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ATE2 Export" r:id="rId3" sheetId="1"/>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2">
    <font>
      <sz val="11.0"/>
      <color indexed="8"/>
      <name val="Calibri"/>
      <family val="2"/>
      <scheme val="minor"/>
    </font>
    <font>
      <name val="Calibri"/>
      <sz val="11.0"/>
      <u val="single"/>
      <color indexed="12"/>
    </font>
  </fonts>
  <fills count="4">
    <fill>
      <patternFill patternType="none"/>
    </fill>
    <fill>
      <patternFill patternType="darkGray"/>
    </fill>
    <fill>
      <patternFill patternType="none">
        <fgColor indexed="10"/>
      </patternFill>
    </fill>
    <fill>
      <patternFill patternType="solid">
        <fgColor indexed="10"/>
      </patternFill>
    </fill>
  </fills>
  <borders count="1">
    <border>
      <left/>
      <right/>
      <top/>
      <bottom/>
      <diagonal/>
    </border>
  </borders>
  <cellStyleXfs count="1">
    <xf numFmtId="0" fontId="0" fillId="0" borderId="0"/>
  </cellStyleXfs>
  <cellXfs count="4">
    <xf numFmtId="0" fontId="0" fillId="0" borderId="0" xfId="0"/>
    <xf numFmtId="0" fontId="1" fillId="0" borderId="0" xfId="0" applyFont="true"/>
    <xf numFmtId="0" fontId="0" fillId="0" borderId="0" xfId="0">
      <alignment wrapText="true"/>
    </xf>
    <xf numFmtId="0" fontId="0" fillId="3" borderId="0" xfId="0" applyFill="true"/>
  </cellXfs>
</styleSheet>
</file>

<file path=xl/_rels/workbook.xml.rels><?xml version="1.0" encoding="UTF-8" standalone="no"?><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
  <sheetViews>
    <sheetView workbookViewId="0" tabSelected="true"/>
  </sheetViews>
  <sheetFormatPr defaultRowHeight="15.0"/>
  <sheetData>
    <row r="1">
      <c r="A1" t="inlineStr">
        <is>
          <t>E_ID</t>
        </is>
      </c>
      <c r="B1" t="inlineStr">
        <is>
          <t>E_DOMAINS</t>
        </is>
      </c>
      <c r="C1" t="inlineStr">
        <is>
          <t>E_FULL_DOMAINS</t>
        </is>
      </c>
      <c r="D1" t="inlineStr">
        <is>
          <t>E_PRIMARY_ENTRY</t>
        </is>
      </c>
      <c r="E1" t="inlineStr">
        <is>
          <t>E_LIFECYCLE</t>
        </is>
      </c>
      <c r="F1" t="inlineStr">
        <is>
          <t>BG</t>
        </is>
      </c>
      <c r="G1" t="inlineStr">
        <is>
          <t>RELIABILITY_BG</t>
        </is>
      </c>
      <c r="H1" t="inlineStr">
        <is>
          <t>EVALUATION_BG</t>
        </is>
      </c>
      <c r="I1" t="inlineStr">
        <is>
          <t>DEFINITION_BG</t>
        </is>
      </c>
      <c r="J1" t="inlineStr">
        <is>
          <t>CS</t>
        </is>
      </c>
      <c r="K1" t="inlineStr">
        <is>
          <t>RELIABILITY_CS</t>
        </is>
      </c>
      <c r="L1" t="inlineStr">
        <is>
          <t>EVALUATION_CS</t>
        </is>
      </c>
      <c r="M1" t="inlineStr">
        <is>
          <t>DEFINITION_CS</t>
        </is>
      </c>
      <c r="N1" t="inlineStr">
        <is>
          <t>DA</t>
        </is>
      </c>
      <c r="O1" t="inlineStr">
        <is>
          <t>RELIABILITY_DA</t>
        </is>
      </c>
      <c r="P1" t="inlineStr">
        <is>
          <t>EVALUATION_DA</t>
        </is>
      </c>
      <c r="Q1" t="inlineStr">
        <is>
          <t>DEFINITION_DA</t>
        </is>
      </c>
      <c r="R1" t="inlineStr">
        <is>
          <t>DE</t>
        </is>
      </c>
      <c r="S1" t="inlineStr">
        <is>
          <t>RELIABILITY_DE</t>
        </is>
      </c>
      <c r="T1" t="inlineStr">
        <is>
          <t>EVALUATION_DE</t>
        </is>
      </c>
      <c r="U1" t="inlineStr">
        <is>
          <t>DEFINITION_DE</t>
        </is>
      </c>
      <c r="V1" t="inlineStr">
        <is>
          <t>EL</t>
        </is>
      </c>
      <c r="W1" t="inlineStr">
        <is>
          <t>RELIABILITY_EL</t>
        </is>
      </c>
      <c r="X1" t="inlineStr">
        <is>
          <t>EVALUATION_EL</t>
        </is>
      </c>
      <c r="Y1" t="inlineStr">
        <is>
          <t>DEFINITION_EL</t>
        </is>
      </c>
      <c r="Z1" t="inlineStr">
        <is>
          <t>EN</t>
        </is>
      </c>
      <c r="AA1" t="inlineStr">
        <is>
          <t>RELIABILITY_EN</t>
        </is>
      </c>
      <c r="AB1" t="inlineStr">
        <is>
          <t>EVALUATION_EN</t>
        </is>
      </c>
      <c r="AC1" t="inlineStr">
        <is>
          <t>DEFINITION_EN</t>
        </is>
      </c>
      <c r="AD1" t="inlineStr">
        <is>
          <t>ES</t>
        </is>
      </c>
      <c r="AE1" t="inlineStr">
        <is>
          <t>RELIABILITY_ES</t>
        </is>
      </c>
      <c r="AF1" t="inlineStr">
        <is>
          <t>EVALUATION_ES</t>
        </is>
      </c>
      <c r="AG1" t="inlineStr">
        <is>
          <t>DEFINITION_ES</t>
        </is>
      </c>
      <c r="AH1" t="inlineStr">
        <is>
          <t>ET</t>
        </is>
      </c>
      <c r="AI1" t="inlineStr">
        <is>
          <t>RELIABILITY_ET</t>
        </is>
      </c>
      <c r="AJ1" t="inlineStr">
        <is>
          <t>EVALUATION_ET</t>
        </is>
      </c>
      <c r="AK1" t="inlineStr">
        <is>
          <t>DEFINITION_ET</t>
        </is>
      </c>
      <c r="AL1" t="inlineStr">
        <is>
          <t>FI</t>
        </is>
      </c>
      <c r="AM1" t="inlineStr">
        <is>
          <t>RELIABILITY_FI</t>
        </is>
      </c>
      <c r="AN1" t="inlineStr">
        <is>
          <t>EVALUATION_FI</t>
        </is>
      </c>
      <c r="AO1" t="inlineStr">
        <is>
          <t>DEFINITION_FI</t>
        </is>
      </c>
      <c r="AP1" t="inlineStr">
        <is>
          <t>FR</t>
        </is>
      </c>
      <c r="AQ1" t="inlineStr">
        <is>
          <t>RELIABILITY_FR</t>
        </is>
      </c>
      <c r="AR1" t="inlineStr">
        <is>
          <t>EVALUATION_FR</t>
        </is>
      </c>
      <c r="AS1" t="inlineStr">
        <is>
          <t>DEFINITION_FR</t>
        </is>
      </c>
      <c r="AT1" t="inlineStr">
        <is>
          <t>GA</t>
        </is>
      </c>
      <c r="AU1" t="inlineStr">
        <is>
          <t>RELIABILITY_GA</t>
        </is>
      </c>
      <c r="AV1" t="inlineStr">
        <is>
          <t>EVALUATION_GA</t>
        </is>
      </c>
      <c r="AW1" t="inlineStr">
        <is>
          <t>DEFINITION_GA</t>
        </is>
      </c>
      <c r="AX1" t="inlineStr">
        <is>
          <t>HR</t>
        </is>
      </c>
      <c r="AY1" t="inlineStr">
        <is>
          <t>RELIABILITY_HR</t>
        </is>
      </c>
      <c r="AZ1" t="inlineStr">
        <is>
          <t>EVALUATION_HR</t>
        </is>
      </c>
      <c r="BA1" t="inlineStr">
        <is>
          <t>DEFINITION_HR</t>
        </is>
      </c>
      <c r="BB1" t="inlineStr">
        <is>
          <t>HU</t>
        </is>
      </c>
      <c r="BC1" t="inlineStr">
        <is>
          <t>RELIABILITY_HU</t>
        </is>
      </c>
      <c r="BD1" t="inlineStr">
        <is>
          <t>EVALUATION_HU</t>
        </is>
      </c>
      <c r="BE1" t="inlineStr">
        <is>
          <t>DEFINITION_HU</t>
        </is>
      </c>
      <c r="BF1" t="inlineStr">
        <is>
          <t>IT</t>
        </is>
      </c>
      <c r="BG1" t="inlineStr">
        <is>
          <t>RELIABILITY_IT</t>
        </is>
      </c>
      <c r="BH1" t="inlineStr">
        <is>
          <t>EVALUATION_IT</t>
        </is>
      </c>
      <c r="BI1" t="inlineStr">
        <is>
          <t>DEFINITION_IT</t>
        </is>
      </c>
      <c r="BJ1" t="inlineStr">
        <is>
          <t>LT</t>
        </is>
      </c>
      <c r="BK1" t="inlineStr">
        <is>
          <t>RELIABILITY_LT</t>
        </is>
      </c>
      <c r="BL1" t="inlineStr">
        <is>
          <t>EVALUATION_LT</t>
        </is>
      </c>
      <c r="BM1" t="inlineStr">
        <is>
          <t>DEFINITION_LT</t>
        </is>
      </c>
      <c r="BN1" t="inlineStr">
        <is>
          <t>LV</t>
        </is>
      </c>
      <c r="BO1" t="inlineStr">
        <is>
          <t>RELIABILITY_LV</t>
        </is>
      </c>
      <c r="BP1" t="inlineStr">
        <is>
          <t>EVALUATION_LV</t>
        </is>
      </c>
      <c r="BQ1" t="inlineStr">
        <is>
          <t>DEFINITION_LV</t>
        </is>
      </c>
      <c r="BR1" t="inlineStr">
        <is>
          <t>MT</t>
        </is>
      </c>
      <c r="BS1" t="inlineStr">
        <is>
          <t>RELIABILITY_MT</t>
        </is>
      </c>
      <c r="BT1" t="inlineStr">
        <is>
          <t>EVALUATION_MT</t>
        </is>
      </c>
      <c r="BU1" t="inlineStr">
        <is>
          <t>DEFINITION_MT</t>
        </is>
      </c>
      <c r="BV1" t="inlineStr">
        <is>
          <t>NL</t>
        </is>
      </c>
      <c r="BW1" t="inlineStr">
        <is>
          <t>RELIABILITY_NL</t>
        </is>
      </c>
      <c r="BX1" t="inlineStr">
        <is>
          <t>EVALUATION_NL</t>
        </is>
      </c>
      <c r="BY1" t="inlineStr">
        <is>
          <t>DEFINITION_NL</t>
        </is>
      </c>
      <c r="BZ1" t="inlineStr">
        <is>
          <t>PL</t>
        </is>
      </c>
      <c r="CA1" t="inlineStr">
        <is>
          <t>RELIABILITY_PL</t>
        </is>
      </c>
      <c r="CB1" t="inlineStr">
        <is>
          <t>EVALUATION_PL</t>
        </is>
      </c>
      <c r="CC1" t="inlineStr">
        <is>
          <t>DEFINITION_PL</t>
        </is>
      </c>
      <c r="CD1" t="inlineStr">
        <is>
          <t>PT</t>
        </is>
      </c>
      <c r="CE1" t="inlineStr">
        <is>
          <t>RELIABILITY_PT</t>
        </is>
      </c>
      <c r="CF1" t="inlineStr">
        <is>
          <t>EVALUATION_PT</t>
        </is>
      </c>
      <c r="CG1" t="inlineStr">
        <is>
          <t>DEFINITION_PT</t>
        </is>
      </c>
      <c r="CH1" t="inlineStr">
        <is>
          <t>RO</t>
        </is>
      </c>
      <c r="CI1" t="inlineStr">
        <is>
          <t>RELIABILITY_RO</t>
        </is>
      </c>
      <c r="CJ1" t="inlineStr">
        <is>
          <t>EVALUATION_RO</t>
        </is>
      </c>
      <c r="CK1" t="inlineStr">
        <is>
          <t>DEFINITION_RO</t>
        </is>
      </c>
      <c r="CL1" t="inlineStr">
        <is>
          <t>SK</t>
        </is>
      </c>
      <c r="CM1" t="inlineStr">
        <is>
          <t>RELIABILITY_SK</t>
        </is>
      </c>
      <c r="CN1" t="inlineStr">
        <is>
          <t>EVALUATION_SK</t>
        </is>
      </c>
      <c r="CO1" t="inlineStr">
        <is>
          <t>DEFINITION_SK</t>
        </is>
      </c>
      <c r="CP1" t="inlineStr">
        <is>
          <t>SL</t>
        </is>
      </c>
      <c r="CQ1" t="inlineStr">
        <is>
          <t>RELIABILITY_SL</t>
        </is>
      </c>
      <c r="CR1" t="inlineStr">
        <is>
          <t>EVALUATION_SL</t>
        </is>
      </c>
      <c r="CS1" t="inlineStr">
        <is>
          <t>DEFINITION_SL</t>
        </is>
      </c>
      <c r="CT1" t="inlineStr">
        <is>
          <t>SV</t>
        </is>
      </c>
      <c r="CU1" t="inlineStr">
        <is>
          <t>RELIABILITY_SV</t>
        </is>
      </c>
      <c r="CV1" t="inlineStr">
        <is>
          <t>EVALUATION_SV</t>
        </is>
      </c>
      <c r="CW1" t="inlineStr">
        <is>
          <t>DEFINITION_SV</t>
        </is>
      </c>
    </row>
    <row r="2">
      <c r="A2" s="1" t="str">
        <f>HYPERLINK("https://iate.europa.eu/entry/result/929527/all", "929527")</f>
        <v>929527</v>
      </c>
      <c r="B2" t="inlineStr">
        <is>
          <t>INTERNATIONAL RELATIONS;EUROPEAN UNION</t>
        </is>
      </c>
      <c r="C2" t="inlineStr">
        <is>
          <t>INTERNATIONAL RELATIONS|defence;EUROPEAN UNION|European construction|European Union|common foreign and security policy|common security and defence policy</t>
        </is>
      </c>
      <c r="D2" t="inlineStr">
        <is>
          <t>yes</t>
        </is>
      </c>
      <c r="E2" t="inlineStr">
        <is>
          <t/>
        </is>
      </c>
      <c r="F2" s="2" t="inlineStr">
        <is>
          <t>разузнаване от открити източници</t>
        </is>
      </c>
      <c r="G2" s="2" t="inlineStr">
        <is>
          <t>3</t>
        </is>
      </c>
      <c r="H2" s="2" t="inlineStr">
        <is>
          <t/>
        </is>
      </c>
      <c r="I2" t="inlineStr">
        <is>
          <t>разузнаване, произхождащо от публично достъпна информация, както и от друга несекретна информация, имаща ограничено публично разпространение или достъп</t>
        </is>
      </c>
      <c r="J2" s="2" t="inlineStr">
        <is>
          <t>zpravodajské informace z otevřených zdrojů|
OSINT</t>
        </is>
      </c>
      <c r="K2" s="2" t="inlineStr">
        <is>
          <t>2|
3</t>
        </is>
      </c>
      <c r="L2" s="2" t="inlineStr">
        <is>
          <t xml:space="preserve">|
</t>
        </is>
      </c>
      <c r="M2" t="inlineStr">
        <is>
          <t/>
        </is>
      </c>
      <c r="N2" s="2" t="inlineStr">
        <is>
          <t>efterretninger indhentet fra åbne kilder|
OSINT</t>
        </is>
      </c>
      <c r="O2" s="2" t="inlineStr">
        <is>
          <t>3|
3</t>
        </is>
      </c>
      <c r="P2" s="2" t="inlineStr">
        <is>
          <t xml:space="preserve">|
</t>
        </is>
      </c>
      <c r="Q2" t="inlineStr">
        <is>
          <t/>
        </is>
      </c>
      <c r="R2" s="2" t="inlineStr">
        <is>
          <t>Informationsgewinnung aus frei zugänglichen Quellen|
offene Informationsgewinnung|
OSINT</t>
        </is>
      </c>
      <c r="S2" s="2" t="inlineStr">
        <is>
          <t>3|
3|
2</t>
        </is>
      </c>
      <c r="T2" s="2" t="inlineStr">
        <is>
          <t xml:space="preserve">|
|
</t>
        </is>
      </c>
      <c r="U2" t="inlineStr">
        <is>
          <t>Beschaffung von allgemein zugänglichen Informationen aus Internet, Printmedien, kommerziellen Datenbanken usw. und deren Aufbereitung zu einem Produkt mit nachrichtendienstlichem Mehrwert</t>
        </is>
      </c>
      <c r="V2" s="2" t="inlineStr">
        <is>
          <t>πληροφορίες ανοικτής πηγής|
μη εμπιστευτικές πληροφορίες</t>
        </is>
      </c>
      <c r="W2" s="2" t="inlineStr">
        <is>
          <t>3|
3</t>
        </is>
      </c>
      <c r="X2" s="2" t="inlineStr">
        <is>
          <t xml:space="preserve">|
</t>
        </is>
      </c>
      <c r="Y2" t="inlineStr">
        <is>
          <t/>
        </is>
      </c>
      <c r="Z2" s="2" t="inlineStr">
        <is>
          <t>open source intelligence|
open source information|
OSINT</t>
        </is>
      </c>
      <c r="AA2" s="2" t="inlineStr">
        <is>
          <t>3|
1|
3</t>
        </is>
      </c>
      <c r="AB2" s="2" t="inlineStr">
        <is>
          <t xml:space="preserve">|
|
</t>
        </is>
      </c>
      <c r="AC2" t="inlineStr">
        <is>
          <t>information of potential intelligence value that is available to the general public</t>
        </is>
      </c>
      <c r="AD2" s="2" t="inlineStr">
        <is>
          <t>inteligencia de fuentes abiertas|
OSINT|
inteligencia procedente de fuentes de dominio público</t>
        </is>
      </c>
      <c r="AE2" s="2" t="inlineStr">
        <is>
          <t>3|
3|
2</t>
        </is>
      </c>
      <c r="AF2" s="2" t="inlineStr">
        <is>
          <t xml:space="preserve">|
|
</t>
        </is>
      </c>
      <c r="AG2" t="inlineStr">
        <is>
          <t>Elaboración de información analizada (&lt;a href="https://iate.europa.eu/entry/result/879052/es" target="_blank"&gt;inteligencia&lt;/a&gt;) a partir de fuentes abiertas al público: prensa, información institucional, publicaciones científicas, registros oficiales públicos, información publicada por entidades públicas y organizaciones internacionales, por empresas y medios de comunicación, e imágenes obtenidas por satélite.</t>
        </is>
      </c>
      <c r="AH2" s="2" t="inlineStr">
        <is>
          <t>luureandmed avalikust allikast|
avalikest allikatest pärinev teave</t>
        </is>
      </c>
      <c r="AI2" s="2" t="inlineStr">
        <is>
          <t>3|
2</t>
        </is>
      </c>
      <c r="AJ2" s="2" t="inlineStr">
        <is>
          <t xml:space="preserve">preferred|
</t>
        </is>
      </c>
      <c r="AK2" t="inlineStr">
        <is>
          <t>nii avalikult kättesaadavast kui ka muust salastamata, kuid piiratud leviku või ligipääsuga ametkondlikust informatsioonist hangitud luureandmed</t>
        </is>
      </c>
      <c r="AL2" s="2" t="inlineStr">
        <is>
          <t>julkisiin lähteisiin perustuva tiedustelu|
OSINT</t>
        </is>
      </c>
      <c r="AM2" s="2" t="inlineStr">
        <is>
          <t>3|
3</t>
        </is>
      </c>
      <c r="AN2" s="2" t="inlineStr">
        <is>
          <t xml:space="preserve">|
</t>
        </is>
      </c>
      <c r="AO2" t="inlineStr">
        <is>
          <t/>
        </is>
      </c>
      <c r="AP2" s="2" t="inlineStr">
        <is>
          <t>renseignement de source ouverte|
RSO|
renseignement d’origine sources ouvertes|
ROSO</t>
        </is>
      </c>
      <c r="AQ2" s="2" t="inlineStr">
        <is>
          <t>3|
3|
3|
3</t>
        </is>
      </c>
      <c r="AR2" s="2" t="inlineStr">
        <is>
          <t xml:space="preserve">|
|
|
</t>
        </is>
      </c>
      <c r="AS2" t="inlineStr">
        <is>
          <t>Renseignement retiré des informations accessibles au grand public.</t>
        </is>
      </c>
      <c r="AT2" s="2" t="inlineStr">
        <is>
          <t>faisnéis foinse oscailte|
OSINT</t>
        </is>
      </c>
      <c r="AU2" s="2" t="inlineStr">
        <is>
          <t>3|
3</t>
        </is>
      </c>
      <c r="AV2" s="2" t="inlineStr">
        <is>
          <t xml:space="preserve">|
</t>
        </is>
      </c>
      <c r="AW2" t="inlineStr">
        <is>
          <t/>
        </is>
      </c>
      <c r="AX2" t="inlineStr">
        <is>
          <t/>
        </is>
      </c>
      <c r="AY2" t="inlineStr">
        <is>
          <t/>
        </is>
      </c>
      <c r="AZ2" t="inlineStr">
        <is>
          <t/>
        </is>
      </c>
      <c r="BA2" t="inlineStr">
        <is>
          <t/>
        </is>
      </c>
      <c r="BB2" s="2" t="inlineStr">
        <is>
          <t>nyílt forrásból származó értékelt felderítési információ|
OSINT</t>
        </is>
      </c>
      <c r="BC2" s="2" t="inlineStr">
        <is>
          <t>3|
3</t>
        </is>
      </c>
      <c r="BD2" s="2" t="inlineStr">
        <is>
          <t xml:space="preserve">|
</t>
        </is>
      </c>
      <c r="BE2" t="inlineStr">
        <is>
          <t>a nyilvánosság számára hozzáférhető,
valamint a nyilvánosság számára
korlátozott elosztású vagy hozzáférhetőségű információkból származó értékelt felderítési információ</t>
        </is>
      </c>
      <c r="BF2" s="2" t="inlineStr">
        <is>
          <t>intelligence da fonte aperta|
OSINT</t>
        </is>
      </c>
      <c r="BG2" s="2" t="inlineStr">
        <is>
          <t>3|
3</t>
        </is>
      </c>
      <c r="BH2" s="2" t="inlineStr">
        <is>
          <t xml:space="preserve">|
</t>
        </is>
      </c>
      <c r="BI2" t="inlineStr">
        <is>
          <t>Insieme di attività di intelligence aventi come materia prima fonti legalmente ottenibili e liberamente utilizzabili, immediatamente disponibili e acquisibili, o comunque ottenibili (anche dietro pagamento di un corrispettivo) da parte di una pluralità di soggetti che le detengono e che hanno interesse al libero scambio.</t>
        </is>
      </c>
      <c r="BJ2" s="2" t="inlineStr">
        <is>
          <t>atvirųjų šaltinių žvalgybos informacija|
OSINT</t>
        </is>
      </c>
      <c r="BK2" s="2" t="inlineStr">
        <is>
          <t>3|
3</t>
        </is>
      </c>
      <c r="BL2" s="2" t="inlineStr">
        <is>
          <t xml:space="preserve">|
</t>
        </is>
      </c>
      <c r="BM2" t="inlineStr">
        <is>
          <t>plačiajai visuomenei prieinama informacija, turinti galimos žvalgybinės vertės</t>
        </is>
      </c>
      <c r="BN2" s="2" t="inlineStr">
        <is>
          <t>publiskos avotos pieejamu izlūkdatu ieguve</t>
        </is>
      </c>
      <c r="BO2" s="2" t="inlineStr">
        <is>
          <t>2</t>
        </is>
      </c>
      <c r="BP2" s="2" t="inlineStr">
        <is>
          <t/>
        </is>
      </c>
      <c r="BQ2" t="inlineStr">
        <is>
          <t>Izlūkdatu ieguve, ko veic, izmantojot atklāti pieejamus informācijas avotus (proti, avotus, kas likumīgi pieejami jebkuram), kā arī citu informāciju, kurai ir ierobežota piekļuve un kura nav slepena.&lt;br&gt;Daži avoti norāda, ka 90 % izlūkdatu iegūst, apstrādājot atklāti pieejamus informācijas avotus.</t>
        </is>
      </c>
      <c r="BR2" s="2" t="inlineStr">
        <is>
          <t>intelligence minn sorsi miftuħa|
OSINT</t>
        </is>
      </c>
      <c r="BS2" s="2" t="inlineStr">
        <is>
          <t>3|
2</t>
        </is>
      </c>
      <c r="BT2" s="2" t="inlineStr">
        <is>
          <t xml:space="preserve">|
</t>
        </is>
      </c>
      <c r="BU2" t="inlineStr">
        <is>
          <t>tip ta' ġestjoni ta' intelligence li tinġabar wara li tinstab, tintgħażel jew tinkiseb informazzjoni minn sorsi li jkunu disponibbli pubblikament, u din l-informazzjoni mbagħad tiġi analizzata bil-għan tal-produzzjoni ta' intelligence li tista' twassal għal azzjoni</t>
        </is>
      </c>
      <c r="BV2" s="2" t="inlineStr">
        <is>
          <t>inlichtingen uit open bronnen|
Osint</t>
        </is>
      </c>
      <c r="BW2" s="2" t="inlineStr">
        <is>
          <t>3|
3</t>
        </is>
      </c>
      <c r="BX2" s="2" t="inlineStr">
        <is>
          <t xml:space="preserve">|
</t>
        </is>
      </c>
      <c r="BY2" t="inlineStr">
        <is>
          <t>inlichtingen verkregen door de verwerking van gegevens uit vrijelijk toegankelijke bronnen</t>
        </is>
      </c>
      <c r="BZ2" s="2" t="inlineStr">
        <is>
          <t>wywiad ze źródeł jawnych|
wywiad ze źródeł otwartych|
biały wywiad|
OSINT</t>
        </is>
      </c>
      <c r="CA2" s="2" t="inlineStr">
        <is>
          <t>3|
3|
3|
3</t>
        </is>
      </c>
      <c r="CB2" s="2" t="inlineStr">
        <is>
          <t xml:space="preserve">|
|
|
</t>
        </is>
      </c>
      <c r="CC2" t="inlineStr">
        <is>
          <t>forma pracy wywiadowczej, polegająca na gromadzeniu informacji pochodzących z ogólnie dostępnych źródeł</t>
        </is>
      </c>
      <c r="CD2" s="2" t="inlineStr">
        <is>
          <t>informação pública|
OSINT</t>
        </is>
      </c>
      <c r="CE2" s="2" t="inlineStr">
        <is>
          <t>3|
3</t>
        </is>
      </c>
      <c r="CF2" s="2" t="inlineStr">
        <is>
          <t xml:space="preserve">|
</t>
        </is>
      </c>
      <c r="CG2" t="inlineStr">
        <is>
          <t>Informação que está acessível publicamente, incluindo a informação que circula em jornais, na Internet, livros, listas telefónicas, revistas científicas, emissoras de rádio, televisão, etc.</t>
        </is>
      </c>
      <c r="CH2" s="2" t="inlineStr">
        <is>
          <t>informații din surse deschise|
OSINT</t>
        </is>
      </c>
      <c r="CI2" s="2" t="inlineStr">
        <is>
          <t>3|
3</t>
        </is>
      </c>
      <c r="CJ2" s="2" t="inlineStr">
        <is>
          <t xml:space="preserve">|
</t>
        </is>
      </c>
      <c r="CK2" t="inlineStr">
        <is>
          <t>informații derivate din informațiile publice disponibile și informațiile neclasificate cu distribuire sau acces public limitat</t>
        </is>
      </c>
      <c r="CL2" s="2" t="inlineStr">
        <is>
          <t>spravodajské informácie z otvorených zdrojov|
OSINT</t>
        </is>
      </c>
      <c r="CM2" s="2" t="inlineStr">
        <is>
          <t>3|
3</t>
        </is>
      </c>
      <c r="CN2" s="2" t="inlineStr">
        <is>
          <t xml:space="preserve">|
</t>
        </is>
      </c>
      <c r="CO2" t="inlineStr">
        <is>
          <t>spravodajské informácie odvodené z verejne dostupných a iných neutajovaných informácií s obmedzeným verejným publikovaním alebo prístupom k nim</t>
        </is>
      </c>
      <c r="CP2" s="2" t="inlineStr">
        <is>
          <t>obveščevalni podatki iz javnih virov|
OSINT</t>
        </is>
      </c>
      <c r="CQ2" s="2" t="inlineStr">
        <is>
          <t>2|
2</t>
        </is>
      </c>
      <c r="CR2" s="2" t="inlineStr">
        <is>
          <t xml:space="preserve">|
</t>
        </is>
      </c>
      <c r="CS2" t="inlineStr">
        <is>
          <t/>
        </is>
      </c>
      <c r="CT2" s="2" t="inlineStr">
        <is>
          <t>underrättelseinhämtning genom öppna källor|
Osint</t>
        </is>
      </c>
      <c r="CU2" s="2" t="inlineStr">
        <is>
          <t>3|
2</t>
        </is>
      </c>
      <c r="CV2" s="2" t="inlineStr">
        <is>
          <t xml:space="preserve">|
</t>
        </is>
      </c>
      <c r="CW2" t="inlineStr">
        <is>
          <t/>
        </is>
      </c>
    </row>
    <row r="3">
      <c r="A3" s="1" t="str">
        <f>HYPERLINK("https://iate.europa.eu/entry/result/919049/all", "919049")</f>
        <v>919049</v>
      </c>
      <c r="B3" t="inlineStr">
        <is>
          <t>FINANCE;LAW</t>
        </is>
      </c>
      <c r="C3" t="inlineStr">
        <is>
          <t>FINANCE;LAW|criminal law|criminal law</t>
        </is>
      </c>
      <c r="D3" t="inlineStr">
        <is>
          <t>yes</t>
        </is>
      </c>
      <c r="E3" t="inlineStr">
        <is>
          <t/>
        </is>
      </c>
      <c r="F3" s="2" t="inlineStr">
        <is>
          <t>обезпечаване</t>
        </is>
      </c>
      <c r="G3" s="2" t="inlineStr">
        <is>
          <t>3</t>
        </is>
      </c>
      <c r="H3" s="2" t="inlineStr">
        <is>
          <t/>
        </is>
      </c>
      <c r="I3" t="inlineStr">
        <is>
          <t>временна забрана за прехвърляне, унищожаване, преобразуване, разпореждане или преместване на имущество, или временно поемане на попечителство или контрол над имущество</t>
        </is>
      </c>
      <c r="J3" s="2" t="inlineStr">
        <is>
          <t>zmrazení majetku|
zmrazení|
zajištění majetku|
zajištění</t>
        </is>
      </c>
      <c r="K3" s="2" t="inlineStr">
        <is>
          <t>3|
3|
3|
3</t>
        </is>
      </c>
      <c r="L3" s="2" t="inlineStr">
        <is>
          <t xml:space="preserve">|
|
|
</t>
        </is>
      </c>
      <c r="M3" t="inlineStr">
        <is>
          <t>dočasný zákaz převodu,
zničení či přeměny majetku, nakládání s ním či jeho přemístění nebo jeho
dočasné převzetí do úschovy či převzetí kontroly nad ním</t>
        </is>
      </c>
      <c r="N3" s="2" t="inlineStr">
        <is>
          <t>indefrysning af aktiver|
indefrysning af formuegoder</t>
        </is>
      </c>
      <c r="O3" s="2" t="inlineStr">
        <is>
          <t>4|
4</t>
        </is>
      </c>
      <c r="P3" s="2" t="inlineStr">
        <is>
          <t xml:space="preserve">|
</t>
        </is>
      </c>
      <c r="Q3" t="inlineStr">
        <is>
          <t>Midlertidigt forbud mod overførsel, brug af eller rådighed over formuegoder, f.eks. som et foreløbigt retsmiddel i forb. med sikring af bevismateriale og bekæmpelse af ulovlig narkotikahandel eller som led i restriktive foranstaltninger over for tredjelande.</t>
        </is>
      </c>
      <c r="R3" s="2" t="inlineStr">
        <is>
          <t>Einfrieren von Vermögenswerten|
Einfrieren von Vermögensgegenständen</t>
        </is>
      </c>
      <c r="S3" s="2" t="inlineStr">
        <is>
          <t>3|
3</t>
        </is>
      </c>
      <c r="T3" s="2" t="inlineStr">
        <is>
          <t xml:space="preserve">|
</t>
        </is>
      </c>
      <c r="U3" t="inlineStr">
        <is>
          <t>das vorübergehende Verbot der Übertragung, Umwandlung oder Bewegung von Vermögensgegenständen oder der Verfügung darüber oder die vorübergehende Verwahrung oder Kontrolle von Vermögensgegenständen aufgrund einer von einem Gericht oder einer anderen zuständigen Behörde getroffenen Entscheidung</t>
        </is>
      </c>
      <c r="V3" s="2" t="inlineStr">
        <is>
          <t>δέσμευση περιουσιακών στοιχείων|
πάγωμα περιουσιακών στοιχείων|
δέσμευση προϊόντων εγκλήματος</t>
        </is>
      </c>
      <c r="W3" s="2" t="inlineStr">
        <is>
          <t>3|
3|
3</t>
        </is>
      </c>
      <c r="X3" s="2" t="inlineStr">
        <is>
          <t xml:space="preserve">|
|
</t>
        </is>
      </c>
      <c r="Y3" t="inlineStr">
        <is>
          <t/>
        </is>
      </c>
      <c r="Z3" s="2" t="inlineStr">
        <is>
          <t>freezing of assets|
asset freeze|
freezing|
freezing measure|
freeze of assets|
assets freeze|
asset freezing|
freeze of assets</t>
        </is>
      </c>
      <c r="AA3" s="2" t="inlineStr">
        <is>
          <t>3|
2|
3|
2|
1|
1|
1|
1</t>
        </is>
      </c>
      <c r="AB3" s="2" t="inlineStr">
        <is>
          <t xml:space="preserve">|
|
|
|
|
|
|
</t>
        </is>
      </c>
      <c r="AC3" t="inlineStr">
        <is>
          <t>temporarily prohibiting the transfer, conversion, disposition or movement of property or temporarily assuming custody or control of property on the basis of an order issued by a court or other competent authority</t>
        </is>
      </c>
      <c r="AD3" s="2" t="inlineStr">
        <is>
          <t>embargo de bienes|
embargo preventivo de bienes|
inmovilización de activos|
inmovilización de bienes</t>
        </is>
      </c>
      <c r="AE3" s="2" t="inlineStr">
        <is>
          <t>3|
3|
3|
2</t>
        </is>
      </c>
      <c r="AF3" s="2" t="inlineStr">
        <is>
          <t xml:space="preserve">|
|
|
</t>
        </is>
      </c>
      <c r="AG3" t="inlineStr">
        <is>
          <t>Retención, traba o secuestro de bienes por mandamiento de juez o autoridad competente con el fin de impedir su destrucción, transformación, traslado, transferencia o enajenación o de saldar una deuda.</t>
        </is>
      </c>
      <c r="AH3" s="2" t="inlineStr">
        <is>
          <t>vara külmutamine|
vara arestimine|
vara arestimine ilma valduse ülevõtmiseta</t>
        </is>
      </c>
      <c r="AI3" s="2" t="inlineStr">
        <is>
          <t>3|
3|
2</t>
        </is>
      </c>
      <c r="AJ3" s="2" t="inlineStr">
        <is>
          <t xml:space="preserve">|
|
</t>
        </is>
      </c>
      <c r="AK3" t="inlineStr">
        <is>
          <t/>
        </is>
      </c>
      <c r="AL3" s="2" t="inlineStr">
        <is>
          <t>omaisuuden jäädyttäminen|
varojen jäädyttäminen</t>
        </is>
      </c>
      <c r="AM3" s="2" t="inlineStr">
        <is>
          <t>3|
3</t>
        </is>
      </c>
      <c r="AN3" s="2" t="inlineStr">
        <is>
          <t xml:space="preserve">|
</t>
        </is>
      </c>
      <c r="AO3" t="inlineStr">
        <is>
          <t/>
        </is>
      </c>
      <c r="AP3" s="2" t="inlineStr">
        <is>
          <t>gel des avoirs|
gel des actifs</t>
        </is>
      </c>
      <c r="AQ3" s="2" t="inlineStr">
        <is>
          <t>3|
3</t>
        </is>
      </c>
      <c r="AR3" s="2" t="inlineStr">
        <is>
          <t xml:space="preserve">|
</t>
        </is>
      </c>
      <c r="AS3" t="inlineStr">
        <is>
          <t>action consistant à bloquer les fonds et autres avoirs financiers ou ressources économiques de certaines personnes ou entités et à veiller à ce qu'ils ne soient pas mis à leur disposition</t>
        </is>
      </c>
      <c r="AT3" s="2" t="inlineStr">
        <is>
          <t>reo sócmhainní|
calcadh sócmhainní</t>
        </is>
      </c>
      <c r="AU3" s="2" t="inlineStr">
        <is>
          <t>3|
3</t>
        </is>
      </c>
      <c r="AV3" s="2" t="inlineStr">
        <is>
          <t>preferred|
admitted</t>
        </is>
      </c>
      <c r="AW3" t="inlineStr">
        <is>
          <t/>
        </is>
      </c>
      <c r="AX3" s="2" t="inlineStr">
        <is>
          <t>zamrzavanje imovine</t>
        </is>
      </c>
      <c r="AY3" s="2" t="inlineStr">
        <is>
          <t>3</t>
        </is>
      </c>
      <c r="AZ3" s="2" t="inlineStr">
        <is>
          <t/>
        </is>
      </c>
      <c r="BA3" t="inlineStr">
        <is>
          <t/>
        </is>
      </c>
      <c r="BB3" s="2" t="inlineStr">
        <is>
          <t>vagyoni eszközök befagyasztása|
befagyasztás</t>
        </is>
      </c>
      <c r="BC3" s="2" t="inlineStr">
        <is>
          <t>4|
4</t>
        </is>
      </c>
      <c r="BD3" s="2" t="inlineStr">
        <is>
          <t xml:space="preserve">|
</t>
        </is>
      </c>
      <c r="BE3" t="inlineStr">
        <is>
          <t>&lt;div&gt;vagyontárgyak átruházásának, átváltásának, kezelésének vagy mozgásának ideiglenes megtiltása, illetve a vagyontárgyak feletti felügyelet vagy ellenőrzés ideiglenes átvétele egy bíróság vagy más illetékes hatóság által hozott végzés alapján&lt;/div&gt;</t>
        </is>
      </c>
      <c r="BF3" s="2" t="inlineStr">
        <is>
          <t>congelamento dei beni|
blocco dei beni</t>
        </is>
      </c>
      <c r="BG3" s="2" t="inlineStr">
        <is>
          <t>3|
3</t>
        </is>
      </c>
      <c r="BH3" s="2" t="inlineStr">
        <is>
          <t xml:space="preserve">|
</t>
        </is>
      </c>
      <c r="BI3" t="inlineStr">
        <is>
          <t>Azione consistente nel bloccare i capitali o altre risorse finanziarie o economiche di determinate persone o entità e nel garantire che tali fondi non siano messi a loro disposizione.</t>
        </is>
      </c>
      <c r="BJ3" s="2" t="inlineStr">
        <is>
          <t>turto įšaldymas|
įšaldymas</t>
        </is>
      </c>
      <c r="BK3" s="2" t="inlineStr">
        <is>
          <t>3|
3</t>
        </is>
      </c>
      <c r="BL3" s="2" t="inlineStr">
        <is>
          <t xml:space="preserve">|
</t>
        </is>
      </c>
      <c r="BM3" t="inlineStr">
        <is>
          <t>laikinas draudimas perleisti, sunaikinti, išvežti, transformuoti turtą arba juo disponuoti arba laikinas turto saugojimas ar jo kontrolė</t>
        </is>
      </c>
      <c r="BN3" s="2" t="inlineStr">
        <is>
          <t>aktīvu iesaldēšana</t>
        </is>
      </c>
      <c r="BO3" s="2" t="inlineStr">
        <is>
          <t>3</t>
        </is>
      </c>
      <c r="BP3" s="2" t="inlineStr">
        <is>
          <t/>
        </is>
      </c>
      <c r="BQ3" t="inlineStr">
        <is>
          <t>sankcija, tostarp ierobežojošs pasākums [ &lt;a href="/entry/result/809601/all" id="ENTRY_TO_ENTRY_CONVERTER" target="_blank"&gt;IATE:809601&lt;/a&gt; ], ar ko kompetentā iestāde uz laiku personai aizliedz jelkādas darbības ar tās īpašumiem un līdzekļiem</t>
        </is>
      </c>
      <c r="BR3" s="2" t="inlineStr">
        <is>
          <t>iffriżar tal-assi|
ffriżar</t>
        </is>
      </c>
      <c r="BS3" s="2" t="inlineStr">
        <is>
          <t>3|
3</t>
        </is>
      </c>
      <c r="BT3" s="2" t="inlineStr">
        <is>
          <t xml:space="preserve">|
</t>
        </is>
      </c>
      <c r="BU3" t="inlineStr">
        <is>
          <t>azzjoni li tikkonsisti fl-imblukkar tal-fondi u beni finanzjarji jew riżorsi ekonomiċi oħrajn ta' ċerti persuni jew entitajiet u fl-iżgurar li dawn ma jsirux disponibbli għalihom</t>
        </is>
      </c>
      <c r="BV3" s="2" t="inlineStr">
        <is>
          <t>bevriezing van activa|
bevriezing van vermogensbestanddelen|
bevriezing van tegoeden</t>
        </is>
      </c>
      <c r="BW3" s="2" t="inlineStr">
        <is>
          <t>3|
3|
3</t>
        </is>
      </c>
      <c r="BX3" s="2" t="inlineStr">
        <is>
          <t xml:space="preserve">|
|
</t>
        </is>
      </c>
      <c r="BY3" t="inlineStr">
        <is>
          <t>het tijdelijk beperken van het eigendomsrecht van natuurlijke of rechtspersonen in het kader van de bestrijding van terrorisme, criminaliteit of proliferatie van massavernietigingswapens</t>
        </is>
      </c>
      <c r="BZ3" s="2" t="inlineStr">
        <is>
          <t>zamrożenie aktywów|
zabezpieczenie mienia|
środek polegający na zamrożeniu aktywów</t>
        </is>
      </c>
      <c r="CA3" s="2" t="inlineStr">
        <is>
          <t>3|
3|
3</t>
        </is>
      </c>
      <c r="CB3" s="2" t="inlineStr">
        <is>
          <t xml:space="preserve">|
|
</t>
        </is>
      </c>
      <c r="CC3" t="inlineStr">
        <is>
          <t>środek prawny uniemożliwiający stronie, do której się odnosi, zbywanie majątku (ruchomego lub nieruchomego) lub kwot pieniędzy</t>
        </is>
      </c>
      <c r="CD3" s="2" t="inlineStr">
        <is>
          <t>congelamento de bens</t>
        </is>
      </c>
      <c r="CE3" s="2" t="inlineStr">
        <is>
          <t>3</t>
        </is>
      </c>
      <c r="CF3" s="2" t="inlineStr">
        <is>
          <t/>
        </is>
      </c>
      <c r="CG3" t="inlineStr">
        <is>
          <t>Medida preventiva prevista no ordenamento jurídico de vários países e em diversos instrumentos internacionais e que visa bloquear bens pertencentes a determinadas pessoas para evitar que o seu titular disponha livremente dos mesmos.</t>
        </is>
      </c>
      <c r="CH3" s="2" t="inlineStr">
        <is>
          <t>indisponibilizare|
înghețare</t>
        </is>
      </c>
      <c r="CI3" s="2" t="inlineStr">
        <is>
          <t>3|
3</t>
        </is>
      </c>
      <c r="CJ3" s="2" t="inlineStr">
        <is>
          <t xml:space="preserve">|
</t>
        </is>
      </c>
      <c r="CK3" t="inlineStr">
        <is>
          <t>interzicerea temporară a transferului, distrugerii, transformării, înstrăinării, deplasării bunurilor sau asumarea temporară a custodiei sau controlului asupra bunurilor</t>
        </is>
      </c>
      <c r="CL3" s="2" t="inlineStr">
        <is>
          <t>zmrazenie aktív</t>
        </is>
      </c>
      <c r="CM3" s="2" t="inlineStr">
        <is>
          <t>4</t>
        </is>
      </c>
      <c r="CN3" s="2" t="inlineStr">
        <is>
          <t/>
        </is>
      </c>
      <c r="CO3" t="inlineStr">
        <is>
          <t>znemožnenie nakladať s aktívami</t>
        </is>
      </c>
      <c r="CP3" s="2" t="inlineStr">
        <is>
          <t>zamrznitev sredstev|
blokiranje sredstev</t>
        </is>
      </c>
      <c r="CQ3" s="2" t="inlineStr">
        <is>
          <t>4|
2</t>
        </is>
      </c>
      <c r="CR3" s="2" t="inlineStr">
        <is>
          <t xml:space="preserve">|
</t>
        </is>
      </c>
      <c r="CS3" t="inlineStr">
        <is>
          <t>preprečitev vsakršnega pretoka, prenosa, spremembe, uporabe sredstev ter dostopa do njih ali kakršnega koli ravnanja s sredstvi, ki bi imelo za posledico spremembe v njihovi količini, znesku, lokaciji, lastništvu, posedovanju, vrsti, namembnosti ali druge spremembe, ki bi omogočile uporabo sredstev, vključno z upravljanjem portfeljev.</t>
        </is>
      </c>
      <c r="CT3" s="2" t="inlineStr">
        <is>
          <t>frysning av tillgångar</t>
        </is>
      </c>
      <c r="CU3" s="2" t="inlineStr">
        <is>
          <t>3</t>
        </is>
      </c>
      <c r="CV3" s="2" t="inlineStr">
        <is>
          <t/>
        </is>
      </c>
      <c r="CW3" t="inlineStr">
        <is>
          <t/>
        </is>
      </c>
    </row>
    <row r="4">
      <c r="A4" s="1" t="str">
        <f>HYPERLINK("https://iate.europa.eu/entry/result/1347543/all", "1347543")</f>
        <v>1347543</v>
      </c>
      <c r="B4" t="inlineStr">
        <is>
          <t>INTERNATIONAL RELATIONS</t>
        </is>
      </c>
      <c r="C4" t="inlineStr">
        <is>
          <t>INTERNATIONAL RELATIONS|defence|military equipment</t>
        </is>
      </c>
      <c r="D4" t="inlineStr">
        <is>
          <t>yes</t>
        </is>
      </c>
      <c r="E4" t="inlineStr">
        <is>
          <t/>
        </is>
      </c>
      <c r="F4" s="2" t="inlineStr">
        <is>
          <t>ракета|
управляема ракета</t>
        </is>
      </c>
      <c r="G4" s="2" t="inlineStr">
        <is>
          <t>3|
3</t>
        </is>
      </c>
      <c r="H4" s="2" t="inlineStr">
        <is>
          <t xml:space="preserve">|
</t>
        </is>
      </c>
      <c r="I4" t="inlineStr">
        <is>
          <t/>
        </is>
      </c>
      <c r="J4" s="2" t="inlineStr">
        <is>
          <t>raketová střela|
řízená raketová střela</t>
        </is>
      </c>
      <c r="K4" s="2" t="inlineStr">
        <is>
          <t>3|
3</t>
        </is>
      </c>
      <c r="L4" s="2" t="inlineStr">
        <is>
          <t xml:space="preserve">|
</t>
        </is>
      </c>
      <c r="M4" t="inlineStr">
        <is>
          <t/>
        </is>
      </c>
      <c r="N4" s="2" t="inlineStr">
        <is>
          <t>missil|
styret missil</t>
        </is>
      </c>
      <c r="O4" s="2" t="inlineStr">
        <is>
          <t>3|
3</t>
        </is>
      </c>
      <c r="P4" s="2" t="inlineStr">
        <is>
          <t xml:space="preserve">preferred|
</t>
        </is>
      </c>
      <c r="Q4" t="inlineStr">
        <is>
          <t>selvdreven ammunition, hvis bane eller kurs kontrolleres under flyvningen</t>
        </is>
      </c>
      <c r="R4" s="2" t="inlineStr">
        <is>
          <t>Flugkörper|
Lenkflugkörper</t>
        </is>
      </c>
      <c r="S4" s="2" t="inlineStr">
        <is>
          <t>3|
3</t>
        </is>
      </c>
      <c r="T4" s="2" t="inlineStr">
        <is>
          <t xml:space="preserve">preferred|
</t>
        </is>
      </c>
      <c r="U4" t="inlineStr">
        <is>
          <t>unbemannter Flugkörper mit eigenem Antrieb, der während des Fluges selbsttätig oder gelenkt ins Ziel gesteuert wird</t>
        </is>
      </c>
      <c r="V4" s="2" t="inlineStr">
        <is>
          <t>πύραυλος|
βλήμα|
κατευθυνόμενο βλήμα</t>
        </is>
      </c>
      <c r="W4" s="2" t="inlineStr">
        <is>
          <t>3|
3|
3</t>
        </is>
      </c>
      <c r="X4" s="2" t="inlineStr">
        <is>
          <t xml:space="preserve">|
|
</t>
        </is>
      </c>
      <c r="Y4" t="inlineStr">
        <is>
          <t/>
        </is>
      </c>
      <c r="Z4" s="2" t="inlineStr">
        <is>
          <t>missile|
guided missile</t>
        </is>
      </c>
      <c r="AA4" s="2" t="inlineStr">
        <is>
          <t>3|
2</t>
        </is>
      </c>
      <c r="AB4" s="2" t="inlineStr">
        <is>
          <t xml:space="preserve">preferred|
</t>
        </is>
      </c>
      <c r="AC4" t="inlineStr">
        <is>
          <t>self-propelled munition whose trajectory or course is controlled while in flight</t>
        </is>
      </c>
      <c r="AD4" s="2" t="inlineStr">
        <is>
          <t>misil|
misil guiado|
misil dirigido</t>
        </is>
      </c>
      <c r="AE4" s="2" t="inlineStr">
        <is>
          <t>3|
3|
2</t>
        </is>
      </c>
      <c r="AF4" s="2" t="inlineStr">
        <is>
          <t xml:space="preserve">preferred|
|
</t>
        </is>
      </c>
      <c r="AG4" t="inlineStr">
        <is>
          <t>Proyectil autopropulsado, por lo general guiado
electrónicamente.</t>
        </is>
      </c>
      <c r="AH4" s="2" t="inlineStr">
        <is>
          <t>juhitav rakett|
rakett|
lendrelv</t>
        </is>
      </c>
      <c r="AI4" s="2" t="inlineStr">
        <is>
          <t>3|
3|
2</t>
        </is>
      </c>
      <c r="AJ4" s="2" t="inlineStr">
        <is>
          <t xml:space="preserve">preferred|
|
</t>
        </is>
      </c>
      <c r="AK4" t="inlineStr">
        <is>
          <t>lõhkelaenguga lendkeha, mis sisaldab lendkeha liikumapanevat kütust ning mille lennujoont ja suunda saab lennu ajal muuta</t>
        </is>
      </c>
      <c r="AL4" s="2" t="inlineStr">
        <is>
          <t>ohjus</t>
        </is>
      </c>
      <c r="AM4" s="2" t="inlineStr">
        <is>
          <t>3</t>
        </is>
      </c>
      <c r="AN4" s="2" t="inlineStr">
        <is>
          <t/>
        </is>
      </c>
      <c r="AO4" t="inlineStr">
        <is>
          <t>ohjattava tai itseohjautuva tavallisesti räjähteen sisältävä rakettimainen laite</t>
        </is>
      </c>
      <c r="AP4" s="2" t="inlineStr">
        <is>
          <t>missile|
missile guidé|
engin guidé</t>
        </is>
      </c>
      <c r="AQ4" s="2" t="inlineStr">
        <is>
          <t>3|
3|
3</t>
        </is>
      </c>
      <c r="AR4" s="2" t="inlineStr">
        <is>
          <t xml:space="preserve">preferred|
|
</t>
        </is>
      </c>
      <c r="AS4" t="inlineStr">
        <is>
          <t>véhicules sans pilote autopropulsé dont la trajectoire en vol est guidée</t>
        </is>
      </c>
      <c r="AT4" s="2" t="inlineStr">
        <is>
          <t>diúracán|
diúracán treoraithe</t>
        </is>
      </c>
      <c r="AU4" s="2" t="inlineStr">
        <is>
          <t>3|
3</t>
        </is>
      </c>
      <c r="AV4" s="2" t="inlineStr">
        <is>
          <t xml:space="preserve">|
</t>
        </is>
      </c>
      <c r="AW4" t="inlineStr">
        <is>
          <t/>
        </is>
      </c>
      <c r="AX4" s="2" t="inlineStr">
        <is>
          <t>projektil|
vođeni projektil</t>
        </is>
      </c>
      <c r="AY4" s="2" t="inlineStr">
        <is>
          <t>3|
3</t>
        </is>
      </c>
      <c r="AZ4" s="2" t="inlineStr">
        <is>
          <t xml:space="preserve">|
</t>
        </is>
      </c>
      <c r="BA4" t="inlineStr">
        <is>
          <t>u vojništvu, u širem smislu, sva ubojna sredstva koja se ispaljuju (granate, mine, zrna), izbacuju (strijele, koplja, bombe) ili lansiraju (rakete, torpeda), pa čak i ona koja ne lete isključivo balističkom putanjom (vođeni projektili)</t>
        </is>
      </c>
      <c r="BB4" s="2" t="inlineStr">
        <is>
          <t>rakéta|
irányított rakéta</t>
        </is>
      </c>
      <c r="BC4" s="2" t="inlineStr">
        <is>
          <t>3|
3</t>
        </is>
      </c>
      <c r="BD4" s="2" t="inlineStr">
        <is>
          <t xml:space="preserve">|
</t>
        </is>
      </c>
      <c r="BE4" t="inlineStr">
        <is>
          <t>saját hajtóművel rendelkező lőszer, amelynek röppályája a repülés teljes ideje alatt ellenőrzés (irányítás) alatt áll</t>
        </is>
      </c>
      <c r="BF4" s="2" t="inlineStr">
        <is>
          <t>missile|
missile guidato</t>
        </is>
      </c>
      <c r="BG4" s="2" t="inlineStr">
        <is>
          <t>3|
3</t>
        </is>
      </c>
      <c r="BH4" s="2" t="inlineStr">
        <is>
          <t xml:space="preserve">|
</t>
        </is>
      </c>
      <c r="BI4" t="inlineStr">
        <is>
          <t>un corpo volante, senza pilota, con propulsione propria per tutta la traiettoria o per parte di essa, dotato di apparecchi di teleguida o di autoguida e portante un carico utile (cariche esplosive)</t>
        </is>
      </c>
      <c r="BJ4" s="2" t="inlineStr">
        <is>
          <t>raketa|
valdomoji raketa</t>
        </is>
      </c>
      <c r="BK4" s="2" t="inlineStr">
        <is>
          <t>3|
3</t>
        </is>
      </c>
      <c r="BL4" s="2" t="inlineStr">
        <is>
          <t xml:space="preserve">|
</t>
        </is>
      </c>
      <c r="BM4" t="inlineStr">
        <is>
          <t>bepilotė raketa, kurios trajektorija ar kursas per visą skriejimą yra valdomas</t>
        </is>
      </c>
      <c r="BN4" s="2" t="inlineStr">
        <is>
          <t>vadāma raķete</t>
        </is>
      </c>
      <c r="BO4" s="2" t="inlineStr">
        <is>
          <t>3</t>
        </is>
      </c>
      <c r="BP4" s="2" t="inlineStr">
        <is>
          <t/>
        </is>
      </c>
      <c r="BQ4" t="inlineStr">
        <is>
          <t>raķete, kura pēc izšaušanas ir vadāma uz mērķi</t>
        </is>
      </c>
      <c r="BR4" s="2" t="inlineStr">
        <is>
          <t>missila|
missila ggwidata</t>
        </is>
      </c>
      <c r="BS4" s="2" t="inlineStr">
        <is>
          <t>3|
3</t>
        </is>
      </c>
      <c r="BT4" s="2" t="inlineStr">
        <is>
          <t xml:space="preserve">|
</t>
        </is>
      </c>
      <c r="BU4" t="inlineStr">
        <is>
          <t>munizzjon awtopropulsiv li t-trajettorja jew ir-rotta tiegħu tiġi kkontrollata waqt li jkun qed itir</t>
        </is>
      </c>
      <c r="BV4" s="2" t="inlineStr">
        <is>
          <t>raket|
geleid wapen|
projectiel</t>
        </is>
      </c>
      <c r="BW4" s="2" t="inlineStr">
        <is>
          <t>3|
3|
1</t>
        </is>
      </c>
      <c r="BX4" s="2" t="inlineStr">
        <is>
          <t xml:space="preserve">|
|
</t>
        </is>
      </c>
      <c r="BY4" t="inlineStr">
        <is>
          <t>zichzelf voortstuwende munitie waarvan de koers tijdens de vlucht kan worden bijgesteld.</t>
        </is>
      </c>
      <c r="BZ4" s="2" t="inlineStr">
        <is>
          <t>pocisk kierowany|
pocisk</t>
        </is>
      </c>
      <c r="CA4" s="2" t="inlineStr">
        <is>
          <t>3|
3</t>
        </is>
      </c>
      <c r="CB4" s="2" t="inlineStr">
        <is>
          <t xml:space="preserve">|
</t>
        </is>
      </c>
      <c r="CC4" t="inlineStr">
        <is>
          <t>pocisk, który w locie naprowadzany jest na właściwy tor za pomocą urządzeń radiowych</t>
        </is>
      </c>
      <c r="CD4" s="2" t="inlineStr">
        <is>
          <t>míssil|
míssil guiado</t>
        </is>
      </c>
      <c r="CE4" s="2" t="inlineStr">
        <is>
          <t>3|
3</t>
        </is>
      </c>
      <c r="CF4" s="2" t="inlineStr">
        <is>
          <t xml:space="preserve">preferred|
</t>
        </is>
      </c>
      <c r="CG4" t="inlineStr">
        <is>
          <t>Munição
autopropulsionada cuja trajetória ou rumo é controlada durante o voo.</t>
        </is>
      </c>
      <c r="CH4" s="2" t="inlineStr">
        <is>
          <t>misil|
rachetă|
rachetă dirijată</t>
        </is>
      </c>
      <c r="CI4" s="2" t="inlineStr">
        <is>
          <t>3|
3|
3</t>
        </is>
      </c>
      <c r="CJ4" s="2" t="inlineStr">
        <is>
          <t xml:space="preserve">|
|
</t>
        </is>
      </c>
      <c r="CK4" t="inlineStr">
        <is>
          <t>proiectil autopropulsat și ghidat pe toată sau doar pe o parte a traiectoriei</t>
        </is>
      </c>
      <c r="CL4" s="2" t="inlineStr">
        <is>
          <t>riadená strela|
riadená strela s vlastným pohonom</t>
        </is>
      </c>
      <c r="CM4" s="2" t="inlineStr">
        <is>
          <t>3|
3</t>
        </is>
      </c>
      <c r="CN4" s="2" t="inlineStr">
        <is>
          <t xml:space="preserve">|
</t>
        </is>
      </c>
      <c r="CO4" t="inlineStr">
        <is>
          <t>strela s vlastným pohonom, ktorej trajektória alebo kurz sú riadené počas jej letu</t>
        </is>
      </c>
      <c r="CP4" s="2" t="inlineStr">
        <is>
          <t>vodena raketa|
vodeni izstrelek|
izstrelek</t>
        </is>
      </c>
      <c r="CQ4" s="2" t="inlineStr">
        <is>
          <t>3|
3|
3</t>
        </is>
      </c>
      <c r="CR4" s="2" t="inlineStr">
        <is>
          <t xml:space="preserve">preferred|
|
</t>
        </is>
      </c>
      <c r="CS4" t="inlineStr">
        <is>
          <t>eksplozivno sredstvo z lastnim pogonom, za katerega se nadzorujeta krivulja leta ali smer leta</t>
        </is>
      </c>
      <c r="CT4" s="2" t="inlineStr">
        <is>
          <t>robot|
missil</t>
        </is>
      </c>
      <c r="CU4" s="2" t="inlineStr">
        <is>
          <t>3|
3</t>
        </is>
      </c>
      <c r="CV4" s="2" t="inlineStr">
        <is>
          <t xml:space="preserve">|
</t>
        </is>
      </c>
      <c r="CW4" t="inlineStr">
        <is>
          <t>Motordriven, styrbar vapenbärare som själv styr mot målet eller leds mot detsamma</t>
        </is>
      </c>
    </row>
    <row r="5">
      <c r="A5" s="1" t="str">
        <f>HYPERLINK("https://iate.europa.eu/entry/result/915907/all", "915907")</f>
        <v>915907</v>
      </c>
      <c r="B5" t="inlineStr">
        <is>
          <t>INTERNATIONAL RELATIONS</t>
        </is>
      </c>
      <c r="C5" t="inlineStr">
        <is>
          <t>INTERNATIONAL RELATIONS|defence</t>
        </is>
      </c>
      <c r="D5" t="inlineStr">
        <is>
          <t>yes</t>
        </is>
      </c>
      <c r="E5" t="inlineStr">
        <is>
          <t/>
        </is>
      </c>
      <c r="F5" s="2" t="inlineStr">
        <is>
          <t>командване и контрол|
C2</t>
        </is>
      </c>
      <c r="G5" s="2" t="inlineStr">
        <is>
          <t>2|
2</t>
        </is>
      </c>
      <c r="H5" s="2" t="inlineStr">
        <is>
          <t xml:space="preserve">|
</t>
        </is>
      </c>
      <c r="I5" t="inlineStr">
        <is>
          <t/>
        </is>
      </c>
      <c r="J5" s="2" t="inlineStr">
        <is>
          <t>velení a řízení|
C2</t>
        </is>
      </c>
      <c r="K5" s="2" t="inlineStr">
        <is>
          <t>3|
3</t>
        </is>
      </c>
      <c r="L5" s="2" t="inlineStr">
        <is>
          <t xml:space="preserve">|
</t>
        </is>
      </c>
      <c r="M5" t="inlineStr">
        <is>
          <t>funkční proces cílevědomého působení orgánů velení na podřízené velitelské stupně zaměřený na efektivní splnění stanovených úkolů</t>
        </is>
      </c>
      <c r="N5" s="2" t="inlineStr">
        <is>
          <t>kommando og kontrol|
C2</t>
        </is>
      </c>
      <c r="O5" s="2" t="inlineStr">
        <is>
          <t>3|
4</t>
        </is>
      </c>
      <c r="P5" s="2" t="inlineStr">
        <is>
          <t xml:space="preserve">|
</t>
        </is>
      </c>
      <c r="Q5" t="inlineStr">
        <is>
          <t>militære chefers myndighed, ansvar og aktiviteter inden for ledelse og koordinering af militære styrker samt gennemførelse af ordrer i forbindelse med gennemførelsen af operationer</t>
        </is>
      </c>
      <c r="R5" s="2" t="inlineStr">
        <is>
          <t>Führung|
Anordnung und Kontrolle|
C2</t>
        </is>
      </c>
      <c r="S5" s="2" t="inlineStr">
        <is>
          <t>3|
3|
3</t>
        </is>
      </c>
      <c r="T5" s="2" t="inlineStr">
        <is>
          <t xml:space="preserve">|
|
</t>
        </is>
      </c>
      <c r="U5" t="inlineStr">
        <is>
          <t>richtungsweisendes, regelndes, dynamisches Einwirken auf das Verhalten anderer Menschen und der Einsatz materieller Mittel, mit dem Ziel eine Absicht zu verwirklichen oder einen Auftrag zu erfüllen</t>
        </is>
      </c>
      <c r="V5" s="2" t="inlineStr">
        <is>
          <t>διοίκηση και έλεγχος</t>
        </is>
      </c>
      <c r="W5" s="2" t="inlineStr">
        <is>
          <t>3</t>
        </is>
      </c>
      <c r="X5" s="2" t="inlineStr">
        <is>
          <t/>
        </is>
      </c>
      <c r="Y5" t="inlineStr">
        <is>
          <t/>
        </is>
      </c>
      <c r="Z5" s="2" t="inlineStr">
        <is>
          <t>command and control|
C2</t>
        </is>
      </c>
      <c r="AA5" s="2" t="inlineStr">
        <is>
          <t>3|
3</t>
        </is>
      </c>
      <c r="AB5" s="2" t="inlineStr">
        <is>
          <t xml:space="preserve">|
</t>
        </is>
      </c>
      <c r="AC5" t="inlineStr">
        <is>
          <t>authority, responsibilities and activities of military commanders in the direction and coordination of military forces as well as the implementation of orders related to the execution of operations</t>
        </is>
      </c>
      <c r="AD5" s="2" t="inlineStr">
        <is>
          <t>mando y control|
C2</t>
        </is>
      </c>
      <c r="AE5" s="2" t="inlineStr">
        <is>
          <t>3|
3</t>
        </is>
      </c>
      <c r="AF5" s="2" t="inlineStr">
        <is>
          <t xml:space="preserve">|
</t>
        </is>
      </c>
      <c r="AG5" t="inlineStr">
        <is>
          <t>Abarca tres aspectos:&lt;br&gt;- Ejercicio de la autoridad y la dirección por parte de un oficial debidamente designado, sobre los recursos humanos que le han sido asignados.&lt;br&gt;- Proceso permanente de "percibir, evaluar, decidir y actuar" ejecutado para dar cumplimiento a una misión determinada.&lt;br&gt;- Arquitectura que enlaza entre sí las unidades y los sistemas integrados.</t>
        </is>
      </c>
      <c r="AH5" s="2" t="inlineStr">
        <is>
          <t>juhtimine</t>
        </is>
      </c>
      <c r="AI5" s="2" t="inlineStr">
        <is>
          <t>3</t>
        </is>
      </c>
      <c r="AJ5" s="2" t="inlineStr">
        <is>
          <t/>
        </is>
      </c>
      <c r="AK5" t="inlineStr">
        <is>
          <t/>
        </is>
      </c>
      <c r="AL5" s="2" t="inlineStr">
        <is>
          <t>johtamisjärjestely</t>
        </is>
      </c>
      <c r="AM5" s="2" t="inlineStr">
        <is>
          <t>3</t>
        </is>
      </c>
      <c r="AN5" s="2" t="inlineStr">
        <is>
          <t/>
        </is>
      </c>
      <c r="AO5" t="inlineStr">
        <is>
          <t/>
        </is>
      </c>
      <c r="AP5" s="2" t="inlineStr">
        <is>
          <t>commandement et contrôle|
C2</t>
        </is>
      </c>
      <c r="AQ5" s="2" t="inlineStr">
        <is>
          <t>3|
3</t>
        </is>
      </c>
      <c r="AR5" s="2" t="inlineStr">
        <is>
          <t xml:space="preserve">|
</t>
        </is>
      </c>
      <c r="AS5" t="inlineStr">
        <is>
          <t>Autorité, responsabilités et fonctions exercées par le commandant militaire dans la direction et la coordination des forces militaires et dans la mise en œuvre des ordres liés à l'exécution d'opérations.</t>
        </is>
      </c>
      <c r="AT5" s="2" t="inlineStr">
        <is>
          <t>C2|
ceannas agus rialú</t>
        </is>
      </c>
      <c r="AU5" s="2" t="inlineStr">
        <is>
          <t>3|
3</t>
        </is>
      </c>
      <c r="AV5" s="2" t="inlineStr">
        <is>
          <t xml:space="preserve">|
</t>
        </is>
      </c>
      <c r="AW5" t="inlineStr">
        <is>
          <t/>
        </is>
      </c>
      <c r="AX5" t="inlineStr">
        <is>
          <t/>
        </is>
      </c>
      <c r="AY5" t="inlineStr">
        <is>
          <t/>
        </is>
      </c>
      <c r="AZ5" t="inlineStr">
        <is>
          <t/>
        </is>
      </c>
      <c r="BA5" t="inlineStr">
        <is>
          <t/>
        </is>
      </c>
      <c r="BB5" s="2" t="inlineStr">
        <is>
          <t>vezetés és irányítás|
C2</t>
        </is>
      </c>
      <c r="BC5" s="2" t="inlineStr">
        <is>
          <t>4|
4</t>
        </is>
      </c>
      <c r="BD5" s="2" t="inlineStr">
        <is>
          <t xml:space="preserve">|
</t>
        </is>
      </c>
      <c r="BE5" t="inlineStr">
        <is>
          <t>Egyrészt az a funkció, jog és hatalom”, amivel egy (vezető) parancsnok rendelkezik abból a célból, hogy „tervezze”, „irányítsa” az alárendeltek tevékenységét (vezetés), másrészt egy térben és időben korlátozott funkcionális tevékenység, amely a vezetési jogkörrel felruházott parancsnok által meghatározott feladat egy vagy több elemének teljesítésére irányul (irányítás).</t>
        </is>
      </c>
      <c r="BF5" s="2" t="inlineStr">
        <is>
          <t>comando e controllo|
Comando e Controllo|
C2</t>
        </is>
      </c>
      <c r="BG5" s="2" t="inlineStr">
        <is>
          <t>3|
3|
3</t>
        </is>
      </c>
      <c r="BH5" s="2" t="inlineStr">
        <is>
          <t xml:space="preserve">|
|
</t>
        </is>
      </c>
      <c r="BI5" t="inlineStr">
        <is>
          <t>Comando: "1. Autorità conferita ad un militare di dirigere, coordinare e controllare forze militari. 2. Ordine dato da un comandante, cioé espressione della sua volontà per l'esecuzione di una determinata azione. 3. Unità, o più unità, organo o zona, posti sotto il comando di una singola persona." Controllo: "Autorità esercitata da un comandante su alcune attività di organi dipendenti o di altri di norma non subordinati, che può essere trasferita o delegata, del tutto o in parte. Tale autorità comprende funzioni quali l'attuazione di ordini o direttive."</t>
        </is>
      </c>
      <c r="BJ5" s="2" t="inlineStr">
        <is>
          <t>vadovavimas ir valdymas|
C2</t>
        </is>
      </c>
      <c r="BK5" s="2" t="inlineStr">
        <is>
          <t>3|
3</t>
        </is>
      </c>
      <c r="BL5" s="2" t="inlineStr">
        <is>
          <t xml:space="preserve">|
</t>
        </is>
      </c>
      <c r="BM5" t="inlineStr">
        <is>
          <t>karinio vado įgaliojimai, atsakomybė ir veikla vadovaujant ir koordinuojant karines pajėgas bei vykdant su operacijomis susijusius įsakymus</t>
        </is>
      </c>
      <c r="BN5" s="2" t="inlineStr">
        <is>
          <t>vadība un kontrole|
&lt;i&gt;C2&lt;/i&gt;|
vadības un kontroles sistēmas|
komandvadība</t>
        </is>
      </c>
      <c r="BO5" s="2" t="inlineStr">
        <is>
          <t>3|
3|
2|
3</t>
        </is>
      </c>
      <c r="BP5" s="2" t="inlineStr">
        <is>
          <t xml:space="preserve">|
|
|
</t>
        </is>
      </c>
      <c r="BQ5" t="inlineStr">
        <is>
          <t>"Pasākumu un procedūru kopums, kas nodrošina komandierim pakļautās vienības uzdevuma izpildi. C2 funkcijās ietilpst personāla, ekipējuma, iekārtu un sakaru nodrošinājuma jautājumu risināšana un operāciju plānošana, vadība, koordinācija un kontrole." (citēts no: Militāro Terminu Skaidrojošā Vārdnīca. Rīga NAA, 2003)</t>
        </is>
      </c>
      <c r="BR5" s="2" t="inlineStr">
        <is>
          <t>kmand u kontroll|
C2</t>
        </is>
      </c>
      <c r="BS5" s="2" t="inlineStr">
        <is>
          <t>3|
3</t>
        </is>
      </c>
      <c r="BT5" s="2" t="inlineStr">
        <is>
          <t xml:space="preserve">|
</t>
        </is>
      </c>
      <c r="BU5" t="inlineStr">
        <is>
          <t>l-awtorità, ir-responsabbiltajiet u l-attivitajiet ta' kmandanti militari fit-tmexxija u l-koordinazzjoni tal-forzi militari u fl-implimentazzjoni ta' ordnijiet relatati mal-eżekuzzjoni ta' operazzjonijiet</t>
        </is>
      </c>
      <c r="BV5" s="2" t="inlineStr">
        <is>
          <t>commando en controle|
C2|
command and control|
commandovoering</t>
        </is>
      </c>
      <c r="BW5" s="2" t="inlineStr">
        <is>
          <t>3|
3|
2|
2</t>
        </is>
      </c>
      <c r="BX5" s="2" t="inlineStr">
        <is>
          <t xml:space="preserve">|
|
|
</t>
        </is>
      </c>
      <c r="BY5" t="inlineStr">
        <is>
          <t>"Het leiden en besturen van een militaire organisatie om haar doelstelling te realiseren. Commandovoering bestaat uit de elementen besluitvorming, leidinggeven en bevelvoering."</t>
        </is>
      </c>
      <c r="BZ5" s="2" t="inlineStr">
        <is>
          <t>dowodzenie i kontrola|
dowodzenie i kierowanie|
C2</t>
        </is>
      </c>
      <c r="CA5" s="2" t="inlineStr">
        <is>
          <t>3|
3|
3</t>
        </is>
      </c>
      <c r="CB5" s="2" t="inlineStr">
        <is>
          <t xml:space="preserve">preferred|
|
</t>
        </is>
      </c>
      <c r="CC5" t="inlineStr">
        <is>
          <t>zwierzchnictwo, zakres obowiązków i działalność przywódcy wojskowego podczas kierowania siłami wojskowymi i koordynowania ich działań oraz w trakcie wykonywania rozkazów związanych z prowadzeniem operacji</t>
        </is>
      </c>
      <c r="CD5" s="2" t="inlineStr">
        <is>
          <t>comando e controlo|
C2</t>
        </is>
      </c>
      <c r="CE5" s="2" t="inlineStr">
        <is>
          <t>3|
3</t>
        </is>
      </c>
      <c r="CF5" s="2" t="inlineStr">
        <is>
          <t xml:space="preserve">|
</t>
        </is>
      </c>
      <c r="CG5" t="inlineStr">
        <is>
          <t>Fórmula que designa a autoridade conferida a um chefe militar para a direcção, a coordenação e a condução de forças militares (comando) e a autoridade exercida por um chefe militar sobre uma parte das atividades de organismos subordinados, ou de outros organismos que não se encontram normalmente sob o seu comando, a qual pode ser transferida ou delegada no todo ou em parte (controlo).</t>
        </is>
      </c>
      <c r="CH5" s="2" t="inlineStr">
        <is>
          <t>comandă și control|
C2</t>
        </is>
      </c>
      <c r="CI5" s="2" t="inlineStr">
        <is>
          <t>3|
3</t>
        </is>
      </c>
      <c r="CJ5" s="2" t="inlineStr">
        <is>
          <t xml:space="preserve">|
</t>
        </is>
      </c>
      <c r="CK5" t="inlineStr">
        <is>
          <t>Comanda și controlul reprezintă exercitarea autorității și a conducerii de către comandant asupra forțelor din subordine, în scopul îndeplinirii misiunilor ordonate. Funcționalitatea comenzii și a controlului este asigurată prin pregătirea personalului, logisticii, comunicațiilor, dexteritatea și procedeele folosite de comandant în planificarea, direcționarea, coordonarea și controlul forțelor și al mijloacelor, pentru îndeplinirea misiunilor.</t>
        </is>
      </c>
      <c r="CL5" s="2" t="inlineStr">
        <is>
          <t>velenie a riadenie|
C2</t>
        </is>
      </c>
      <c r="CM5" s="2" t="inlineStr">
        <is>
          <t>3|
3</t>
        </is>
      </c>
      <c r="CN5" s="2" t="inlineStr">
        <is>
          <t xml:space="preserve">|
</t>
        </is>
      </c>
      <c r="CO5" t="inlineStr">
        <is>
          <t>cieľavedomé pôsobenie orgánov velenia na podriadených, zamerané na účinné a efektívne plnenie stanovených úloh; proces prebiehajúci na operačnom stupni; tvoria ho orgány velenia, miesta velenia, spojovacia sústava, prostriedky informatiky a automatizácie velenia ozbrojeným silám a prostriedky ochrany informácií</t>
        </is>
      </c>
      <c r="CP5" s="2" t="inlineStr">
        <is>
          <t>poveljevanje in kontrola|
C2|
PinK</t>
        </is>
      </c>
      <c r="CQ5" s="2" t="inlineStr">
        <is>
          <t>4|
3|
3</t>
        </is>
      </c>
      <c r="CR5" s="2" t="inlineStr">
        <is>
          <t xml:space="preserve">|
|
</t>
        </is>
      </c>
      <c r="CS5" t="inlineStr">
        <is>
          <t>"funkcije poveljnika, štaba in preostalih organov poveljevanja in kontrole pri vzdrževanju bojne pripravljenosti svojih sil, pri pripravi delovanj ter vodenju enot pri izvedbi njihovih nalog"</t>
        </is>
      </c>
      <c r="CT5" s="2" t="inlineStr">
        <is>
          <t>ledning|
C2</t>
        </is>
      </c>
      <c r="CU5" s="2" t="inlineStr">
        <is>
          <t>3|
3</t>
        </is>
      </c>
      <c r="CV5" s="2" t="inlineStr">
        <is>
          <t xml:space="preserve">|
</t>
        </is>
      </c>
      <c r="CW5" t="inlineStr">
        <is>
          <t/>
        </is>
      </c>
    </row>
    <row r="6">
      <c r="A6" s="1" t="str">
        <f>HYPERLINK("https://iate.europa.eu/entry/result/933036/all", "933036")</f>
        <v>933036</v>
      </c>
      <c r="B6" t="inlineStr">
        <is>
          <t>INTERNATIONAL RELATIONS;EUROPEAN UNION</t>
        </is>
      </c>
      <c r="C6" t="inlineStr">
        <is>
          <t>INTERNATIONAL RELATIONS|defence|armed forces;EUROPEAN UNION|European construction|European Union|common foreign and security policy|common security and defence policy</t>
        </is>
      </c>
      <c r="D6" t="inlineStr">
        <is>
          <t>yes</t>
        </is>
      </c>
      <c r="E6" t="inlineStr">
        <is>
          <t/>
        </is>
      </c>
      <c r="F6" s="2" t="inlineStr">
        <is>
          <t>бойна група</t>
        </is>
      </c>
      <c r="G6" s="2" t="inlineStr">
        <is>
          <t>3</t>
        </is>
      </c>
      <c r="H6" s="2" t="inlineStr">
        <is>
          <t/>
        </is>
      </c>
      <c r="I6" t="inlineStr">
        <is>
          <t>военно формирование на ЕС, състоящо се от около 1500 души, което включва национален или многонационален пехотен батальон, поддържащи логистични елементи, комуникационно осигуряване и щаб, оперативно и стратегическо логистично осигуряване</t>
        </is>
      </c>
      <c r="J6" s="2" t="inlineStr">
        <is>
          <t>bojové uskupení|
bojové uskupení EU|
bojové seskupení</t>
        </is>
      </c>
      <c r="K6" s="2" t="inlineStr">
        <is>
          <t>3|
3|
3</t>
        </is>
      </c>
      <c r="L6" s="2" t="inlineStr">
        <is>
          <t xml:space="preserve">preferred|
preferred|
</t>
        </is>
      </c>
      <c r="M6" t="inlineStr">
        <is>
          <t>Evropské jednotky rychlého nasazení, které jsou plně operační od ledna 2007. Každý půlrok jsou připraveny dvě bojové skupiny s minimálně 1500 vojáky, které poskytují armády členských států. Odpovědnost za řízení případné akce leží na jedné z účastnických zemí (tzv. rámcová země [ &lt;a href="/entry/result/923677/all" id="ENTRY_TO_ENTRY_CONVERTER" target="_blank"&gt;IATE:923677&lt;/a&gt; ]). Až do momentu povolání skupiny ale vojáci zůstávají ve svém domovském státě, pouze drží pohotovost. Jednotky jsou akceschopné do deseti dnů od schválení operace Radou EU, a to do vzdálenosti až 6000 km od Bruselu, zatím ale ještě nebyly nasazeny.</t>
        </is>
      </c>
      <c r="N6" s="2" t="inlineStr">
        <is>
          <t>kampgruppe|
EU-kampgruppe</t>
        </is>
      </c>
      <c r="O6" s="2" t="inlineStr">
        <is>
          <t>3|
2</t>
        </is>
      </c>
      <c r="P6" s="2" t="inlineStr">
        <is>
          <t xml:space="preserve">|
</t>
        </is>
      </c>
      <c r="Q6" t="inlineStr">
        <is>
          <t/>
        </is>
      </c>
      <c r="R6" s="2" t="inlineStr">
        <is>
          <t>Gefechtsverband|
BG</t>
        </is>
      </c>
      <c r="S6" s="2" t="inlineStr">
        <is>
          <t>3|
3</t>
        </is>
      </c>
      <c r="T6" s="2" t="inlineStr">
        <is>
          <t xml:space="preserve">|
</t>
        </is>
      </c>
      <c r="U6" t="inlineStr">
        <is>
          <t>zum Kampf mit verbundenen Waffen befähigte Streitkräfte in Bataillonsstärke, einschließlich Kampfunterstützungstruppen und logistischer Unterstützungstruppen, die innerhalb von 15 Tagen nach Beschluss des Rates über ein Tätigwerden der EU im Einsatzgebiet eingesetzt werden können</t>
        </is>
      </c>
      <c r="V6" s="2" t="inlineStr">
        <is>
          <t>ομάδα μάχης|
ομάδα μάχης της ΕΕ|
συγκρότημα μάχης|
συγκρότημα κρούσεως</t>
        </is>
      </c>
      <c r="W6" s="2" t="inlineStr">
        <is>
          <t>3|
3|
3|
3</t>
        </is>
      </c>
      <c r="X6" s="2" t="inlineStr">
        <is>
          <t xml:space="preserve">preferred|
|
|
</t>
        </is>
      </c>
      <c r="Y6" t="inlineStr">
        <is>
          <t/>
        </is>
      </c>
      <c r="Z6" s="2" t="inlineStr">
        <is>
          <t>EU Battlegroup|
battle group|
EU Battlegroups|
EU BG|
EUBG|
battlegroup</t>
        </is>
      </c>
      <c r="AA6" s="2" t="inlineStr">
        <is>
          <t>3|
3|
1|
3|
1|
1</t>
        </is>
      </c>
      <c r="AB6" s="2" t="inlineStr">
        <is>
          <t xml:space="preserve">|
|
|
|
|
</t>
        </is>
      </c>
      <c r="AC6" t="inlineStr">
        <is>
          <t>smallest self-sufficient military-operational formation that can be deployed and sustained in a theatre of operations</t>
        </is>
      </c>
      <c r="AD6" s="2" t="inlineStr">
        <is>
          <t>grupo de combate de la UE|
agrupación táctica</t>
        </is>
      </c>
      <c r="AE6" s="2" t="inlineStr">
        <is>
          <t>4|
3</t>
        </is>
      </c>
      <c r="AF6" s="2" t="inlineStr">
        <is>
          <t xml:space="preserve">preferred|
</t>
        </is>
      </c>
      <c r="AG6" t="inlineStr">
        <is>
          <t>En el ámbito de la PCSD, unidad militar autosuficiente más pequeña que puede desplegarse sobre el terreno de manera rápida y efectiva. Se compone de unos 1 500 efectivos, más los correspondientes apoyos, y puede emplearse en las misiones contempladas en el artículo 43, apartado 1, del TUE, entre las que se incluyen misiones de restablecimiento de la paz y operaciones de estabilización al término de un conflicto.</t>
        </is>
      </c>
      <c r="AH6" s="2" t="inlineStr">
        <is>
          <t>lahingugrupp|
ELi lahingugrupp</t>
        </is>
      </c>
      <c r="AI6" s="2" t="inlineStr">
        <is>
          <t>3|
3</t>
        </is>
      </c>
      <c r="AJ6" s="2" t="inlineStr">
        <is>
          <t xml:space="preserve">|
</t>
        </is>
      </c>
      <c r="AK6" t="inlineStr">
        <is>
          <t>ajutine väeüksus või -koondis mingi lahinguülesande täitmiseks</t>
        </is>
      </c>
      <c r="AL6" s="2" t="inlineStr">
        <is>
          <t>Euroopan unionin taisteluosasto|
EU:n taisteluosasto|
taisteluosasto</t>
        </is>
      </c>
      <c r="AM6" s="2" t="inlineStr">
        <is>
          <t>3|
3|
3</t>
        </is>
      </c>
      <c r="AN6" s="2" t="inlineStr">
        <is>
          <t xml:space="preserve">|
|
</t>
        </is>
      </c>
      <c r="AO6" t="inlineStr">
        <is>
          <t>tiettyä tehtävää varten muodostettu osasto, jossa on yhteisessä johdossa vähintään kaksi samaa tai eri aselajia olevaa joukkoyksikköä</t>
        </is>
      </c>
      <c r="AP6" s="2" t="inlineStr">
        <is>
          <t>groupement tactique|
GT|
groupement tactique de l'UE|
GTUE</t>
        </is>
      </c>
      <c r="AQ6" s="2" t="inlineStr">
        <is>
          <t>3|
3|
3|
3</t>
        </is>
      </c>
      <c r="AR6" s="2" t="inlineStr">
        <is>
          <t xml:space="preserve">|
|
|
</t>
        </is>
      </c>
      <c r="AS6" t="inlineStr">
        <is>
          <t>groupement minimal de forces militaires efficace, crédible et cohérent, déployable rapidement et capable de mener des opérations autonomes ou d'assurer la phase initiale d'opérations de plus grande envergure</t>
        </is>
      </c>
      <c r="AT6" s="2" t="inlineStr">
        <is>
          <t>cathghrúpa|
buíon chatha|
cathghrúpa de chuid an Aontais</t>
        </is>
      </c>
      <c r="AU6" s="2" t="inlineStr">
        <is>
          <t>3|
3|
3</t>
        </is>
      </c>
      <c r="AV6" s="2" t="inlineStr">
        <is>
          <t xml:space="preserve">preferred|
|
</t>
        </is>
      </c>
      <c r="AW6" t="inlineStr">
        <is>
          <t/>
        </is>
      </c>
      <c r="AX6" s="2" t="inlineStr">
        <is>
          <t>borbena skupina|
borbena skupina EU-a</t>
        </is>
      </c>
      <c r="AY6" s="2" t="inlineStr">
        <is>
          <t>4|
3</t>
        </is>
      </c>
      <c r="AZ6" s="2" t="inlineStr">
        <is>
          <t xml:space="preserve">|
</t>
        </is>
      </c>
      <c r="BA6" t="inlineStr">
        <is>
          <t/>
        </is>
      </c>
      <c r="BB6" s="2" t="inlineStr">
        <is>
          <t>harccsoport|
uniós harccsoport</t>
        </is>
      </c>
      <c r="BC6" s="2" t="inlineStr">
        <is>
          <t>4|
3</t>
        </is>
      </c>
      <c r="BD6" s="2" t="inlineStr">
        <is>
          <t xml:space="preserve">|
</t>
        </is>
      </c>
      <c r="BE6" t="inlineStr">
        <is>
          <t>a legkisebb méretű önellátó katonai-műveleti formáció, amely az adott műveleti területen néhány napon belül mozgósítható</t>
        </is>
      </c>
      <c r="BF6" s="2" t="inlineStr">
        <is>
          <t>gruppo tattico|
gruppo tattico dell'UE</t>
        </is>
      </c>
      <c r="BG6" s="2" t="inlineStr">
        <is>
          <t>3|
3</t>
        </is>
      </c>
      <c r="BH6" s="2" t="inlineStr">
        <is>
          <t xml:space="preserve">|
</t>
        </is>
      </c>
      <c r="BI6" t="inlineStr">
        <is>
          <t>gruppo operativo del livello ordinativo di un battaglione, capace di schierarsi in 15 giorni e di restare sul teatro per almeno un mese</t>
        </is>
      </c>
      <c r="BJ6" s="2" t="inlineStr">
        <is>
          <t>kovinė grupė|
ES kovinė grupė</t>
        </is>
      </c>
      <c r="BK6" s="2" t="inlineStr">
        <is>
          <t>3|
3</t>
        </is>
      </c>
      <c r="BL6" s="2" t="inlineStr">
        <is>
          <t xml:space="preserve">|
</t>
        </is>
      </c>
      <c r="BM6" t="inlineStr">
        <is>
          <t>bataliono dydžio (1500 karių) mažiausia savarankiška karinė struktūra, kuri ES vadovybės pavedimu gali būti dislokuota operacijos rajone</t>
        </is>
      </c>
      <c r="BN6" s="2" t="inlineStr">
        <is>
          <t>kaujas grupa|
ES kaujas grupa</t>
        </is>
      </c>
      <c r="BO6" s="2" t="inlineStr">
        <is>
          <t>3|
3</t>
        </is>
      </c>
      <c r="BP6" s="2" t="inlineStr">
        <is>
          <t xml:space="preserve">|
</t>
        </is>
      </c>
      <c r="BQ6" t="inlineStr">
        <is>
          <t>mazākā pašpietiekama militāri operatīva vienība, ko var izvietot un uzturēt operācijas norises vietā</t>
        </is>
      </c>
      <c r="BR6" s="2" t="inlineStr">
        <is>
          <t>grupp tattiku|
grupp tattiku tal-UE|
EU BG</t>
        </is>
      </c>
      <c r="BS6" s="2" t="inlineStr">
        <is>
          <t>3|
3|
3</t>
        </is>
      </c>
      <c r="BT6" s="2" t="inlineStr">
        <is>
          <t xml:space="preserve">|
|
</t>
        </is>
      </c>
      <c r="BU6" t="inlineStr">
        <is>
          <t>l-iżgħar formazzjoni militari-operattiva awtosuffiċjenti li tista' tintbagħat u tiġi sostnuta f'teatru ta' operazzjonijiet</t>
        </is>
      </c>
      <c r="BV6" s="2" t="inlineStr">
        <is>
          <t>gevechtsgroep|
EU-gevechtsgroep</t>
        </is>
      </c>
      <c r="BW6" s="2" t="inlineStr">
        <is>
          <t>3|
3</t>
        </is>
      </c>
      <c r="BX6" s="2" t="inlineStr">
        <is>
          <t xml:space="preserve">|
</t>
        </is>
      </c>
      <c r="BY6" t="inlineStr">
        <is>
          <t>een op zichzelf staande strijdmacht van minimale strijdkrachtencombinaties ter grootte van een bataljon met gecombineerde wapens, die beschikt over gevechtsondersteuning en gevechtsbijstandsondersteuning en binnen 15 dagen na het besluit van de Raad dat optreden van de EU nodig is, in het inzetgebied paraat kan zijn</t>
        </is>
      </c>
      <c r="BZ6" s="2" t="inlineStr">
        <is>
          <t>grupa bojowa|
grupa bojowa UE</t>
        </is>
      </c>
      <c r="CA6" s="2" t="inlineStr">
        <is>
          <t>3|
3</t>
        </is>
      </c>
      <c r="CB6" s="2" t="inlineStr">
        <is>
          <t xml:space="preserve">|
</t>
        </is>
      </c>
      <c r="CC6" t="inlineStr">
        <is>
          <t>siły natychmiastowego reagowania wydzielane przez państwa na potrzeby operacji UE, zdolne do realizacji pełnego spektrum misji petersberskich</t>
        </is>
      </c>
      <c r="CD6" s="2" t="inlineStr">
        <is>
          <t>agrupamento tático</t>
        </is>
      </c>
      <c r="CE6" s="2" t="inlineStr">
        <is>
          <t>3</t>
        </is>
      </c>
      <c r="CF6" s="2" t="inlineStr">
        <is>
          <t/>
        </is>
      </c>
      <c r="CG6" t="inlineStr">
        <is>
          <t>Agrupamento mínimo de forças militares eficaz, credível e coerente, rapidamente projetável e capaz de conduzir operações autónomas ou de assegurar a fase inicial de operações de maior envergadura. É constituído por uma força interarmas, reforçada por elementos de apoio tático e logístico de combate, com a dimensão aproximada de um batalhão (1500 homens).</t>
        </is>
      </c>
      <c r="CH6" s="2" t="inlineStr">
        <is>
          <t>grupare tactică|
GT|
grupare tactică a UE|
grup tactic de luptă</t>
        </is>
      </c>
      <c r="CI6" s="2" t="inlineStr">
        <is>
          <t>3|
2|
3|
3</t>
        </is>
      </c>
      <c r="CJ6" s="2" t="inlineStr">
        <is>
          <t xml:space="preserve">|
|
|
</t>
        </is>
      </c>
      <c r="CK6" t="inlineStr">
        <is>
          <t>unitate militară multinațională care este compusă de obicei din 1500 de persoane și care face parte integrantă din capacitatea militară de reacție rapidă a UE de a răspunde la crizele în curs de apariție și la conflictele din întreaga lume</t>
        </is>
      </c>
      <c r="CL6" s="2" t="inlineStr">
        <is>
          <t>bojová skupina|
bojová skupina EÚ</t>
        </is>
      </c>
      <c r="CM6" s="2" t="inlineStr">
        <is>
          <t>3|
3</t>
        </is>
      </c>
      <c r="CN6" s="2" t="inlineStr">
        <is>
          <t xml:space="preserve">|
</t>
        </is>
      </c>
      <c r="CO6" t="inlineStr">
        <is>
          <t>zmiešaná vojenská jednotka vo veľkosti posilneného práporu pozostávajúca z približne 1 500 až 2 000 vojakov a disponujúca zložkami bojovej podpory</t>
        </is>
      </c>
      <c r="CP6" s="2" t="inlineStr">
        <is>
          <t>bojna skupina EU|
bojna skupina</t>
        </is>
      </c>
      <c r="CQ6" s="2" t="inlineStr">
        <is>
          <t>3|
3</t>
        </is>
      </c>
      <c r="CR6" s="2" t="inlineStr">
        <is>
          <t xml:space="preserve">|
</t>
        </is>
      </c>
      <c r="CS6" t="inlineStr">
        <is>
          <t>bataljonska formacija s približno 1 500 pripadniki in zmožnostjo, da v 15 dneh od sprejetja politične odločitve bojno posreduje na kriznih področjih; je premestljiva in v primeru delovanja vzdržljiva 30 do 120 dni; njene naloge so ločevanje sprtih strani s silo, preprečevanje konfliktov, evakuacijske operacije, vključno z nebojnimi evakuacijami ter podpora humanitarnim operacijam</t>
        </is>
      </c>
      <c r="CT6" s="2" t="inlineStr">
        <is>
          <t>stridsgrupp|
EU-stridsgrupp</t>
        </is>
      </c>
      <c r="CU6" s="2" t="inlineStr">
        <is>
          <t>3|
3</t>
        </is>
      </c>
      <c r="CV6" s="2" t="inlineStr">
        <is>
          <t xml:space="preserve">|
</t>
        </is>
      </c>
      <c r="CW6" t="inlineStr">
        <is>
          <t>det minsta effektiva, trovärdiga, snabbt insatsberedda och sammansatta styrkebidrag som kan genomföra självständiga insatser, eller som kan användas för den initiala fasen i en större insats</t>
        </is>
      </c>
    </row>
    <row r="7">
      <c r="A7" s="1" t="str">
        <f>HYPERLINK("https://iate.europa.eu/entry/result/168974/all", "168974")</f>
        <v>168974</v>
      </c>
      <c r="B7" t="inlineStr">
        <is>
          <t>POLITICS;INTERNATIONAL RELATIONS</t>
        </is>
      </c>
      <c r="C7" t="inlineStr">
        <is>
          <t>POLITICS;POLITICS|executive power and public service|administrative law;INTERNATIONAL RELATIONS|defence</t>
        </is>
      </c>
      <c r="D7" t="inlineStr">
        <is>
          <t>no</t>
        </is>
      </c>
      <c r="E7" t="inlineStr">
        <is>
          <t/>
        </is>
      </c>
      <c r="F7" t="inlineStr">
        <is>
          <t/>
        </is>
      </c>
      <c r="G7" t="inlineStr">
        <is>
          <t/>
        </is>
      </c>
      <c r="H7" t="inlineStr">
        <is>
          <t/>
        </is>
      </c>
      <c r="I7" t="inlineStr">
        <is>
          <t/>
        </is>
      </c>
      <c r="J7" t="inlineStr">
        <is>
          <t/>
        </is>
      </c>
      <c r="K7" t="inlineStr">
        <is>
          <t/>
        </is>
      </c>
      <c r="L7" t="inlineStr">
        <is>
          <t/>
        </is>
      </c>
      <c r="M7" t="inlineStr">
        <is>
          <t/>
        </is>
      </c>
      <c r="N7" t="inlineStr">
        <is>
          <t/>
        </is>
      </c>
      <c r="O7" t="inlineStr">
        <is>
          <t/>
        </is>
      </c>
      <c r="P7" t="inlineStr">
        <is>
          <t/>
        </is>
      </c>
      <c r="Q7" t="inlineStr">
        <is>
          <t/>
        </is>
      </c>
      <c r="R7" t="inlineStr">
        <is>
          <t/>
        </is>
      </c>
      <c r="S7" t="inlineStr">
        <is>
          <t/>
        </is>
      </c>
      <c r="T7" t="inlineStr">
        <is>
          <t/>
        </is>
      </c>
      <c r="U7" t="inlineStr">
        <is>
          <t/>
        </is>
      </c>
      <c r="V7" t="inlineStr">
        <is>
          <t/>
        </is>
      </c>
      <c r="W7" t="inlineStr">
        <is>
          <t/>
        </is>
      </c>
      <c r="X7" t="inlineStr">
        <is>
          <t/>
        </is>
      </c>
      <c r="Y7" t="inlineStr">
        <is>
          <t/>
        </is>
      </c>
      <c r="Z7" s="2" t="inlineStr">
        <is>
          <t>LAC|
LOC|
Line of Actual Control|
Line of Control</t>
        </is>
      </c>
      <c r="AA7" s="2" t="inlineStr">
        <is>
          <t>1|
1|
1|
1</t>
        </is>
      </c>
      <c r="AB7" s="2" t="inlineStr">
        <is>
          <t xml:space="preserve">|
|
|
</t>
        </is>
      </c>
      <c r="AC7" t="inlineStr">
        <is>
          <t/>
        </is>
      </c>
      <c r="AD7" s="2" t="inlineStr">
        <is>
          <t>LOC|
Línea de Control</t>
        </is>
      </c>
      <c r="AE7" s="2" t="inlineStr">
        <is>
          <t>1|
1</t>
        </is>
      </c>
      <c r="AF7" s="2" t="inlineStr">
        <is>
          <t xml:space="preserve">|
</t>
        </is>
      </c>
      <c r="AG7" t="inlineStr">
        <is>
          <t/>
        </is>
      </c>
      <c r="AH7" t="inlineStr">
        <is>
          <t/>
        </is>
      </c>
      <c r="AI7" t="inlineStr">
        <is>
          <t/>
        </is>
      </c>
      <c r="AJ7" t="inlineStr">
        <is>
          <t/>
        </is>
      </c>
      <c r="AK7" t="inlineStr">
        <is>
          <t/>
        </is>
      </c>
      <c r="AL7" t="inlineStr">
        <is>
          <t/>
        </is>
      </c>
      <c r="AM7" t="inlineStr">
        <is>
          <t/>
        </is>
      </c>
      <c r="AN7" t="inlineStr">
        <is>
          <t/>
        </is>
      </c>
      <c r="AO7" t="inlineStr">
        <is>
          <t/>
        </is>
      </c>
      <c r="AP7" s="2" t="inlineStr">
        <is>
          <t>LAC|
LOC|
ligne de contrôle</t>
        </is>
      </c>
      <c r="AQ7" s="2" t="inlineStr">
        <is>
          <t>1|
1|
1</t>
        </is>
      </c>
      <c r="AR7" s="2" t="inlineStr">
        <is>
          <t xml:space="preserve">|
|
</t>
        </is>
      </c>
      <c r="AS7" t="inlineStr">
        <is>
          <t/>
        </is>
      </c>
      <c r="AT7" t="inlineStr">
        <is>
          <t/>
        </is>
      </c>
      <c r="AU7" t="inlineStr">
        <is>
          <t/>
        </is>
      </c>
      <c r="AV7" t="inlineStr">
        <is>
          <t/>
        </is>
      </c>
      <c r="AW7" t="inlineStr">
        <is>
          <t/>
        </is>
      </c>
      <c r="AX7" t="inlineStr">
        <is>
          <t/>
        </is>
      </c>
      <c r="AY7" t="inlineStr">
        <is>
          <t/>
        </is>
      </c>
      <c r="AZ7" t="inlineStr">
        <is>
          <t/>
        </is>
      </c>
      <c r="BA7" t="inlineStr">
        <is>
          <t/>
        </is>
      </c>
      <c r="BB7" t="inlineStr">
        <is>
          <t/>
        </is>
      </c>
      <c r="BC7" t="inlineStr">
        <is>
          <t/>
        </is>
      </c>
      <c r="BD7" t="inlineStr">
        <is>
          <t/>
        </is>
      </c>
      <c r="BE7" t="inlineStr">
        <is>
          <t/>
        </is>
      </c>
      <c r="BF7" t="inlineStr">
        <is>
          <t/>
        </is>
      </c>
      <c r="BG7" t="inlineStr">
        <is>
          <t/>
        </is>
      </c>
      <c r="BH7" t="inlineStr">
        <is>
          <t/>
        </is>
      </c>
      <c r="BI7" t="inlineStr">
        <is>
          <t/>
        </is>
      </c>
      <c r="BJ7" t="inlineStr">
        <is>
          <t/>
        </is>
      </c>
      <c r="BK7" t="inlineStr">
        <is>
          <t/>
        </is>
      </c>
      <c r="BL7" t="inlineStr">
        <is>
          <t/>
        </is>
      </c>
      <c r="BM7" t="inlineStr">
        <is>
          <t/>
        </is>
      </c>
      <c r="BN7" t="inlineStr">
        <is>
          <t/>
        </is>
      </c>
      <c r="BO7" t="inlineStr">
        <is>
          <t/>
        </is>
      </c>
      <c r="BP7" t="inlineStr">
        <is>
          <t/>
        </is>
      </c>
      <c r="BQ7" t="inlineStr">
        <is>
          <t/>
        </is>
      </c>
      <c r="BR7" t="inlineStr">
        <is>
          <t/>
        </is>
      </c>
      <c r="BS7" t="inlineStr">
        <is>
          <t/>
        </is>
      </c>
      <c r="BT7" t="inlineStr">
        <is>
          <t/>
        </is>
      </c>
      <c r="BU7" t="inlineStr">
        <is>
          <t/>
        </is>
      </c>
      <c r="BV7" t="inlineStr">
        <is>
          <t/>
        </is>
      </c>
      <c r="BW7" t="inlineStr">
        <is>
          <t/>
        </is>
      </c>
      <c r="BX7" t="inlineStr">
        <is>
          <t/>
        </is>
      </c>
      <c r="BY7" t="inlineStr">
        <is>
          <t/>
        </is>
      </c>
      <c r="BZ7" t="inlineStr">
        <is>
          <t/>
        </is>
      </c>
      <c r="CA7" t="inlineStr">
        <is>
          <t/>
        </is>
      </c>
      <c r="CB7" t="inlineStr">
        <is>
          <t/>
        </is>
      </c>
      <c r="CC7" t="inlineStr">
        <is>
          <t/>
        </is>
      </c>
      <c r="CD7" s="2" t="inlineStr">
        <is>
          <t>Linha de Controlo</t>
        </is>
      </c>
      <c r="CE7" s="2" t="inlineStr">
        <is>
          <t>1</t>
        </is>
      </c>
      <c r="CF7" s="2" t="inlineStr">
        <is>
          <t/>
        </is>
      </c>
      <c r="CG7" t="inlineStr">
        <is>
          <t/>
        </is>
      </c>
      <c r="CH7" t="inlineStr">
        <is>
          <t/>
        </is>
      </c>
      <c r="CI7" t="inlineStr">
        <is>
          <t/>
        </is>
      </c>
      <c r="CJ7" t="inlineStr">
        <is>
          <t/>
        </is>
      </c>
      <c r="CK7" t="inlineStr">
        <is>
          <t/>
        </is>
      </c>
      <c r="CL7" t="inlineStr">
        <is>
          <t/>
        </is>
      </c>
      <c r="CM7" t="inlineStr">
        <is>
          <t/>
        </is>
      </c>
      <c r="CN7" t="inlineStr">
        <is>
          <t/>
        </is>
      </c>
      <c r="CO7" t="inlineStr">
        <is>
          <t/>
        </is>
      </c>
      <c r="CP7" t="inlineStr">
        <is>
          <t/>
        </is>
      </c>
      <c r="CQ7" t="inlineStr">
        <is>
          <t/>
        </is>
      </c>
      <c r="CR7" t="inlineStr">
        <is>
          <t/>
        </is>
      </c>
      <c r="CS7" t="inlineStr">
        <is>
          <t/>
        </is>
      </c>
      <c r="CT7" t="inlineStr">
        <is>
          <t/>
        </is>
      </c>
      <c r="CU7" t="inlineStr">
        <is>
          <t/>
        </is>
      </c>
      <c r="CV7" t="inlineStr">
        <is>
          <t/>
        </is>
      </c>
      <c r="CW7" t="inlineStr">
        <is>
          <t/>
        </is>
      </c>
    </row>
    <row r="8">
      <c r="A8" s="1" t="str">
        <f>HYPERLINK("https://iate.europa.eu/entry/result/125371/all", "125371")</f>
        <v>125371</v>
      </c>
      <c r="B8" t="inlineStr">
        <is>
          <t>POLITICS;INTERNATIONAL RELATIONS;INTERNATIONAL ORGANISATIONS</t>
        </is>
      </c>
      <c r="C8" t="inlineStr">
        <is>
          <t>POLITICS|executive power and public service|administrative law;INTERNATIONAL RELATIONS|defence;INTERNATIONAL ORGANISATIONS|United Nations</t>
        </is>
      </c>
      <c r="D8" t="inlineStr">
        <is>
          <t>no</t>
        </is>
      </c>
      <c r="E8" t="inlineStr">
        <is>
          <t/>
        </is>
      </c>
      <c r="F8" t="inlineStr">
        <is>
          <t/>
        </is>
      </c>
      <c r="G8" t="inlineStr">
        <is>
          <t/>
        </is>
      </c>
      <c r="H8" t="inlineStr">
        <is>
          <t/>
        </is>
      </c>
      <c r="I8" t="inlineStr">
        <is>
          <t/>
        </is>
      </c>
      <c r="J8" t="inlineStr">
        <is>
          <t/>
        </is>
      </c>
      <c r="K8" t="inlineStr">
        <is>
          <t/>
        </is>
      </c>
      <c r="L8" t="inlineStr">
        <is>
          <t/>
        </is>
      </c>
      <c r="M8" t="inlineStr">
        <is>
          <t/>
        </is>
      </c>
      <c r="N8" s="2" t="inlineStr">
        <is>
          <t>UNSCOM|
FN's særlige inspektionskomité i Irak</t>
        </is>
      </c>
      <c r="O8" s="2" t="inlineStr">
        <is>
          <t>1|
1</t>
        </is>
      </c>
      <c r="P8" s="2" t="inlineStr">
        <is>
          <t xml:space="preserve">|
</t>
        </is>
      </c>
      <c r="Q8" t="inlineStr">
        <is>
          <t/>
        </is>
      </c>
      <c r="R8" s="2" t="inlineStr">
        <is>
          <t>UNSCOM|
UN-Sonderkommission für Inspektionen im Irak|
Sonderkommission zur Kontrolle der Abrüstung</t>
        </is>
      </c>
      <c r="S8" s="2" t="inlineStr">
        <is>
          <t>1|
1|
1</t>
        </is>
      </c>
      <c r="T8" s="2" t="inlineStr">
        <is>
          <t xml:space="preserve">|
|
</t>
        </is>
      </c>
      <c r="U8" t="inlineStr">
        <is>
          <t/>
        </is>
      </c>
      <c r="V8" s="2" t="inlineStr">
        <is>
          <t>UNSCOM|
Ειδική Επιτροπή ΄Ερευνας των Ηνωμένων Εθνών στο Ιράκ</t>
        </is>
      </c>
      <c r="W8" s="2" t="inlineStr">
        <is>
          <t>1|
1</t>
        </is>
      </c>
      <c r="X8" s="2" t="inlineStr">
        <is>
          <t xml:space="preserve">|
</t>
        </is>
      </c>
      <c r="Y8" t="inlineStr">
        <is>
          <t/>
        </is>
      </c>
      <c r="Z8" s="2" t="inlineStr">
        <is>
          <t>UNSCOM|
Unscom|
United Nations Special Commission of Inspection in Iraq|
United Nations Special Commission</t>
        </is>
      </c>
      <c r="AA8" s="2" t="inlineStr">
        <is>
          <t>1|
1|
1|
1</t>
        </is>
      </c>
      <c r="AB8" s="2" t="inlineStr">
        <is>
          <t xml:space="preserve">|
|
|
</t>
        </is>
      </c>
      <c r="AC8" t="inlineStr">
        <is>
          <t/>
        </is>
      </c>
      <c r="AD8" s="2" t="inlineStr">
        <is>
          <t>UNSCOM|
Comisión especial de las Naciones Unidas para el control y desmantelamiento de las armas de destrucción masiva|
Comisión Especial de Inspección de las Naciones Unidas en Irak|
Comisión Especial para el Desarme de Irak</t>
        </is>
      </c>
      <c r="AE8" s="2" t="inlineStr">
        <is>
          <t>1|
1|
1|
1</t>
        </is>
      </c>
      <c r="AF8" s="2" t="inlineStr">
        <is>
          <t xml:space="preserve">|
|
|
</t>
        </is>
      </c>
      <c r="AG8" t="inlineStr">
        <is>
          <t/>
        </is>
      </c>
      <c r="AH8" t="inlineStr">
        <is>
          <t/>
        </is>
      </c>
      <c r="AI8" t="inlineStr">
        <is>
          <t/>
        </is>
      </c>
      <c r="AJ8" t="inlineStr">
        <is>
          <t/>
        </is>
      </c>
      <c r="AK8" t="inlineStr">
        <is>
          <t/>
        </is>
      </c>
      <c r="AL8" t="inlineStr">
        <is>
          <t/>
        </is>
      </c>
      <c r="AM8" t="inlineStr">
        <is>
          <t/>
        </is>
      </c>
      <c r="AN8" t="inlineStr">
        <is>
          <t/>
        </is>
      </c>
      <c r="AO8" t="inlineStr">
        <is>
          <t/>
        </is>
      </c>
      <c r="AP8" s="2" t="inlineStr">
        <is>
          <t>UNSCOM|
Unscom|
Commission spéciale des Nations Unies d'inspection en Irak|
Commission spéciale de l'ONU chargée du désarmement de l'Irak</t>
        </is>
      </c>
      <c r="AQ8" s="2" t="inlineStr">
        <is>
          <t>1|
1|
1|
1</t>
        </is>
      </c>
      <c r="AR8" s="2" t="inlineStr">
        <is>
          <t xml:space="preserve">|
|
|
</t>
        </is>
      </c>
      <c r="AS8" t="inlineStr">
        <is>
          <t/>
        </is>
      </c>
      <c r="AT8" t="inlineStr">
        <is>
          <t/>
        </is>
      </c>
      <c r="AU8" t="inlineStr">
        <is>
          <t/>
        </is>
      </c>
      <c r="AV8" t="inlineStr">
        <is>
          <t/>
        </is>
      </c>
      <c r="AW8" t="inlineStr">
        <is>
          <t/>
        </is>
      </c>
      <c r="AX8" t="inlineStr">
        <is>
          <t/>
        </is>
      </c>
      <c r="AY8" t="inlineStr">
        <is>
          <t/>
        </is>
      </c>
      <c r="AZ8" t="inlineStr">
        <is>
          <t/>
        </is>
      </c>
      <c r="BA8" t="inlineStr">
        <is>
          <t/>
        </is>
      </c>
      <c r="BB8" t="inlineStr">
        <is>
          <t/>
        </is>
      </c>
      <c r="BC8" t="inlineStr">
        <is>
          <t/>
        </is>
      </c>
      <c r="BD8" t="inlineStr">
        <is>
          <t/>
        </is>
      </c>
      <c r="BE8" t="inlineStr">
        <is>
          <t/>
        </is>
      </c>
      <c r="BF8" s="2" t="inlineStr">
        <is>
          <t>UNSCOM|
Commissione speciale delle Nazioni Unite per il controllo del disarmo in Iraq</t>
        </is>
      </c>
      <c r="BG8" s="2" t="inlineStr">
        <is>
          <t>1|
1</t>
        </is>
      </c>
      <c r="BH8" s="2" t="inlineStr">
        <is>
          <t xml:space="preserve">|
</t>
        </is>
      </c>
      <c r="BI8" t="inlineStr">
        <is>
          <t/>
        </is>
      </c>
      <c r="BJ8" t="inlineStr">
        <is>
          <t/>
        </is>
      </c>
      <c r="BK8" t="inlineStr">
        <is>
          <t/>
        </is>
      </c>
      <c r="BL8" t="inlineStr">
        <is>
          <t/>
        </is>
      </c>
      <c r="BM8" t="inlineStr">
        <is>
          <t/>
        </is>
      </c>
      <c r="BN8" t="inlineStr">
        <is>
          <t/>
        </is>
      </c>
      <c r="BO8" t="inlineStr">
        <is>
          <t/>
        </is>
      </c>
      <c r="BP8" t="inlineStr">
        <is>
          <t/>
        </is>
      </c>
      <c r="BQ8" t="inlineStr">
        <is>
          <t/>
        </is>
      </c>
      <c r="BR8" t="inlineStr">
        <is>
          <t/>
        </is>
      </c>
      <c r="BS8" t="inlineStr">
        <is>
          <t/>
        </is>
      </c>
      <c r="BT8" t="inlineStr">
        <is>
          <t/>
        </is>
      </c>
      <c r="BU8" t="inlineStr">
        <is>
          <t/>
        </is>
      </c>
      <c r="BV8" s="2" t="inlineStr">
        <is>
          <t>UNSCOM</t>
        </is>
      </c>
      <c r="BW8" s="2" t="inlineStr">
        <is>
          <t>1</t>
        </is>
      </c>
      <c r="BX8" s="2" t="inlineStr">
        <is>
          <t/>
        </is>
      </c>
      <c r="BY8" t="inlineStr">
        <is>
          <t/>
        </is>
      </c>
      <c r="BZ8" t="inlineStr">
        <is>
          <t/>
        </is>
      </c>
      <c r="CA8" t="inlineStr">
        <is>
          <t/>
        </is>
      </c>
      <c r="CB8" t="inlineStr">
        <is>
          <t/>
        </is>
      </c>
      <c r="CC8" t="inlineStr">
        <is>
          <t/>
        </is>
      </c>
      <c r="CD8" s="2" t="inlineStr">
        <is>
          <t>UNSCOM|
Comissão especial da ONU para a inspeção no Iraque|
Comissão Especial das Nações Unidas para o Desarmamento do Iraque</t>
        </is>
      </c>
      <c r="CE8" s="2" t="inlineStr">
        <is>
          <t>1|
1|
1</t>
        </is>
      </c>
      <c r="CF8" s="2" t="inlineStr">
        <is>
          <t xml:space="preserve">|
|
</t>
        </is>
      </c>
      <c r="CG8" t="inlineStr">
        <is>
          <t/>
        </is>
      </c>
      <c r="CH8" t="inlineStr">
        <is>
          <t/>
        </is>
      </c>
      <c r="CI8" t="inlineStr">
        <is>
          <t/>
        </is>
      </c>
      <c r="CJ8" t="inlineStr">
        <is>
          <t/>
        </is>
      </c>
      <c r="CK8" t="inlineStr">
        <is>
          <t/>
        </is>
      </c>
      <c r="CL8" t="inlineStr">
        <is>
          <t/>
        </is>
      </c>
      <c r="CM8" t="inlineStr">
        <is>
          <t/>
        </is>
      </c>
      <c r="CN8" t="inlineStr">
        <is>
          <t/>
        </is>
      </c>
      <c r="CO8" t="inlineStr">
        <is>
          <t/>
        </is>
      </c>
      <c r="CP8" t="inlineStr">
        <is>
          <t/>
        </is>
      </c>
      <c r="CQ8" t="inlineStr">
        <is>
          <t/>
        </is>
      </c>
      <c r="CR8" t="inlineStr">
        <is>
          <t/>
        </is>
      </c>
      <c r="CS8" t="inlineStr">
        <is>
          <t/>
        </is>
      </c>
      <c r="CT8" t="inlineStr">
        <is>
          <t/>
        </is>
      </c>
      <c r="CU8" t="inlineStr">
        <is>
          <t/>
        </is>
      </c>
      <c r="CV8" t="inlineStr">
        <is>
          <t/>
        </is>
      </c>
      <c r="CW8" t="inlineStr">
        <is>
          <t/>
        </is>
      </c>
    </row>
    <row r="9">
      <c r="A9" s="1" t="str">
        <f>HYPERLINK("https://iate.europa.eu/entry/result/922800/all", "922800")</f>
        <v>922800</v>
      </c>
      <c r="B9" t="inlineStr">
        <is>
          <t>EUROPEAN UNION</t>
        </is>
      </c>
      <c r="C9" t="inlineStr">
        <is>
          <t>EUROPEAN UNION|European construction|European Union|common foreign and security policy|common security and defence policy</t>
        </is>
      </c>
      <c r="D9" t="inlineStr">
        <is>
          <t>yes</t>
        </is>
      </c>
      <c r="E9" t="inlineStr">
        <is>
          <t/>
        </is>
      </c>
      <c r="F9" s="2" t="inlineStr">
        <is>
          <t>щаб на въоръжените сили</t>
        </is>
      </c>
      <c r="G9" s="2" t="inlineStr">
        <is>
          <t>3</t>
        </is>
      </c>
      <c r="H9" s="2" t="inlineStr">
        <is>
          <t/>
        </is>
      </c>
      <c r="I9" t="inlineStr">
        <is>
          <t>щабът на въоръжените сили на Европейския съюз, разгърнат в областта на дадена операция</t>
        </is>
      </c>
      <c r="J9" s="2" t="inlineStr">
        <is>
          <t>velitelství sil|
FHQ</t>
        </is>
      </c>
      <c r="K9" s="2" t="inlineStr">
        <is>
          <t>2|
2</t>
        </is>
      </c>
      <c r="L9" s="2" t="inlineStr">
        <is>
          <t xml:space="preserve">|
</t>
        </is>
      </c>
      <c r="M9" t="inlineStr">
        <is>
          <t>velitelství
sil Unie nasazené v operačním prostoru vojenské operace s výkonnými pravomocemi</t>
        </is>
      </c>
      <c r="N9" s="2" t="inlineStr">
        <is>
          <t>styrkehovedkvarter|
FHQ</t>
        </is>
      </c>
      <c r="O9" s="2" t="inlineStr">
        <is>
          <t>3|
3</t>
        </is>
      </c>
      <c r="P9" s="2" t="inlineStr">
        <is>
          <t xml:space="preserve">|
</t>
        </is>
      </c>
      <c r="Q9" t="inlineStr">
        <is>
          <t>hovedkvarter for en EU-styrke, der er deployeret i indsatsområdet</t>
        </is>
      </c>
      <c r="R9" s="2" t="inlineStr">
        <is>
          <t>operativ-taktisches Hauptquartier|
FHQ</t>
        </is>
      </c>
      <c r="S9" s="2" t="inlineStr">
        <is>
          <t>3|
3</t>
        </is>
      </c>
      <c r="T9" s="2" t="inlineStr">
        <is>
          <t xml:space="preserve">|
</t>
        </is>
      </c>
      <c r="U9" t="inlineStr">
        <is>
          <t>das im Einsatzgebiet dislozierte Hauptquartier der EU-Einsatzkräfte</t>
        </is>
      </c>
      <c r="V9" s="2" t="inlineStr">
        <is>
          <t>στρατηγείο δυνάμεως|
FHQ</t>
        </is>
      </c>
      <c r="W9" s="2" t="inlineStr">
        <is>
          <t>3|
3</t>
        </is>
      </c>
      <c r="X9" s="2" t="inlineStr">
        <is>
          <t xml:space="preserve">|
</t>
        </is>
      </c>
      <c r="Y9" t="inlineStr">
        <is>
          <t>το στρατηγείο μιας δύναμης της Ένωσης που έχει αναπτυχθεί εντός της περιοχής των επιχειρήσεων</t>
        </is>
      </c>
      <c r="Z9" s="2" t="inlineStr">
        <is>
          <t>force headquarters|
FHQ|
force HQ</t>
        </is>
      </c>
      <c r="AA9" s="2" t="inlineStr">
        <is>
          <t>3|
3|
1</t>
        </is>
      </c>
      <c r="AB9" s="2" t="inlineStr">
        <is>
          <t xml:space="preserve">|
|
</t>
        </is>
      </c>
      <c r="AC9" t="inlineStr">
        <is>
          <t>headquarters of a Union force deployed to the area of operations</t>
        </is>
      </c>
      <c r="AD9" s="2" t="inlineStr">
        <is>
          <t>cuartel general de la fuerza|
CGF</t>
        </is>
      </c>
      <c r="AE9" s="2" t="inlineStr">
        <is>
          <t>3|
3</t>
        </is>
      </c>
      <c r="AF9" s="2" t="inlineStr">
        <is>
          <t xml:space="preserve">|
</t>
        </is>
      </c>
      <c r="AG9" t="inlineStr">
        <is>
          <t>&lt;a href="/entry/result/902809/es" target="_blank"&gt;Cuartel general&lt;/a&gt; de una &lt;a href="/entry/result/930204/es" target="_blank"&gt;fuerza dirigida por la UE&lt;/a&gt; desplegada en la &lt;a href="/entry/result/759783/es" target="_blank"&gt;zona de operaciones&lt;/a&gt;.</t>
        </is>
      </c>
      <c r="AH9" s="2" t="inlineStr">
        <is>
          <t>vägede peakorter|
FHQ</t>
        </is>
      </c>
      <c r="AI9" s="2" t="inlineStr">
        <is>
          <t>3|
3</t>
        </is>
      </c>
      <c r="AJ9" s="2" t="inlineStr">
        <is>
          <t xml:space="preserve">|
</t>
        </is>
      </c>
      <c r="AK9" t="inlineStr">
        <is>
          <t>operatsiooni toimumiskohta siirdud liidu vägede peakorter</t>
        </is>
      </c>
      <c r="AL9" s="2" t="inlineStr">
        <is>
          <t>joukkojen esikunta|
FHQ</t>
        </is>
      </c>
      <c r="AM9" s="2" t="inlineStr">
        <is>
          <t>3|
3</t>
        </is>
      </c>
      <c r="AN9" s="2" t="inlineStr">
        <is>
          <t xml:space="preserve">|
</t>
        </is>
      </c>
      <c r="AO9" t="inlineStr">
        <is>
          <t>operaatioalueelle sijoitettujen unionin joukkojen esikunta</t>
        </is>
      </c>
      <c r="AP9" s="2" t="inlineStr">
        <is>
          <t>quartier général de force|
FHQ|
état-major de force|
EMF</t>
        </is>
      </c>
      <c r="AQ9" s="2" t="inlineStr">
        <is>
          <t>3|
2|
3|
3</t>
        </is>
      </c>
      <c r="AR9" s="2" t="inlineStr">
        <is>
          <t xml:space="preserve">|
|
|
</t>
        </is>
      </c>
      <c r="AS9" t="inlineStr">
        <is>
          <t>quartier général d'une force de l'Union déployé dans la zone des opérations</t>
        </is>
      </c>
      <c r="AT9" s="2" t="inlineStr">
        <is>
          <t>Ceanncheathrú Fórsa</t>
        </is>
      </c>
      <c r="AU9" s="2" t="inlineStr">
        <is>
          <t>3</t>
        </is>
      </c>
      <c r="AV9" s="2" t="inlineStr">
        <is>
          <t/>
        </is>
      </c>
      <c r="AW9" t="inlineStr">
        <is>
          <t/>
        </is>
      </c>
      <c r="AX9" s="2" t="inlineStr">
        <is>
          <t>stožer snaga</t>
        </is>
      </c>
      <c r="AY9" s="2" t="inlineStr">
        <is>
          <t>3</t>
        </is>
      </c>
      <c r="AZ9" s="2" t="inlineStr">
        <is>
          <t/>
        </is>
      </c>
      <c r="BA9" t="inlineStr">
        <is>
          <t/>
        </is>
      </c>
      <c r="BB9" s="2" t="inlineStr">
        <is>
          <t>kötelékparancsnokság|
erők parancsnoksága</t>
        </is>
      </c>
      <c r="BC9" s="2" t="inlineStr">
        <is>
          <t>3|
3</t>
        </is>
      </c>
      <c r="BD9" s="2" t="inlineStr">
        <is>
          <t xml:space="preserve">preferred|
</t>
        </is>
      </c>
      <c r="BE9" t="inlineStr">
        <is>
          <t>&lt;div&gt;az Európai Unió bevetési erőinek a műveleti területre telepített parancsnoksága&lt;/div&gt;</t>
        </is>
      </c>
      <c r="BF9" s="2" t="inlineStr">
        <is>
          <t>quartier generale del comando della forza|
comando della forza|
FHQ</t>
        </is>
      </c>
      <c r="BG9" s="2" t="inlineStr">
        <is>
          <t>3|
3|
3</t>
        </is>
      </c>
      <c r="BH9" s="2" t="inlineStr">
        <is>
          <t xml:space="preserve">|
|
</t>
        </is>
      </c>
      <c r="BI9" t="inlineStr">
        <is>
          <t>struttura di comando di una forza dell'Unione che viene schierata nella zona di operazioni.</t>
        </is>
      </c>
      <c r="BJ9" s="2" t="inlineStr">
        <is>
          <t>pajėgų štabas</t>
        </is>
      </c>
      <c r="BK9" s="2" t="inlineStr">
        <is>
          <t>3</t>
        </is>
      </c>
      <c r="BL9" s="2" t="inlineStr">
        <is>
          <t/>
        </is>
      </c>
      <c r="BM9" t="inlineStr">
        <is>
          <t>operacijos teritorijoje dislokuotų ES pajėgų štabas</t>
        </is>
      </c>
      <c r="BN9" s="2" t="inlineStr">
        <is>
          <t>spēku štābs|
bruņoto spēku štābs|
&lt;i&gt;FHQ&lt;/i&gt;</t>
        </is>
      </c>
      <c r="BO9" s="2" t="inlineStr">
        <is>
          <t>3|
2|
3</t>
        </is>
      </c>
      <c r="BP9" s="2" t="inlineStr">
        <is>
          <t xml:space="preserve">preferred|
|
</t>
        </is>
      </c>
      <c r="BQ9" t="inlineStr">
        <is>
          <t>ES spēku štābs, kas, atšķirībā no &lt;a href="https://iate.europa.eu/entry/result/916992/lv" target="_blank"&gt;operācijas štāba&lt;/a&gt;, atrodas operācijas darbības zonā</t>
        </is>
      </c>
      <c r="BR9" s="2" t="inlineStr">
        <is>
          <t>kwartieri ġenerali tal-forza|
FHQ</t>
        </is>
      </c>
      <c r="BS9" s="2" t="inlineStr">
        <is>
          <t>3|
3</t>
        </is>
      </c>
      <c r="BT9" s="2" t="inlineStr">
        <is>
          <t xml:space="preserve">|
</t>
        </is>
      </c>
      <c r="BU9" t="inlineStr">
        <is>
          <t>kwartieri ġenerali ta' forza tal-Unjoni mobilizzati fiż-żona tal-operazzjonijiet</t>
        </is>
      </c>
      <c r="BV9" s="2" t="inlineStr">
        <is>
          <t>hoofdkwartier van de troepenmacht|
FHQ</t>
        </is>
      </c>
      <c r="BW9" s="2" t="inlineStr">
        <is>
          <t>3|
3</t>
        </is>
      </c>
      <c r="BX9" s="2" t="inlineStr">
        <is>
          <t xml:space="preserve">|
</t>
        </is>
      </c>
      <c r="BY9" t="inlineStr">
        <is>
          <t>hoofdkwartier van een in het operatiegebied ingezette troepenmacht van de Europese Unie</t>
        </is>
      </c>
      <c r="BZ9" s="2" t="inlineStr">
        <is>
          <t>dowództwo sił|
FHQ</t>
        </is>
      </c>
      <c r="CA9" s="2" t="inlineStr">
        <is>
          <t>4|
4</t>
        </is>
      </c>
      <c r="CB9" s="2" t="inlineStr">
        <is>
          <t xml:space="preserve">|
</t>
        </is>
      </c>
      <c r="CC9" t="inlineStr">
        <is>
          <t>dowództwo szczebla operacyjnego, przemieszczone i rozwinięte w teatrze działań</t>
        </is>
      </c>
      <c r="CD9" s="2" t="inlineStr">
        <is>
          <t>quartel-general da força|
QGF</t>
        </is>
      </c>
      <c r="CE9" s="2" t="inlineStr">
        <is>
          <t>3|
3</t>
        </is>
      </c>
      <c r="CF9" s="2" t="inlineStr">
        <is>
          <t xml:space="preserve">|
</t>
        </is>
      </c>
      <c r="CG9" t="inlineStr">
        <is>
          <t>Quartel-general de uma força da União enviada para a zona de operações.</t>
        </is>
      </c>
      <c r="CH9" s="2" t="inlineStr">
        <is>
          <t>comandament al forței|
comandament al forțelor|
FHQ</t>
        </is>
      </c>
      <c r="CI9" s="2" t="inlineStr">
        <is>
          <t>3|
3|
2</t>
        </is>
      </c>
      <c r="CJ9" s="2" t="inlineStr">
        <is>
          <t xml:space="preserve">|
|
</t>
        </is>
      </c>
      <c r="CK9" t="inlineStr">
        <is>
          <t>comandament al unei forțe a Uniunii, desfășurate în zona de operații</t>
        </is>
      </c>
      <c r="CL9" s="2" t="inlineStr">
        <is>
          <t>veliteľstvo ozbrojených síl|
FHQ</t>
        </is>
      </c>
      <c r="CM9" s="2" t="inlineStr">
        <is>
          <t>3|
3</t>
        </is>
      </c>
      <c r="CN9" s="2" t="inlineStr">
        <is>
          <t xml:space="preserve">|
</t>
        </is>
      </c>
      <c r="CO9" t="inlineStr">
        <is>
          <t>&lt;div&gt;veliteľstvo síl Únie nasadené do oblasti operácie&lt;/div&gt;</t>
        </is>
      </c>
      <c r="CP9" s="2" t="inlineStr">
        <is>
          <t>štab vojaških sil</t>
        </is>
      </c>
      <c r="CQ9" s="2" t="inlineStr">
        <is>
          <t>3</t>
        </is>
      </c>
      <c r="CR9" s="2" t="inlineStr">
        <is>
          <t/>
        </is>
      </c>
      <c r="CS9" t="inlineStr">
        <is>
          <t>sedež sil Unije, ki so razmeščene na območje operacij</t>
        </is>
      </c>
      <c r="CT9" s="2" t="inlineStr">
        <is>
          <t>styrkehögkvarter</t>
        </is>
      </c>
      <c r="CU9" s="2" t="inlineStr">
        <is>
          <t>3</t>
        </is>
      </c>
      <c r="CV9" s="2" t="inlineStr">
        <is>
          <t/>
        </is>
      </c>
      <c r="CW9" t="inlineStr">
        <is>
          <t>en unionsstyrkas högkvarter som utplacerats inom operationsområdet</t>
        </is>
      </c>
    </row>
    <row r="10">
      <c r="A10" s="1" t="str">
        <f>HYPERLINK("https://iate.europa.eu/entry/result/1153632/all", "1153632")</f>
        <v>1153632</v>
      </c>
      <c r="B10" t="inlineStr">
        <is>
          <t>INTERNATIONAL RELATIONS</t>
        </is>
      </c>
      <c r="C10" t="inlineStr">
        <is>
          <t>INTERNATIONAL RELATIONS|defence|military equipment</t>
        </is>
      </c>
      <c r="D10" t="inlineStr">
        <is>
          <t>yes</t>
        </is>
      </c>
      <c r="E10" t="inlineStr">
        <is>
          <t/>
        </is>
      </c>
      <c r="F10" s="2" t="inlineStr">
        <is>
          <t>ракета „земя—въздух“</t>
        </is>
      </c>
      <c r="G10" s="2" t="inlineStr">
        <is>
          <t>4</t>
        </is>
      </c>
      <c r="H10" s="2" t="inlineStr">
        <is>
          <t/>
        </is>
      </c>
      <c r="I10" t="inlineStr">
        <is>
          <t>клас ракета, която се използва за поразяване на въздушни цели</t>
        </is>
      </c>
      <c r="J10" s="2" t="inlineStr">
        <is>
          <t>střela země-vzduch</t>
        </is>
      </c>
      <c r="K10" s="2" t="inlineStr">
        <is>
          <t>3</t>
        </is>
      </c>
      <c r="L10" s="2" t="inlineStr">
        <is>
          <t/>
        </is>
      </c>
      <c r="M10" t="inlineStr">
        <is>
          <t>střela odpálená ze země proti vzdušným cílům; munice s vlastním pohonem, jejíž dráha nebo kurz jsou řízeny během letu</t>
        </is>
      </c>
      <c r="N10" s="2" t="inlineStr">
        <is>
          <t>overflade til luft-missil|
SAM|
jord til luft-missil|
overflade til luft-raket|
jord til luft-raket</t>
        </is>
      </c>
      <c r="O10" s="2" t="inlineStr">
        <is>
          <t>2|
3|
3|
3|
3</t>
        </is>
      </c>
      <c r="P10" s="2" t="inlineStr">
        <is>
          <t xml:space="preserve">|
|
|
|
</t>
        </is>
      </c>
      <c r="Q10" t="inlineStr">
        <is>
          <t>missil affyret fra jorden med mål i luften</t>
        </is>
      </c>
      <c r="R10" s="2" t="inlineStr">
        <is>
          <t>Boden/Luft-Rakete|
Luftabwehrflugkörper|
Boden/Luft-Flugkörper|
Boden-Luft-Lenkflugkörper</t>
        </is>
      </c>
      <c r="S10" s="2" t="inlineStr">
        <is>
          <t>3|
2|
3|
2</t>
        </is>
      </c>
      <c r="T10" s="2" t="inlineStr">
        <is>
          <t xml:space="preserve">|
|
|
</t>
        </is>
      </c>
      <c r="U10" t="inlineStr">
        <is>
          <t>Raketenwaffe zur Bekämpfung von Luftzielen von der Erdoberfläche (Wasser, Boden) aus</t>
        </is>
      </c>
      <c r="V10" s="2" t="inlineStr">
        <is>
          <t>πύραυλος επιφανείας-αέρος|
βλήμα εδάφους-αέρος|
βλήμα επιφανείας-αέρος|
πύραυλος εδάφους-αέρος</t>
        </is>
      </c>
      <c r="W10" s="2" t="inlineStr">
        <is>
          <t>3|
3|
3|
3</t>
        </is>
      </c>
      <c r="X10" s="2" t="inlineStr">
        <is>
          <t xml:space="preserve">|
|
|
</t>
        </is>
      </c>
      <c r="Y10" t="inlineStr">
        <is>
          <t/>
        </is>
      </c>
      <c r="Z10" s="2" t="inlineStr">
        <is>
          <t>surface-to-air missile|
GAM|
ground to air missile|
ground-to-air missile|
SAM|
ground-to-air missile|
GAM|
GTAM</t>
        </is>
      </c>
      <c r="AA10" s="2" t="inlineStr">
        <is>
          <t>3|
1|
1|
1|
3|
2|
1|
1</t>
        </is>
      </c>
      <c r="AB10" s="2" t="inlineStr">
        <is>
          <t xml:space="preserve">preferred|
|
|
|
preferred|
|
|
</t>
        </is>
      </c>
      <c r="AC10" t="inlineStr">
        <is>
          <t>surface-launched missile for use against air targets</t>
        </is>
      </c>
      <c r="AD10" s="2" t="inlineStr">
        <is>
          <t>misil tierra-aire|
misil superficie-aire|
SAM</t>
        </is>
      </c>
      <c r="AE10" s="2" t="inlineStr">
        <is>
          <t>3|
3|
3</t>
        </is>
      </c>
      <c r="AF10" s="2" t="inlineStr">
        <is>
          <t xml:space="preserve">|
|
</t>
        </is>
      </c>
      <c r="AG10" t="inlineStr">
        <is>
          <t>"Misil lanzado desde tierra contra blancos aéreos"</t>
        </is>
      </c>
      <c r="AH10" s="2" t="inlineStr">
        <is>
          <t>pind-õhk-tüüpi rakett</t>
        </is>
      </c>
      <c r="AI10" s="2" t="inlineStr">
        <is>
          <t>3</t>
        </is>
      </c>
      <c r="AJ10" s="2" t="inlineStr">
        <is>
          <t/>
        </is>
      </c>
      <c r="AK10" t="inlineStr">
        <is>
          <t/>
        </is>
      </c>
      <c r="AL10" s="2" t="inlineStr">
        <is>
          <t>maasta-ilmaan ohjus|
ilmatorjuntaohjus</t>
        </is>
      </c>
      <c r="AM10" s="2" t="inlineStr">
        <is>
          <t>3|
3</t>
        </is>
      </c>
      <c r="AN10" s="2" t="inlineStr">
        <is>
          <t xml:space="preserve">|
</t>
        </is>
      </c>
      <c r="AO10" t="inlineStr">
        <is>
          <t>maasta tai aluksesta laukaistava, ilmamaalien tuhoamiseen tarkoitettu ohjus</t>
        </is>
      </c>
      <c r="AP10" s="2" t="inlineStr">
        <is>
          <t>missile surface-air|
missile sol-air|
missile antiaérien</t>
        </is>
      </c>
      <c r="AQ10" s="2" t="inlineStr">
        <is>
          <t>3|
3|
2</t>
        </is>
      </c>
      <c r="AR10" s="2" t="inlineStr">
        <is>
          <t xml:space="preserve">|
|
</t>
        </is>
      </c>
      <c r="AS10" t="inlineStr">
        <is>
          <t>missile lancé de la surface vers un objectif aérien</t>
        </is>
      </c>
      <c r="AT10" s="2" t="inlineStr">
        <is>
          <t>diúracán dromchla go haer</t>
        </is>
      </c>
      <c r="AU10" s="2" t="inlineStr">
        <is>
          <t>3</t>
        </is>
      </c>
      <c r="AV10" s="2" t="inlineStr">
        <is>
          <t/>
        </is>
      </c>
      <c r="AW10" t="inlineStr">
        <is>
          <t/>
        </is>
      </c>
      <c r="AX10" t="inlineStr">
        <is>
          <t/>
        </is>
      </c>
      <c r="AY10" t="inlineStr">
        <is>
          <t/>
        </is>
      </c>
      <c r="AZ10" t="inlineStr">
        <is>
          <t/>
        </is>
      </c>
      <c r="BA10" t="inlineStr">
        <is>
          <t/>
        </is>
      </c>
      <c r="BB10" s="2" t="inlineStr">
        <is>
          <t>felszín–levegő rakéta</t>
        </is>
      </c>
      <c r="BC10" s="2" t="inlineStr">
        <is>
          <t>4</t>
        </is>
      </c>
      <c r="BD10" s="2" t="inlineStr">
        <is>
          <t/>
        </is>
      </c>
      <c r="BE10" t="inlineStr">
        <is>
          <t>légi célpontok ellen bevetett, felszíni telepítésű rakéta</t>
        </is>
      </c>
      <c r="BF10" s="2" t="inlineStr">
        <is>
          <t>missile superficie-aria|
missile terra-aria|
SAM</t>
        </is>
      </c>
      <c r="BG10" s="2" t="inlineStr">
        <is>
          <t>3|
3|
2</t>
        </is>
      </c>
      <c r="BH10" s="2" t="inlineStr">
        <is>
          <t xml:space="preserve">|
|
</t>
        </is>
      </c>
      <c r="BI10" t="inlineStr">
        <is>
          <t>tipo di missile utilizzato per la difesa dello spazio aereo. In genere è impiegato in batterie contenenti missili di un solo tipo, ma collegate ad una rete di radar in modo da creare congiuntamente una "barriera" impenetrabile per gli aerei nemici</t>
        </is>
      </c>
      <c r="BJ10" s="2" t="inlineStr">
        <is>
          <t>raketa „žemė–oras“</t>
        </is>
      </c>
      <c r="BK10" s="2" t="inlineStr">
        <is>
          <t>3</t>
        </is>
      </c>
      <c r="BL10" s="2" t="inlineStr">
        <is>
          <t/>
        </is>
      </c>
      <c r="BM10" t="inlineStr">
        <is>
          <t>raketa, leidžiama nuo žemės paviršiaus, oro taikiniams naikinti</t>
        </is>
      </c>
      <c r="BN10" t="inlineStr">
        <is>
          <t/>
        </is>
      </c>
      <c r="BO10" t="inlineStr">
        <is>
          <t/>
        </is>
      </c>
      <c r="BP10" t="inlineStr">
        <is>
          <t/>
        </is>
      </c>
      <c r="BQ10" t="inlineStr">
        <is>
          <t/>
        </is>
      </c>
      <c r="BR10" s="2" t="inlineStr">
        <is>
          <t>missila mill-wiċċ għall-ajru</t>
        </is>
      </c>
      <c r="BS10" s="2" t="inlineStr">
        <is>
          <t>3</t>
        </is>
      </c>
      <c r="BT10" s="2" t="inlineStr">
        <is>
          <t/>
        </is>
      </c>
      <c r="BU10" t="inlineStr">
        <is>
          <t>missila ggwidata bir-radar jew bl-infra-aħmar sparata minn pożizzjoni fil-wiċċ tal-art jew tal-baħar biex tinterċetta u tkisser inġenji tal-ajru jew missili tal-għadu</t>
        </is>
      </c>
      <c r="BV10" s="2" t="inlineStr">
        <is>
          <t>luchtverdedigingsraket|
grond-luchtraket</t>
        </is>
      </c>
      <c r="BW10" s="2" t="inlineStr">
        <is>
          <t>3|
3</t>
        </is>
      </c>
      <c r="BX10" s="2" t="inlineStr">
        <is>
          <t xml:space="preserve">|
</t>
        </is>
      </c>
      <c r="BY10" t="inlineStr">
        <is>
          <t>vanaf het aardoppervlak tegen luchtdoelwitten gelanceerde raket</t>
        </is>
      </c>
      <c r="BZ10" s="2" t="inlineStr">
        <is>
          <t>obrona przeciwrakietowa|
pocisk rakietowy ziemia-powietrze|
SAM</t>
        </is>
      </c>
      <c r="CA10" s="2" t="inlineStr">
        <is>
          <t>3|
3|
3</t>
        </is>
      </c>
      <c r="CB10" s="2" t="inlineStr">
        <is>
          <t xml:space="preserve">|
|
</t>
        </is>
      </c>
      <c r="CC10" t="inlineStr">
        <is>
          <t>pocisk rakietowy wystrzeliwany z powierzchni ziemi (wody), wykorzystywany do zwalczania celów powietrznych</t>
        </is>
      </c>
      <c r="CD10" s="2" t="inlineStr">
        <is>
          <t>míssil superfície-ar|
míssil SAM|
míssil terra-ar</t>
        </is>
      </c>
      <c r="CE10" s="2" t="inlineStr">
        <is>
          <t>3|
3|
3</t>
        </is>
      </c>
      <c r="CF10" s="2" t="inlineStr">
        <is>
          <t xml:space="preserve">|
|
</t>
        </is>
      </c>
      <c r="CG10" t="inlineStr">
        <is>
          <t>Míssil lançado a partir de uma superfície / plataforma de lançamento em terra ou no mar, ou por uma pessoa, sendo o seu alvo aviões e mísseis inimigos.</t>
        </is>
      </c>
      <c r="CH10" s="2" t="inlineStr">
        <is>
          <t>rachetă sol-aer</t>
        </is>
      </c>
      <c r="CI10" s="2" t="inlineStr">
        <is>
          <t>3</t>
        </is>
      </c>
      <c r="CJ10" s="2" t="inlineStr">
        <is>
          <t/>
        </is>
      </c>
      <c r="CK10" t="inlineStr">
        <is>
          <t/>
        </is>
      </c>
      <c r="CL10" t="inlineStr">
        <is>
          <t/>
        </is>
      </c>
      <c r="CM10" t="inlineStr">
        <is>
          <t/>
        </is>
      </c>
      <c r="CN10" t="inlineStr">
        <is>
          <t/>
        </is>
      </c>
      <c r="CO10" t="inlineStr">
        <is>
          <t/>
        </is>
      </c>
      <c r="CP10" s="2" t="inlineStr">
        <is>
          <t>izstrelek zemlja-zrak</t>
        </is>
      </c>
      <c r="CQ10" s="2" t="inlineStr">
        <is>
          <t>3</t>
        </is>
      </c>
      <c r="CR10" s="2" t="inlineStr">
        <is>
          <t/>
        </is>
      </c>
      <c r="CS10" t="inlineStr">
        <is>
          <t>izstrelek, izstreljen z zemlje v zračne cilje</t>
        </is>
      </c>
      <c r="CT10" s="2" t="inlineStr">
        <is>
          <t>luftvärnsrobot</t>
        </is>
      </c>
      <c r="CU10" s="2" t="inlineStr">
        <is>
          <t>3</t>
        </is>
      </c>
      <c r="CV10" s="2" t="inlineStr">
        <is>
          <t/>
        </is>
      </c>
      <c r="CW10" t="inlineStr">
        <is>
          <t/>
        </is>
      </c>
    </row>
    <row r="11">
      <c r="A11" s="1" t="str">
        <f>HYPERLINK("https://iate.europa.eu/entry/result/233420/all", "233420")</f>
        <v>233420</v>
      </c>
      <c r="B11" t="inlineStr">
        <is>
          <t>INTERNATIONAL RELATIONS</t>
        </is>
      </c>
      <c r="C11" t="inlineStr">
        <is>
          <t>INTERNATIONAL RELATIONS|defence</t>
        </is>
      </c>
      <c r="D11" t="inlineStr">
        <is>
          <t>no</t>
        </is>
      </c>
      <c r="E11" t="inlineStr">
        <is>
          <t/>
        </is>
      </c>
      <c r="F11" t="inlineStr">
        <is>
          <t/>
        </is>
      </c>
      <c r="G11" t="inlineStr">
        <is>
          <t/>
        </is>
      </c>
      <c r="H11" t="inlineStr">
        <is>
          <t/>
        </is>
      </c>
      <c r="I11" t="inlineStr">
        <is>
          <t/>
        </is>
      </c>
      <c r="J11" t="inlineStr">
        <is>
          <t/>
        </is>
      </c>
      <c r="K11" t="inlineStr">
        <is>
          <t/>
        </is>
      </c>
      <c r="L11" t="inlineStr">
        <is>
          <t/>
        </is>
      </c>
      <c r="M11" t="inlineStr">
        <is>
          <t/>
        </is>
      </c>
      <c r="N11" t="inlineStr">
        <is>
          <t/>
        </is>
      </c>
      <c r="O11" t="inlineStr">
        <is>
          <t/>
        </is>
      </c>
      <c r="P11" t="inlineStr">
        <is>
          <t/>
        </is>
      </c>
      <c r="Q11" t="inlineStr">
        <is>
          <t/>
        </is>
      </c>
      <c r="R11" t="inlineStr">
        <is>
          <t/>
        </is>
      </c>
      <c r="S11" t="inlineStr">
        <is>
          <t/>
        </is>
      </c>
      <c r="T11" t="inlineStr">
        <is>
          <t/>
        </is>
      </c>
      <c r="U11" t="inlineStr">
        <is>
          <t/>
        </is>
      </c>
      <c r="V11" t="inlineStr">
        <is>
          <t/>
        </is>
      </c>
      <c r="W11" t="inlineStr">
        <is>
          <t/>
        </is>
      </c>
      <c r="X11" t="inlineStr">
        <is>
          <t/>
        </is>
      </c>
      <c r="Y11" t="inlineStr">
        <is>
          <t/>
        </is>
      </c>
      <c r="Z11" s="2" t="inlineStr">
        <is>
          <t>bazooka</t>
        </is>
      </c>
      <c r="AA11" s="2" t="inlineStr">
        <is>
          <t>3</t>
        </is>
      </c>
      <c r="AB11" s="2" t="inlineStr">
        <is>
          <t/>
        </is>
      </c>
      <c r="AC11" t="inlineStr">
        <is>
          <t>tubular anti-tank rocket-launcher</t>
        </is>
      </c>
      <c r="AD11" t="inlineStr">
        <is>
          <t/>
        </is>
      </c>
      <c r="AE11" t="inlineStr">
        <is>
          <t/>
        </is>
      </c>
      <c r="AF11" t="inlineStr">
        <is>
          <t/>
        </is>
      </c>
      <c r="AG11" t="inlineStr">
        <is>
          <t/>
        </is>
      </c>
      <c r="AH11" t="inlineStr">
        <is>
          <t/>
        </is>
      </c>
      <c r="AI11" t="inlineStr">
        <is>
          <t/>
        </is>
      </c>
      <c r="AJ11" t="inlineStr">
        <is>
          <t/>
        </is>
      </c>
      <c r="AK11" t="inlineStr">
        <is>
          <t/>
        </is>
      </c>
      <c r="AL11" t="inlineStr">
        <is>
          <t/>
        </is>
      </c>
      <c r="AM11" t="inlineStr">
        <is>
          <t/>
        </is>
      </c>
      <c r="AN11" t="inlineStr">
        <is>
          <t/>
        </is>
      </c>
      <c r="AO11" t="inlineStr">
        <is>
          <t/>
        </is>
      </c>
      <c r="AP11" s="2" t="inlineStr">
        <is>
          <t>bazooka|
lance-roquettes</t>
        </is>
      </c>
      <c r="AQ11" s="2" t="inlineStr">
        <is>
          <t>1|
1</t>
        </is>
      </c>
      <c r="AR11" s="2" t="inlineStr">
        <is>
          <t xml:space="preserve">|
</t>
        </is>
      </c>
      <c r="AS11" t="inlineStr">
        <is>
          <t/>
        </is>
      </c>
      <c r="AT11" t="inlineStr">
        <is>
          <t/>
        </is>
      </c>
      <c r="AU11" t="inlineStr">
        <is>
          <t/>
        </is>
      </c>
      <c r="AV11" t="inlineStr">
        <is>
          <t/>
        </is>
      </c>
      <c r="AW11" t="inlineStr">
        <is>
          <t/>
        </is>
      </c>
      <c r="AX11" t="inlineStr">
        <is>
          <t/>
        </is>
      </c>
      <c r="AY11" t="inlineStr">
        <is>
          <t/>
        </is>
      </c>
      <c r="AZ11" t="inlineStr">
        <is>
          <t/>
        </is>
      </c>
      <c r="BA11" t="inlineStr">
        <is>
          <t/>
        </is>
      </c>
      <c r="BB11" t="inlineStr">
        <is>
          <t/>
        </is>
      </c>
      <c r="BC11" t="inlineStr">
        <is>
          <t/>
        </is>
      </c>
      <c r="BD11" t="inlineStr">
        <is>
          <t/>
        </is>
      </c>
      <c r="BE11" t="inlineStr">
        <is>
          <t/>
        </is>
      </c>
      <c r="BF11" s="2" t="inlineStr">
        <is>
          <t>bazooka|
lanciarazzi</t>
        </is>
      </c>
      <c r="BG11" s="2" t="inlineStr">
        <is>
          <t>1|
1</t>
        </is>
      </c>
      <c r="BH11" s="2" t="inlineStr">
        <is>
          <t xml:space="preserve">|
</t>
        </is>
      </c>
      <c r="BI11" t="inlineStr">
        <is>
          <t/>
        </is>
      </c>
      <c r="BJ11" t="inlineStr">
        <is>
          <t/>
        </is>
      </c>
      <c r="BK11" t="inlineStr">
        <is>
          <t/>
        </is>
      </c>
      <c r="BL11" t="inlineStr">
        <is>
          <t/>
        </is>
      </c>
      <c r="BM11" t="inlineStr">
        <is>
          <t/>
        </is>
      </c>
      <c r="BN11" t="inlineStr">
        <is>
          <t/>
        </is>
      </c>
      <c r="BO11" t="inlineStr">
        <is>
          <t/>
        </is>
      </c>
      <c r="BP11" t="inlineStr">
        <is>
          <t/>
        </is>
      </c>
      <c r="BQ11" t="inlineStr">
        <is>
          <t/>
        </is>
      </c>
      <c r="BR11" t="inlineStr">
        <is>
          <t/>
        </is>
      </c>
      <c r="BS11" t="inlineStr">
        <is>
          <t/>
        </is>
      </c>
      <c r="BT11" t="inlineStr">
        <is>
          <t/>
        </is>
      </c>
      <c r="BU11" t="inlineStr">
        <is>
          <t/>
        </is>
      </c>
      <c r="BV11" t="inlineStr">
        <is>
          <t/>
        </is>
      </c>
      <c r="BW11" t="inlineStr">
        <is>
          <t/>
        </is>
      </c>
      <c r="BX11" t="inlineStr">
        <is>
          <t/>
        </is>
      </c>
      <c r="BY11" t="inlineStr">
        <is>
          <t/>
        </is>
      </c>
      <c r="BZ11" t="inlineStr">
        <is>
          <t/>
        </is>
      </c>
      <c r="CA11" t="inlineStr">
        <is>
          <t/>
        </is>
      </c>
      <c r="CB11" t="inlineStr">
        <is>
          <t/>
        </is>
      </c>
      <c r="CC11" t="inlineStr">
        <is>
          <t/>
        </is>
      </c>
      <c r="CD11" s="2" t="inlineStr">
        <is>
          <t>bazuca</t>
        </is>
      </c>
      <c r="CE11" s="2" t="inlineStr">
        <is>
          <t>3</t>
        </is>
      </c>
      <c r="CF11" s="2" t="inlineStr">
        <is>
          <t/>
        </is>
      </c>
      <c r="CG11" t="inlineStr">
        <is>
          <t>Lança-foguetes [&lt;a href="/entry/result/772728/all" id="ENTRY_TO_ENTRY_CONVERTER" target="_blank"&gt;IATE:772728&lt;/a&gt; ] portátil desenvolvido antes e utilizado durante a Segunda Guerra Mundial que se destina ao lançamento de foguetes anticarro autopropulsados, apoiado sobre o ombro de quem o dispara.</t>
        </is>
      </c>
      <c r="CH11" t="inlineStr">
        <is>
          <t/>
        </is>
      </c>
      <c r="CI11" t="inlineStr">
        <is>
          <t/>
        </is>
      </c>
      <c r="CJ11" t="inlineStr">
        <is>
          <t/>
        </is>
      </c>
      <c r="CK11" t="inlineStr">
        <is>
          <t/>
        </is>
      </c>
      <c r="CL11" t="inlineStr">
        <is>
          <t/>
        </is>
      </c>
      <c r="CM11" t="inlineStr">
        <is>
          <t/>
        </is>
      </c>
      <c r="CN11" t="inlineStr">
        <is>
          <t/>
        </is>
      </c>
      <c r="CO11" t="inlineStr">
        <is>
          <t/>
        </is>
      </c>
      <c r="CP11" t="inlineStr">
        <is>
          <t/>
        </is>
      </c>
      <c r="CQ11" t="inlineStr">
        <is>
          <t/>
        </is>
      </c>
      <c r="CR11" t="inlineStr">
        <is>
          <t/>
        </is>
      </c>
      <c r="CS11" t="inlineStr">
        <is>
          <t/>
        </is>
      </c>
      <c r="CT11" t="inlineStr">
        <is>
          <t/>
        </is>
      </c>
      <c r="CU11" t="inlineStr">
        <is>
          <t/>
        </is>
      </c>
      <c r="CV11" t="inlineStr">
        <is>
          <t/>
        </is>
      </c>
      <c r="CW11" t="inlineStr">
        <is>
          <t/>
        </is>
      </c>
    </row>
    <row r="12">
      <c r="A12" s="1" t="str">
        <f>HYPERLINK("https://iate.europa.eu/entry/result/139881/all", "139881")</f>
        <v>139881</v>
      </c>
      <c r="B12" t="inlineStr">
        <is>
          <t>INTERNATIONAL RELATIONS</t>
        </is>
      </c>
      <c r="C12" t="inlineStr">
        <is>
          <t>INTERNATIONAL RELATIONS|defence</t>
        </is>
      </c>
      <c r="D12" t="inlineStr">
        <is>
          <t>no</t>
        </is>
      </c>
      <c r="E12" t="inlineStr">
        <is>
          <t/>
        </is>
      </c>
      <c r="F12" t="inlineStr">
        <is>
          <t/>
        </is>
      </c>
      <c r="G12" t="inlineStr">
        <is>
          <t/>
        </is>
      </c>
      <c r="H12" t="inlineStr">
        <is>
          <t/>
        </is>
      </c>
      <c r="I12" t="inlineStr">
        <is>
          <t/>
        </is>
      </c>
      <c r="J12" t="inlineStr">
        <is>
          <t/>
        </is>
      </c>
      <c r="K12" t="inlineStr">
        <is>
          <t/>
        </is>
      </c>
      <c r="L12" t="inlineStr">
        <is>
          <t/>
        </is>
      </c>
      <c r="M12" t="inlineStr">
        <is>
          <t/>
        </is>
      </c>
      <c r="N12" s="2" t="inlineStr">
        <is>
          <t>luftforsvarssystem</t>
        </is>
      </c>
      <c r="O12" s="2" t="inlineStr">
        <is>
          <t>1</t>
        </is>
      </c>
      <c r="P12" s="2" t="inlineStr">
        <is>
          <t/>
        </is>
      </c>
      <c r="Q12" t="inlineStr">
        <is>
          <t/>
        </is>
      </c>
      <c r="R12" s="2" t="inlineStr">
        <is>
          <t>Luftverteidigungssystem</t>
        </is>
      </c>
      <c r="S12" s="2" t="inlineStr">
        <is>
          <t>1</t>
        </is>
      </c>
      <c r="T12" s="2" t="inlineStr">
        <is>
          <t/>
        </is>
      </c>
      <c r="U12" t="inlineStr">
        <is>
          <t/>
        </is>
      </c>
      <c r="V12" s="2" t="inlineStr">
        <is>
          <t>σύστημα αεράμυνας</t>
        </is>
      </c>
      <c r="W12" s="2" t="inlineStr">
        <is>
          <t>1</t>
        </is>
      </c>
      <c r="X12" s="2" t="inlineStr">
        <is>
          <t/>
        </is>
      </c>
      <c r="Y12" t="inlineStr">
        <is>
          <t/>
        </is>
      </c>
      <c r="Z12" s="2" t="inlineStr">
        <is>
          <t>air defence system</t>
        </is>
      </c>
      <c r="AA12" s="2" t="inlineStr">
        <is>
          <t>1</t>
        </is>
      </c>
      <c r="AB12" s="2" t="inlineStr">
        <is>
          <t/>
        </is>
      </c>
      <c r="AC12" t="inlineStr">
        <is>
          <t/>
        </is>
      </c>
      <c r="AD12" s="2" t="inlineStr">
        <is>
          <t>sistema de defensa aérea</t>
        </is>
      </c>
      <c r="AE12" s="2" t="inlineStr">
        <is>
          <t>1</t>
        </is>
      </c>
      <c r="AF12" s="2" t="inlineStr">
        <is>
          <t/>
        </is>
      </c>
      <c r="AG12" t="inlineStr">
        <is>
          <t/>
        </is>
      </c>
      <c r="AH12" t="inlineStr">
        <is>
          <t/>
        </is>
      </c>
      <c r="AI12" t="inlineStr">
        <is>
          <t/>
        </is>
      </c>
      <c r="AJ12" t="inlineStr">
        <is>
          <t/>
        </is>
      </c>
      <c r="AK12" t="inlineStr">
        <is>
          <t/>
        </is>
      </c>
      <c r="AL12" t="inlineStr">
        <is>
          <t/>
        </is>
      </c>
      <c r="AM12" t="inlineStr">
        <is>
          <t/>
        </is>
      </c>
      <c r="AN12" t="inlineStr">
        <is>
          <t/>
        </is>
      </c>
      <c r="AO12" t="inlineStr">
        <is>
          <t/>
        </is>
      </c>
      <c r="AP12" s="2" t="inlineStr">
        <is>
          <t>système de défense aérienne</t>
        </is>
      </c>
      <c r="AQ12" s="2" t="inlineStr">
        <is>
          <t>1</t>
        </is>
      </c>
      <c r="AR12" s="2" t="inlineStr">
        <is>
          <t/>
        </is>
      </c>
      <c r="AS12" t="inlineStr">
        <is>
          <t/>
        </is>
      </c>
      <c r="AT12" t="inlineStr">
        <is>
          <t/>
        </is>
      </c>
      <c r="AU12" t="inlineStr">
        <is>
          <t/>
        </is>
      </c>
      <c r="AV12" t="inlineStr">
        <is>
          <t/>
        </is>
      </c>
      <c r="AW12" t="inlineStr">
        <is>
          <t/>
        </is>
      </c>
      <c r="AX12" t="inlineStr">
        <is>
          <t/>
        </is>
      </c>
      <c r="AY12" t="inlineStr">
        <is>
          <t/>
        </is>
      </c>
      <c r="AZ12" t="inlineStr">
        <is>
          <t/>
        </is>
      </c>
      <c r="BA12" t="inlineStr">
        <is>
          <t/>
        </is>
      </c>
      <c r="BB12" t="inlineStr">
        <is>
          <t/>
        </is>
      </c>
      <c r="BC12" t="inlineStr">
        <is>
          <t/>
        </is>
      </c>
      <c r="BD12" t="inlineStr">
        <is>
          <t/>
        </is>
      </c>
      <c r="BE12" t="inlineStr">
        <is>
          <t/>
        </is>
      </c>
      <c r="BF12" s="2" t="inlineStr">
        <is>
          <t>sistema di difesa aerea</t>
        </is>
      </c>
      <c r="BG12" s="2" t="inlineStr">
        <is>
          <t>1</t>
        </is>
      </c>
      <c r="BH12" s="2" t="inlineStr">
        <is>
          <t/>
        </is>
      </c>
      <c r="BI12" t="inlineStr">
        <is>
          <t/>
        </is>
      </c>
      <c r="BJ12" s="2" t="inlineStr">
        <is>
          <t>oro erdvės gynybos sistema|
priešlėktuvinės gynybos sistema</t>
        </is>
      </c>
      <c r="BK12" s="2" t="inlineStr">
        <is>
          <t>3|
3</t>
        </is>
      </c>
      <c r="BL12" s="2" t="inlineStr">
        <is>
          <t xml:space="preserve">|
</t>
        </is>
      </c>
      <c r="BM12" t="inlineStr">
        <is>
          <t/>
        </is>
      </c>
      <c r="BN12" t="inlineStr">
        <is>
          <t/>
        </is>
      </c>
      <c r="BO12" t="inlineStr">
        <is>
          <t/>
        </is>
      </c>
      <c r="BP12" t="inlineStr">
        <is>
          <t/>
        </is>
      </c>
      <c r="BQ12" t="inlineStr">
        <is>
          <t/>
        </is>
      </c>
      <c r="BR12" t="inlineStr">
        <is>
          <t/>
        </is>
      </c>
      <c r="BS12" t="inlineStr">
        <is>
          <t/>
        </is>
      </c>
      <c r="BT12" t="inlineStr">
        <is>
          <t/>
        </is>
      </c>
      <c r="BU12" t="inlineStr">
        <is>
          <t/>
        </is>
      </c>
      <c r="BV12" s="2" t="inlineStr">
        <is>
          <t>luchtafweersysteem</t>
        </is>
      </c>
      <c r="BW12" s="2" t="inlineStr">
        <is>
          <t>1</t>
        </is>
      </c>
      <c r="BX12" s="2" t="inlineStr">
        <is>
          <t/>
        </is>
      </c>
      <c r="BY12" t="inlineStr">
        <is>
          <t/>
        </is>
      </c>
      <c r="BZ12" s="2" t="inlineStr">
        <is>
          <t>system obrony powietrznej|
system obrony przeciwlotniczej</t>
        </is>
      </c>
      <c r="CA12" s="2" t="inlineStr">
        <is>
          <t>3|
3</t>
        </is>
      </c>
      <c r="CB12" s="2" t="inlineStr">
        <is>
          <t xml:space="preserve">|
</t>
        </is>
      </c>
      <c r="CC12" t="inlineStr">
        <is>
          <t/>
        </is>
      </c>
      <c r="CD12" s="2" t="inlineStr">
        <is>
          <t>sistema de defesa aérea</t>
        </is>
      </c>
      <c r="CE12" s="2" t="inlineStr">
        <is>
          <t>1</t>
        </is>
      </c>
      <c r="CF12" s="2" t="inlineStr">
        <is>
          <t/>
        </is>
      </c>
      <c r="CG12" t="inlineStr">
        <is>
          <t/>
        </is>
      </c>
      <c r="CH12" t="inlineStr">
        <is>
          <t/>
        </is>
      </c>
      <c r="CI12" t="inlineStr">
        <is>
          <t/>
        </is>
      </c>
      <c r="CJ12" t="inlineStr">
        <is>
          <t/>
        </is>
      </c>
      <c r="CK12" t="inlineStr">
        <is>
          <t/>
        </is>
      </c>
      <c r="CL12" t="inlineStr">
        <is>
          <t/>
        </is>
      </c>
      <c r="CM12" t="inlineStr">
        <is>
          <t/>
        </is>
      </c>
      <c r="CN12" t="inlineStr">
        <is>
          <t/>
        </is>
      </c>
      <c r="CO12" t="inlineStr">
        <is>
          <t/>
        </is>
      </c>
      <c r="CP12" t="inlineStr">
        <is>
          <t/>
        </is>
      </c>
      <c r="CQ12" t="inlineStr">
        <is>
          <t/>
        </is>
      </c>
      <c r="CR12" t="inlineStr">
        <is>
          <t/>
        </is>
      </c>
      <c r="CS12" t="inlineStr">
        <is>
          <t/>
        </is>
      </c>
      <c r="CT12" t="inlineStr">
        <is>
          <t/>
        </is>
      </c>
      <c r="CU12" t="inlineStr">
        <is>
          <t/>
        </is>
      </c>
      <c r="CV12" t="inlineStr">
        <is>
          <t/>
        </is>
      </c>
      <c r="CW12" t="inlineStr">
        <is>
          <t/>
        </is>
      </c>
    </row>
    <row r="13">
      <c r="A13" s="1" t="str">
        <f>HYPERLINK("https://iate.europa.eu/entry/result/154171/all", "154171")</f>
        <v>154171</v>
      </c>
      <c r="B13" t="inlineStr">
        <is>
          <t>INTERNATIONAL RELATIONS</t>
        </is>
      </c>
      <c r="C13" t="inlineStr">
        <is>
          <t>INTERNATIONAL RELATIONS|defence</t>
        </is>
      </c>
      <c r="D13" t="inlineStr">
        <is>
          <t>no</t>
        </is>
      </c>
      <c r="E13" t="inlineStr">
        <is>
          <t/>
        </is>
      </c>
      <c r="F13" t="inlineStr">
        <is>
          <t/>
        </is>
      </c>
      <c r="G13" t="inlineStr">
        <is>
          <t/>
        </is>
      </c>
      <c r="H13" t="inlineStr">
        <is>
          <t/>
        </is>
      </c>
      <c r="I13" t="inlineStr">
        <is>
          <t/>
        </is>
      </c>
      <c r="J13" t="inlineStr">
        <is>
          <t/>
        </is>
      </c>
      <c r="K13" t="inlineStr">
        <is>
          <t/>
        </is>
      </c>
      <c r="L13" t="inlineStr">
        <is>
          <t/>
        </is>
      </c>
      <c r="M13" t="inlineStr">
        <is>
          <t/>
        </is>
      </c>
      <c r="N13" s="2" t="inlineStr">
        <is>
          <t>bedøvelsesgevær</t>
        </is>
      </c>
      <c r="O13" s="2" t="inlineStr">
        <is>
          <t>3</t>
        </is>
      </c>
      <c r="P13" s="2" t="inlineStr">
        <is>
          <t/>
        </is>
      </c>
      <c r="Q13" t="inlineStr">
        <is>
          <t/>
        </is>
      </c>
      <c r="R13" s="2" t="inlineStr">
        <is>
          <t>Betäubungspistole</t>
        </is>
      </c>
      <c r="S13" s="2" t="inlineStr">
        <is>
          <t>3</t>
        </is>
      </c>
      <c r="T13" s="2" t="inlineStr">
        <is>
          <t/>
        </is>
      </c>
      <c r="U13" t="inlineStr">
        <is>
          <t/>
        </is>
      </c>
      <c r="V13" s="2" t="inlineStr">
        <is>
          <t>όπλο αναισθητοποίησης</t>
        </is>
      </c>
      <c r="W13" s="2" t="inlineStr">
        <is>
          <t>3</t>
        </is>
      </c>
      <c r="X13" s="2" t="inlineStr">
        <is>
          <t/>
        </is>
      </c>
      <c r="Y13" t="inlineStr">
        <is>
          <t/>
        </is>
      </c>
      <c r="Z13" s="2" t="inlineStr">
        <is>
          <t>stun gun</t>
        </is>
      </c>
      <c r="AA13" s="2" t="inlineStr">
        <is>
          <t>3</t>
        </is>
      </c>
      <c r="AB13" s="2" t="inlineStr">
        <is>
          <t/>
        </is>
      </c>
      <c r="AC13" t="inlineStr">
        <is>
          <t/>
        </is>
      </c>
      <c r="AD13" s="2" t="inlineStr">
        <is>
          <t>arma de ruido</t>
        </is>
      </c>
      <c r="AE13" s="2" t="inlineStr">
        <is>
          <t>3</t>
        </is>
      </c>
      <c r="AF13" s="2" t="inlineStr">
        <is>
          <t/>
        </is>
      </c>
      <c r="AG13" t="inlineStr">
        <is>
          <t/>
        </is>
      </c>
      <c r="AH13" t="inlineStr">
        <is>
          <t/>
        </is>
      </c>
      <c r="AI13" t="inlineStr">
        <is>
          <t/>
        </is>
      </c>
      <c r="AJ13" t="inlineStr">
        <is>
          <t/>
        </is>
      </c>
      <c r="AK13" t="inlineStr">
        <is>
          <t/>
        </is>
      </c>
      <c r="AL13" s="2" t="inlineStr">
        <is>
          <t>tainnutusase</t>
        </is>
      </c>
      <c r="AM13" s="2" t="inlineStr">
        <is>
          <t>1</t>
        </is>
      </c>
      <c r="AN13" s="2" t="inlineStr">
        <is>
          <t/>
        </is>
      </c>
      <c r="AO13" t="inlineStr">
        <is>
          <t/>
        </is>
      </c>
      <c r="AP13" s="2" t="inlineStr">
        <is>
          <t>fusil assommoir</t>
        </is>
      </c>
      <c r="AQ13" s="2" t="inlineStr">
        <is>
          <t>1</t>
        </is>
      </c>
      <c r="AR13" s="2" t="inlineStr">
        <is>
          <t/>
        </is>
      </c>
      <c r="AS13" t="inlineStr">
        <is>
          <t/>
        </is>
      </c>
      <c r="AT13" t="inlineStr">
        <is>
          <t/>
        </is>
      </c>
      <c r="AU13" t="inlineStr">
        <is>
          <t/>
        </is>
      </c>
      <c r="AV13" t="inlineStr">
        <is>
          <t/>
        </is>
      </c>
      <c r="AW13" t="inlineStr">
        <is>
          <t/>
        </is>
      </c>
      <c r="AX13" t="inlineStr">
        <is>
          <t/>
        </is>
      </c>
      <c r="AY13" t="inlineStr">
        <is>
          <t/>
        </is>
      </c>
      <c r="AZ13" t="inlineStr">
        <is>
          <t/>
        </is>
      </c>
      <c r="BA13" t="inlineStr">
        <is>
          <t/>
        </is>
      </c>
      <c r="BB13" t="inlineStr">
        <is>
          <t/>
        </is>
      </c>
      <c r="BC13" t="inlineStr">
        <is>
          <t/>
        </is>
      </c>
      <c r="BD13" t="inlineStr">
        <is>
          <t/>
        </is>
      </c>
      <c r="BE13" t="inlineStr">
        <is>
          <t/>
        </is>
      </c>
      <c r="BF13" s="2" t="inlineStr">
        <is>
          <t>fucile con proiettili di gomma</t>
        </is>
      </c>
      <c r="BG13" s="2" t="inlineStr">
        <is>
          <t>1</t>
        </is>
      </c>
      <c r="BH13" s="2" t="inlineStr">
        <is>
          <t/>
        </is>
      </c>
      <c r="BI13" t="inlineStr">
        <is>
          <t/>
        </is>
      </c>
      <c r="BJ13" t="inlineStr">
        <is>
          <t/>
        </is>
      </c>
      <c r="BK13" t="inlineStr">
        <is>
          <t/>
        </is>
      </c>
      <c r="BL13" t="inlineStr">
        <is>
          <t/>
        </is>
      </c>
      <c r="BM13" t="inlineStr">
        <is>
          <t/>
        </is>
      </c>
      <c r="BN13" t="inlineStr">
        <is>
          <t/>
        </is>
      </c>
      <c r="BO13" t="inlineStr">
        <is>
          <t/>
        </is>
      </c>
      <c r="BP13" t="inlineStr">
        <is>
          <t/>
        </is>
      </c>
      <c r="BQ13" t="inlineStr">
        <is>
          <t/>
        </is>
      </c>
      <c r="BR13" t="inlineStr">
        <is>
          <t/>
        </is>
      </c>
      <c r="BS13" t="inlineStr">
        <is>
          <t/>
        </is>
      </c>
      <c r="BT13" t="inlineStr">
        <is>
          <t/>
        </is>
      </c>
      <c r="BU13" t="inlineStr">
        <is>
          <t/>
        </is>
      </c>
      <c r="BV13" s="2" t="inlineStr">
        <is>
          <t>verdovingsgeweer</t>
        </is>
      </c>
      <c r="BW13" s="2" t="inlineStr">
        <is>
          <t>1</t>
        </is>
      </c>
      <c r="BX13" s="2" t="inlineStr">
        <is>
          <t/>
        </is>
      </c>
      <c r="BY13" t="inlineStr">
        <is>
          <t/>
        </is>
      </c>
      <c r="BZ13" t="inlineStr">
        <is>
          <t/>
        </is>
      </c>
      <c r="CA13" t="inlineStr">
        <is>
          <t/>
        </is>
      </c>
      <c r="CB13" t="inlineStr">
        <is>
          <t/>
        </is>
      </c>
      <c r="CC13" t="inlineStr">
        <is>
          <t/>
        </is>
      </c>
      <c r="CD13" s="2" t="inlineStr">
        <is>
          <t>pistola paralisante</t>
        </is>
      </c>
      <c r="CE13" s="2" t="inlineStr">
        <is>
          <t>1</t>
        </is>
      </c>
      <c r="CF13" s="2" t="inlineStr">
        <is>
          <t/>
        </is>
      </c>
      <c r="CG13" t="inlineStr">
        <is>
          <t/>
        </is>
      </c>
      <c r="CH13" t="inlineStr">
        <is>
          <t/>
        </is>
      </c>
      <c r="CI13" t="inlineStr">
        <is>
          <t/>
        </is>
      </c>
      <c r="CJ13" t="inlineStr">
        <is>
          <t/>
        </is>
      </c>
      <c r="CK13" t="inlineStr">
        <is>
          <t/>
        </is>
      </c>
      <c r="CL13" t="inlineStr">
        <is>
          <t/>
        </is>
      </c>
      <c r="CM13" t="inlineStr">
        <is>
          <t/>
        </is>
      </c>
      <c r="CN13" t="inlineStr">
        <is>
          <t/>
        </is>
      </c>
      <c r="CO13" t="inlineStr">
        <is>
          <t/>
        </is>
      </c>
      <c r="CP13" t="inlineStr">
        <is>
          <t/>
        </is>
      </c>
      <c r="CQ13" t="inlineStr">
        <is>
          <t/>
        </is>
      </c>
      <c r="CR13" t="inlineStr">
        <is>
          <t/>
        </is>
      </c>
      <c r="CS13" t="inlineStr">
        <is>
          <t/>
        </is>
      </c>
      <c r="CT13" s="2" t="inlineStr">
        <is>
          <t>elstötspistol</t>
        </is>
      </c>
      <c r="CU13" s="2" t="inlineStr">
        <is>
          <t>1</t>
        </is>
      </c>
      <c r="CV13" s="2" t="inlineStr">
        <is>
          <t/>
        </is>
      </c>
      <c r="CW13" t="inlineStr">
        <is>
          <t/>
        </is>
      </c>
    </row>
    <row r="14">
      <c r="A14" s="1" t="str">
        <f>HYPERLINK("https://iate.europa.eu/entry/result/124455/all", "124455")</f>
        <v>124455</v>
      </c>
      <c r="B14" t="inlineStr">
        <is>
          <t>INTERNATIONAL RELATIONS</t>
        </is>
      </c>
      <c r="C14" t="inlineStr">
        <is>
          <t>INTERNATIONAL RELATIONS|defence</t>
        </is>
      </c>
      <c r="D14" t="inlineStr">
        <is>
          <t>no</t>
        </is>
      </c>
      <c r="E14" t="inlineStr">
        <is>
          <t/>
        </is>
      </c>
      <c r="F14" t="inlineStr">
        <is>
          <t/>
        </is>
      </c>
      <c r="G14" t="inlineStr">
        <is>
          <t/>
        </is>
      </c>
      <c r="H14" t="inlineStr">
        <is>
          <t/>
        </is>
      </c>
      <c r="I14" t="inlineStr">
        <is>
          <t/>
        </is>
      </c>
      <c r="J14" t="inlineStr">
        <is>
          <t/>
        </is>
      </c>
      <c r="K14" t="inlineStr">
        <is>
          <t/>
        </is>
      </c>
      <c r="L14" t="inlineStr">
        <is>
          <t/>
        </is>
      </c>
      <c r="M14" t="inlineStr">
        <is>
          <t/>
        </is>
      </c>
      <c r="N14" s="2" t="inlineStr">
        <is>
          <t>luftværnsmissil|
antiluftmissil</t>
        </is>
      </c>
      <c r="O14" s="2" t="inlineStr">
        <is>
          <t>1|
1</t>
        </is>
      </c>
      <c r="P14" s="2" t="inlineStr">
        <is>
          <t xml:space="preserve">|
</t>
        </is>
      </c>
      <c r="Q14" t="inlineStr">
        <is>
          <t/>
        </is>
      </c>
      <c r="R14" s="2" t="inlineStr">
        <is>
          <t>Fla-Flugkörper|
Flugabwehrflugkörper</t>
        </is>
      </c>
      <c r="S14" s="2" t="inlineStr">
        <is>
          <t>1|
1</t>
        </is>
      </c>
      <c r="T14" s="2" t="inlineStr">
        <is>
          <t xml:space="preserve">|
</t>
        </is>
      </c>
      <c r="U14" t="inlineStr">
        <is>
          <t/>
        </is>
      </c>
      <c r="V14" s="2" t="inlineStr">
        <is>
          <t>αντιαεροπορικός πύραυλος</t>
        </is>
      </c>
      <c r="W14" s="2" t="inlineStr">
        <is>
          <t>1</t>
        </is>
      </c>
      <c r="X14" s="2" t="inlineStr">
        <is>
          <t/>
        </is>
      </c>
      <c r="Y14" t="inlineStr">
        <is>
          <t/>
        </is>
      </c>
      <c r="Z14" s="2" t="inlineStr">
        <is>
          <t>anti-aircraft missile</t>
        </is>
      </c>
      <c r="AA14" s="2" t="inlineStr">
        <is>
          <t>1</t>
        </is>
      </c>
      <c r="AB14" s="2" t="inlineStr">
        <is>
          <t/>
        </is>
      </c>
      <c r="AC14" t="inlineStr">
        <is>
          <t/>
        </is>
      </c>
      <c r="AD14" s="2" t="inlineStr">
        <is>
          <t>misil antiaéreo</t>
        </is>
      </c>
      <c r="AE14" s="2" t="inlineStr">
        <is>
          <t>1</t>
        </is>
      </c>
      <c r="AF14" s="2" t="inlineStr">
        <is>
          <t/>
        </is>
      </c>
      <c r="AG14" t="inlineStr">
        <is>
          <t/>
        </is>
      </c>
      <c r="AH14" t="inlineStr">
        <is>
          <t/>
        </is>
      </c>
      <c r="AI14" t="inlineStr">
        <is>
          <t/>
        </is>
      </c>
      <c r="AJ14" t="inlineStr">
        <is>
          <t/>
        </is>
      </c>
      <c r="AK14" t="inlineStr">
        <is>
          <t/>
        </is>
      </c>
      <c r="AL14" t="inlineStr">
        <is>
          <t/>
        </is>
      </c>
      <c r="AM14" t="inlineStr">
        <is>
          <t/>
        </is>
      </c>
      <c r="AN14" t="inlineStr">
        <is>
          <t/>
        </is>
      </c>
      <c r="AO14" t="inlineStr">
        <is>
          <t/>
        </is>
      </c>
      <c r="AP14" s="2" t="inlineStr">
        <is>
          <t>missile antiaérien</t>
        </is>
      </c>
      <c r="AQ14" s="2" t="inlineStr">
        <is>
          <t>1</t>
        </is>
      </c>
      <c r="AR14" s="2" t="inlineStr">
        <is>
          <t/>
        </is>
      </c>
      <c r="AS14" t="inlineStr">
        <is>
          <t/>
        </is>
      </c>
      <c r="AT14" t="inlineStr">
        <is>
          <t/>
        </is>
      </c>
      <c r="AU14" t="inlineStr">
        <is>
          <t/>
        </is>
      </c>
      <c r="AV14" t="inlineStr">
        <is>
          <t/>
        </is>
      </c>
      <c r="AW14" t="inlineStr">
        <is>
          <t/>
        </is>
      </c>
      <c r="AX14" t="inlineStr">
        <is>
          <t/>
        </is>
      </c>
      <c r="AY14" t="inlineStr">
        <is>
          <t/>
        </is>
      </c>
      <c r="AZ14" t="inlineStr">
        <is>
          <t/>
        </is>
      </c>
      <c r="BA14" t="inlineStr">
        <is>
          <t/>
        </is>
      </c>
      <c r="BB14" t="inlineStr">
        <is>
          <t/>
        </is>
      </c>
      <c r="BC14" t="inlineStr">
        <is>
          <t/>
        </is>
      </c>
      <c r="BD14" t="inlineStr">
        <is>
          <t/>
        </is>
      </c>
      <c r="BE14" t="inlineStr">
        <is>
          <t/>
        </is>
      </c>
      <c r="BF14" s="2" t="inlineStr">
        <is>
          <t>missile contraereo|
missile antiaereo</t>
        </is>
      </c>
      <c r="BG14" s="2" t="inlineStr">
        <is>
          <t>1|
1</t>
        </is>
      </c>
      <c r="BH14" s="2" t="inlineStr">
        <is>
          <t xml:space="preserve">|
</t>
        </is>
      </c>
      <c r="BI14" t="inlineStr">
        <is>
          <t/>
        </is>
      </c>
      <c r="BJ14" t="inlineStr">
        <is>
          <t/>
        </is>
      </c>
      <c r="BK14" t="inlineStr">
        <is>
          <t/>
        </is>
      </c>
      <c r="BL14" t="inlineStr">
        <is>
          <t/>
        </is>
      </c>
      <c r="BM14" t="inlineStr">
        <is>
          <t/>
        </is>
      </c>
      <c r="BN14" t="inlineStr">
        <is>
          <t/>
        </is>
      </c>
      <c r="BO14" t="inlineStr">
        <is>
          <t/>
        </is>
      </c>
      <c r="BP14" t="inlineStr">
        <is>
          <t/>
        </is>
      </c>
      <c r="BQ14" t="inlineStr">
        <is>
          <t/>
        </is>
      </c>
      <c r="BR14" t="inlineStr">
        <is>
          <t/>
        </is>
      </c>
      <c r="BS14" t="inlineStr">
        <is>
          <t/>
        </is>
      </c>
      <c r="BT14" t="inlineStr">
        <is>
          <t/>
        </is>
      </c>
      <c r="BU14" t="inlineStr">
        <is>
          <t/>
        </is>
      </c>
      <c r="BV14" s="2" t="inlineStr">
        <is>
          <t>luchtdoelraket</t>
        </is>
      </c>
      <c r="BW14" s="2" t="inlineStr">
        <is>
          <t>1</t>
        </is>
      </c>
      <c r="BX14" s="2" t="inlineStr">
        <is>
          <t/>
        </is>
      </c>
      <c r="BY14" t="inlineStr">
        <is>
          <t/>
        </is>
      </c>
      <c r="BZ14" t="inlineStr">
        <is>
          <t/>
        </is>
      </c>
      <c r="CA14" t="inlineStr">
        <is>
          <t/>
        </is>
      </c>
      <c r="CB14" t="inlineStr">
        <is>
          <t/>
        </is>
      </c>
      <c r="CC14" t="inlineStr">
        <is>
          <t/>
        </is>
      </c>
      <c r="CD14" s="2" t="inlineStr">
        <is>
          <t>míssil antiaéreo</t>
        </is>
      </c>
      <c r="CE14" s="2" t="inlineStr">
        <is>
          <t>1</t>
        </is>
      </c>
      <c r="CF14" s="2" t="inlineStr">
        <is>
          <t/>
        </is>
      </c>
      <c r="CG14" t="inlineStr">
        <is>
          <t/>
        </is>
      </c>
      <c r="CH14" t="inlineStr">
        <is>
          <t/>
        </is>
      </c>
      <c r="CI14" t="inlineStr">
        <is>
          <t/>
        </is>
      </c>
      <c r="CJ14" t="inlineStr">
        <is>
          <t/>
        </is>
      </c>
      <c r="CK14" t="inlineStr">
        <is>
          <t/>
        </is>
      </c>
      <c r="CL14" s="2" t="inlineStr">
        <is>
          <t>protilietadlová strela</t>
        </is>
      </c>
      <c r="CM14" s="2" t="inlineStr">
        <is>
          <t>3</t>
        </is>
      </c>
      <c r="CN14" s="2" t="inlineStr">
        <is>
          <t/>
        </is>
      </c>
      <c r="CO14" t="inlineStr">
        <is>
          <t/>
        </is>
      </c>
      <c r="CP14" t="inlineStr">
        <is>
          <t/>
        </is>
      </c>
      <c r="CQ14" t="inlineStr">
        <is>
          <t/>
        </is>
      </c>
      <c r="CR14" t="inlineStr">
        <is>
          <t/>
        </is>
      </c>
      <c r="CS14" t="inlineStr">
        <is>
          <t/>
        </is>
      </c>
      <c r="CT14" t="inlineStr">
        <is>
          <t/>
        </is>
      </c>
      <c r="CU14" t="inlineStr">
        <is>
          <t/>
        </is>
      </c>
      <c r="CV14" t="inlineStr">
        <is>
          <t/>
        </is>
      </c>
      <c r="CW14" t="inlineStr">
        <is>
          <t/>
        </is>
      </c>
    </row>
    <row r="15">
      <c r="A15" s="1" t="str">
        <f>HYPERLINK("https://iate.europa.eu/entry/result/124429/all", "124429")</f>
        <v>124429</v>
      </c>
      <c r="B15" t="inlineStr">
        <is>
          <t>INTERNATIONAL RELATIONS;ENERGY</t>
        </is>
      </c>
      <c r="C15" t="inlineStr">
        <is>
          <t>INTERNATIONAL RELATIONS|defence;ENERGY|electrical and nuclear industries</t>
        </is>
      </c>
      <c r="D15" t="inlineStr">
        <is>
          <t>no</t>
        </is>
      </c>
      <c r="E15" t="inlineStr">
        <is>
          <t/>
        </is>
      </c>
      <c r="F15" t="inlineStr">
        <is>
          <t/>
        </is>
      </c>
      <c r="G15" t="inlineStr">
        <is>
          <t/>
        </is>
      </c>
      <c r="H15" t="inlineStr">
        <is>
          <t/>
        </is>
      </c>
      <c r="I15" t="inlineStr">
        <is>
          <t/>
        </is>
      </c>
      <c r="J15" t="inlineStr">
        <is>
          <t/>
        </is>
      </c>
      <c r="K15" t="inlineStr">
        <is>
          <t/>
        </is>
      </c>
      <c r="L15" t="inlineStr">
        <is>
          <t/>
        </is>
      </c>
      <c r="M15" t="inlineStr">
        <is>
          <t/>
        </is>
      </c>
      <c r="N15" s="2" t="inlineStr">
        <is>
          <t>atomsprængladning</t>
        </is>
      </c>
      <c r="O15" s="2" t="inlineStr">
        <is>
          <t>1</t>
        </is>
      </c>
      <c r="P15" s="2" t="inlineStr">
        <is>
          <t/>
        </is>
      </c>
      <c r="Q15" t="inlineStr">
        <is>
          <t/>
        </is>
      </c>
      <c r="R15" s="2" t="inlineStr">
        <is>
          <t>Atomsprengladung</t>
        </is>
      </c>
      <c r="S15" s="2" t="inlineStr">
        <is>
          <t>1</t>
        </is>
      </c>
      <c r="T15" s="2" t="inlineStr">
        <is>
          <t/>
        </is>
      </c>
      <c r="U15" t="inlineStr">
        <is>
          <t/>
        </is>
      </c>
      <c r="V15" s="2" t="inlineStr">
        <is>
          <t>ΥΑΚ|
υλικά ατομικών καταστροφών</t>
        </is>
      </c>
      <c r="W15" s="2" t="inlineStr">
        <is>
          <t>1|
1</t>
        </is>
      </c>
      <c r="X15" s="2" t="inlineStr">
        <is>
          <t xml:space="preserve">|
</t>
        </is>
      </c>
      <c r="Y15" t="inlineStr">
        <is>
          <t/>
        </is>
      </c>
      <c r="Z15" s="2" t="inlineStr">
        <is>
          <t>ADM|
atomic demolition munition</t>
        </is>
      </c>
      <c r="AA15" s="2" t="inlineStr">
        <is>
          <t>1|
1</t>
        </is>
      </c>
      <c r="AB15" s="2" t="inlineStr">
        <is>
          <t xml:space="preserve">|
</t>
        </is>
      </c>
      <c r="AC15" t="inlineStr">
        <is>
          <t>Nuclear device designed or adapted for use as a demolition munition.</t>
        </is>
      </c>
      <c r="AD15" s="2" t="inlineStr">
        <is>
          <t>munición de demolición atómica</t>
        </is>
      </c>
      <c r="AE15" s="2" t="inlineStr">
        <is>
          <t>1</t>
        </is>
      </c>
      <c r="AF15" s="2" t="inlineStr">
        <is>
          <t/>
        </is>
      </c>
      <c r="AG15" t="inlineStr">
        <is>
          <t/>
        </is>
      </c>
      <c r="AH15" t="inlineStr">
        <is>
          <t/>
        </is>
      </c>
      <c r="AI15" t="inlineStr">
        <is>
          <t/>
        </is>
      </c>
      <c r="AJ15" t="inlineStr">
        <is>
          <t/>
        </is>
      </c>
      <c r="AK15" t="inlineStr">
        <is>
          <t/>
        </is>
      </c>
      <c r="AL15" t="inlineStr">
        <is>
          <t/>
        </is>
      </c>
      <c r="AM15" t="inlineStr">
        <is>
          <t/>
        </is>
      </c>
      <c r="AN15" t="inlineStr">
        <is>
          <t/>
        </is>
      </c>
      <c r="AO15" t="inlineStr">
        <is>
          <t/>
        </is>
      </c>
      <c r="AP15" s="2" t="inlineStr">
        <is>
          <t>munition de démolition nucléaire|
charge nucléaire statique</t>
        </is>
      </c>
      <c r="AQ15" s="2" t="inlineStr">
        <is>
          <t>1|
1</t>
        </is>
      </c>
      <c r="AR15" s="2" t="inlineStr">
        <is>
          <t xml:space="preserve">|
</t>
        </is>
      </c>
      <c r="AS15" t="inlineStr">
        <is>
          <t/>
        </is>
      </c>
      <c r="AT15" t="inlineStr">
        <is>
          <t/>
        </is>
      </c>
      <c r="AU15" t="inlineStr">
        <is>
          <t/>
        </is>
      </c>
      <c r="AV15" t="inlineStr">
        <is>
          <t/>
        </is>
      </c>
      <c r="AW15" t="inlineStr">
        <is>
          <t/>
        </is>
      </c>
      <c r="AX15" t="inlineStr">
        <is>
          <t/>
        </is>
      </c>
      <c r="AY15" t="inlineStr">
        <is>
          <t/>
        </is>
      </c>
      <c r="AZ15" t="inlineStr">
        <is>
          <t/>
        </is>
      </c>
      <c r="BA15" t="inlineStr">
        <is>
          <t/>
        </is>
      </c>
      <c r="BB15" t="inlineStr">
        <is>
          <t/>
        </is>
      </c>
      <c r="BC15" t="inlineStr">
        <is>
          <t/>
        </is>
      </c>
      <c r="BD15" t="inlineStr">
        <is>
          <t/>
        </is>
      </c>
      <c r="BE15" t="inlineStr">
        <is>
          <t/>
        </is>
      </c>
      <c r="BF15" s="2" t="inlineStr">
        <is>
          <t>munizione atomica da demolizione</t>
        </is>
      </c>
      <c r="BG15" s="2" t="inlineStr">
        <is>
          <t>1</t>
        </is>
      </c>
      <c r="BH15" s="2" t="inlineStr">
        <is>
          <t/>
        </is>
      </c>
      <c r="BI15" t="inlineStr">
        <is>
          <t/>
        </is>
      </c>
      <c r="BJ15" t="inlineStr">
        <is>
          <t/>
        </is>
      </c>
      <c r="BK15" t="inlineStr">
        <is>
          <t/>
        </is>
      </c>
      <c r="BL15" t="inlineStr">
        <is>
          <t/>
        </is>
      </c>
      <c r="BM15" t="inlineStr">
        <is>
          <t/>
        </is>
      </c>
      <c r="BN15" t="inlineStr">
        <is>
          <t/>
        </is>
      </c>
      <c r="BO15" t="inlineStr">
        <is>
          <t/>
        </is>
      </c>
      <c r="BP15" t="inlineStr">
        <is>
          <t/>
        </is>
      </c>
      <c r="BQ15" t="inlineStr">
        <is>
          <t/>
        </is>
      </c>
      <c r="BR15" t="inlineStr">
        <is>
          <t/>
        </is>
      </c>
      <c r="BS15" t="inlineStr">
        <is>
          <t/>
        </is>
      </c>
      <c r="BT15" t="inlineStr">
        <is>
          <t/>
        </is>
      </c>
      <c r="BU15" t="inlineStr">
        <is>
          <t/>
        </is>
      </c>
      <c r="BV15" s="2" t="inlineStr">
        <is>
          <t>kernlading</t>
        </is>
      </c>
      <c r="BW15" s="2" t="inlineStr">
        <is>
          <t>1</t>
        </is>
      </c>
      <c r="BX15" s="2" t="inlineStr">
        <is>
          <t/>
        </is>
      </c>
      <c r="BY15" t="inlineStr">
        <is>
          <t/>
        </is>
      </c>
      <c r="BZ15" s="2" t="inlineStr">
        <is>
          <t>jądrowe środki rażenia</t>
        </is>
      </c>
      <c r="CA15" s="2" t="inlineStr">
        <is>
          <t>3</t>
        </is>
      </c>
      <c r="CB15" s="2" t="inlineStr">
        <is>
          <t/>
        </is>
      </c>
      <c r="CC15" t="inlineStr">
        <is>
          <t/>
        </is>
      </c>
      <c r="CD15" t="inlineStr">
        <is>
          <t/>
        </is>
      </c>
      <c r="CE15" t="inlineStr">
        <is>
          <t/>
        </is>
      </c>
      <c r="CF15" t="inlineStr">
        <is>
          <t/>
        </is>
      </c>
      <c r="CG15" t="inlineStr">
        <is>
          <t/>
        </is>
      </c>
      <c r="CH15" t="inlineStr">
        <is>
          <t/>
        </is>
      </c>
      <c r="CI15" t="inlineStr">
        <is>
          <t/>
        </is>
      </c>
      <c r="CJ15" t="inlineStr">
        <is>
          <t/>
        </is>
      </c>
      <c r="CK15" t="inlineStr">
        <is>
          <t/>
        </is>
      </c>
      <c r="CL15" t="inlineStr">
        <is>
          <t/>
        </is>
      </c>
      <c r="CM15" t="inlineStr">
        <is>
          <t/>
        </is>
      </c>
      <c r="CN15" t="inlineStr">
        <is>
          <t/>
        </is>
      </c>
      <c r="CO15" t="inlineStr">
        <is>
          <t/>
        </is>
      </c>
      <c r="CP15" t="inlineStr">
        <is>
          <t/>
        </is>
      </c>
      <c r="CQ15" t="inlineStr">
        <is>
          <t/>
        </is>
      </c>
      <c r="CR15" t="inlineStr">
        <is>
          <t/>
        </is>
      </c>
      <c r="CS15" t="inlineStr">
        <is>
          <t/>
        </is>
      </c>
      <c r="CT15" t="inlineStr">
        <is>
          <t/>
        </is>
      </c>
      <c r="CU15" t="inlineStr">
        <is>
          <t/>
        </is>
      </c>
      <c r="CV15" t="inlineStr">
        <is>
          <t/>
        </is>
      </c>
      <c r="CW15" t="inlineStr">
        <is>
          <t/>
        </is>
      </c>
    </row>
    <row r="16">
      <c r="A16" s="1" t="str">
        <f>HYPERLINK("https://iate.europa.eu/entry/result/2229790/all", "2229790")</f>
        <v>2229790</v>
      </c>
      <c r="B16" t="inlineStr">
        <is>
          <t>INTERNATIONAL RELATIONS</t>
        </is>
      </c>
      <c r="C16" t="inlineStr">
        <is>
          <t>INTERNATIONAL RELATIONS|defence|military equipment</t>
        </is>
      </c>
      <c r="D16" t="inlineStr">
        <is>
          <t>no</t>
        </is>
      </c>
      <c r="E16" t="inlineStr">
        <is>
          <t/>
        </is>
      </c>
      <c r="F16" t="inlineStr">
        <is>
          <t/>
        </is>
      </c>
      <c r="G16" t="inlineStr">
        <is>
          <t/>
        </is>
      </c>
      <c r="H16" t="inlineStr">
        <is>
          <t/>
        </is>
      </c>
      <c r="I16" t="inlineStr">
        <is>
          <t/>
        </is>
      </c>
      <c r="J16" t="inlineStr">
        <is>
          <t/>
        </is>
      </c>
      <c r="K16" t="inlineStr">
        <is>
          <t/>
        </is>
      </c>
      <c r="L16" t="inlineStr">
        <is>
          <t/>
        </is>
      </c>
      <c r="M16" t="inlineStr">
        <is>
          <t/>
        </is>
      </c>
      <c r="N16" t="inlineStr">
        <is>
          <t/>
        </is>
      </c>
      <c r="O16" t="inlineStr">
        <is>
          <t/>
        </is>
      </c>
      <c r="P16" t="inlineStr">
        <is>
          <t/>
        </is>
      </c>
      <c r="Q16" t="inlineStr">
        <is>
          <t/>
        </is>
      </c>
      <c r="R16" s="2" t="inlineStr">
        <is>
          <t>Büchsenmacher</t>
        </is>
      </c>
      <c r="S16" s="2" t="inlineStr">
        <is>
          <t>3</t>
        </is>
      </c>
      <c r="T16" s="2" t="inlineStr">
        <is>
          <t/>
        </is>
      </c>
      <c r="U16" t="inlineStr">
        <is>
          <t/>
        </is>
      </c>
      <c r="V16" t="inlineStr">
        <is>
          <t/>
        </is>
      </c>
      <c r="W16" t="inlineStr">
        <is>
          <t/>
        </is>
      </c>
      <c r="X16" t="inlineStr">
        <is>
          <t/>
        </is>
      </c>
      <c r="Y16" t="inlineStr">
        <is>
          <t/>
        </is>
      </c>
      <c r="Z16" s="2" t="inlineStr">
        <is>
          <t>gunmaker|
gunsmith</t>
        </is>
      </c>
      <c r="AA16" s="2" t="inlineStr">
        <is>
          <t>3|
3</t>
        </is>
      </c>
      <c r="AB16" s="2" t="inlineStr">
        <is>
          <t xml:space="preserve">|
</t>
        </is>
      </c>
      <c r="AC16" t="inlineStr">
        <is>
          <t/>
        </is>
      </c>
      <c r="AD16" s="2" t="inlineStr">
        <is>
          <t>armero|
fabricante de armas</t>
        </is>
      </c>
      <c r="AE16" s="2" t="inlineStr">
        <is>
          <t>3|
3</t>
        </is>
      </c>
      <c r="AF16" s="2" t="inlineStr">
        <is>
          <t xml:space="preserve">|
</t>
        </is>
      </c>
      <c r="AG16" t="inlineStr">
        <is>
          <t/>
        </is>
      </c>
      <c r="AH16" t="inlineStr">
        <is>
          <t/>
        </is>
      </c>
      <c r="AI16" t="inlineStr">
        <is>
          <t/>
        </is>
      </c>
      <c r="AJ16" t="inlineStr">
        <is>
          <t/>
        </is>
      </c>
      <c r="AK16" t="inlineStr">
        <is>
          <t/>
        </is>
      </c>
      <c r="AL16" t="inlineStr">
        <is>
          <t/>
        </is>
      </c>
      <c r="AM16" t="inlineStr">
        <is>
          <t/>
        </is>
      </c>
      <c r="AN16" t="inlineStr">
        <is>
          <t/>
        </is>
      </c>
      <c r="AO16" t="inlineStr">
        <is>
          <t/>
        </is>
      </c>
      <c r="AP16" s="2" t="inlineStr">
        <is>
          <t>armurier</t>
        </is>
      </c>
      <c r="AQ16" s="2" t="inlineStr">
        <is>
          <t>3</t>
        </is>
      </c>
      <c r="AR16" s="2" t="inlineStr">
        <is>
          <t/>
        </is>
      </c>
      <c r="AS16" t="inlineStr">
        <is>
          <t/>
        </is>
      </c>
      <c r="AT16" t="inlineStr">
        <is>
          <t/>
        </is>
      </c>
      <c r="AU16" t="inlineStr">
        <is>
          <t/>
        </is>
      </c>
      <c r="AV16" t="inlineStr">
        <is>
          <t/>
        </is>
      </c>
      <c r="AW16" t="inlineStr">
        <is>
          <t/>
        </is>
      </c>
      <c r="AX16" t="inlineStr">
        <is>
          <t/>
        </is>
      </c>
      <c r="AY16" t="inlineStr">
        <is>
          <t/>
        </is>
      </c>
      <c r="AZ16" t="inlineStr">
        <is>
          <t/>
        </is>
      </c>
      <c r="BA16" t="inlineStr">
        <is>
          <t/>
        </is>
      </c>
      <c r="BB16" t="inlineStr">
        <is>
          <t/>
        </is>
      </c>
      <c r="BC16" t="inlineStr">
        <is>
          <t/>
        </is>
      </c>
      <c r="BD16" t="inlineStr">
        <is>
          <t/>
        </is>
      </c>
      <c r="BE16" t="inlineStr">
        <is>
          <t/>
        </is>
      </c>
      <c r="BF16" t="inlineStr">
        <is>
          <t/>
        </is>
      </c>
      <c r="BG16" t="inlineStr">
        <is>
          <t/>
        </is>
      </c>
      <c r="BH16" t="inlineStr">
        <is>
          <t/>
        </is>
      </c>
      <c r="BI16" t="inlineStr">
        <is>
          <t/>
        </is>
      </c>
      <c r="BJ16" t="inlineStr">
        <is>
          <t/>
        </is>
      </c>
      <c r="BK16" t="inlineStr">
        <is>
          <t/>
        </is>
      </c>
      <c r="BL16" t="inlineStr">
        <is>
          <t/>
        </is>
      </c>
      <c r="BM16" t="inlineStr">
        <is>
          <t/>
        </is>
      </c>
      <c r="BN16" t="inlineStr">
        <is>
          <t/>
        </is>
      </c>
      <c r="BO16" t="inlineStr">
        <is>
          <t/>
        </is>
      </c>
      <c r="BP16" t="inlineStr">
        <is>
          <t/>
        </is>
      </c>
      <c r="BQ16" t="inlineStr">
        <is>
          <t/>
        </is>
      </c>
      <c r="BR16" t="inlineStr">
        <is>
          <t/>
        </is>
      </c>
      <c r="BS16" t="inlineStr">
        <is>
          <t/>
        </is>
      </c>
      <c r="BT16" t="inlineStr">
        <is>
          <t/>
        </is>
      </c>
      <c r="BU16" t="inlineStr">
        <is>
          <t/>
        </is>
      </c>
      <c r="BV16" s="2" t="inlineStr">
        <is>
          <t>wapenmaker</t>
        </is>
      </c>
      <c r="BW16" s="2" t="inlineStr">
        <is>
          <t>3</t>
        </is>
      </c>
      <c r="BX16" s="2" t="inlineStr">
        <is>
          <t/>
        </is>
      </c>
      <c r="BY16" t="inlineStr">
        <is>
          <t/>
        </is>
      </c>
      <c r="BZ16" s="2" t="inlineStr">
        <is>
          <t>producent broni</t>
        </is>
      </c>
      <c r="CA16" s="2" t="inlineStr">
        <is>
          <t>1</t>
        </is>
      </c>
      <c r="CB16" s="2" t="inlineStr">
        <is>
          <t/>
        </is>
      </c>
      <c r="CC16" t="inlineStr">
        <is>
          <t/>
        </is>
      </c>
      <c r="CD16" s="2" t="inlineStr">
        <is>
          <t>armeiro</t>
        </is>
      </c>
      <c r="CE16" s="2" t="inlineStr">
        <is>
          <t>3</t>
        </is>
      </c>
      <c r="CF16" s="2" t="inlineStr">
        <is>
          <t/>
        </is>
      </c>
      <c r="CG16" t="inlineStr">
        <is>
          <t/>
        </is>
      </c>
      <c r="CH16" t="inlineStr">
        <is>
          <t/>
        </is>
      </c>
      <c r="CI16" t="inlineStr">
        <is>
          <t/>
        </is>
      </c>
      <c r="CJ16" t="inlineStr">
        <is>
          <t/>
        </is>
      </c>
      <c r="CK16" t="inlineStr">
        <is>
          <t/>
        </is>
      </c>
      <c r="CL16" t="inlineStr">
        <is>
          <t/>
        </is>
      </c>
      <c r="CM16" t="inlineStr">
        <is>
          <t/>
        </is>
      </c>
      <c r="CN16" t="inlineStr">
        <is>
          <t/>
        </is>
      </c>
      <c r="CO16" t="inlineStr">
        <is>
          <t/>
        </is>
      </c>
      <c r="CP16" t="inlineStr">
        <is>
          <t/>
        </is>
      </c>
      <c r="CQ16" t="inlineStr">
        <is>
          <t/>
        </is>
      </c>
      <c r="CR16" t="inlineStr">
        <is>
          <t/>
        </is>
      </c>
      <c r="CS16" t="inlineStr">
        <is>
          <t/>
        </is>
      </c>
      <c r="CT16" s="2" t="inlineStr">
        <is>
          <t>vapentillverkare|
vapensmed</t>
        </is>
      </c>
      <c r="CU16" s="2" t="inlineStr">
        <is>
          <t>3|
3</t>
        </is>
      </c>
      <c r="CV16" s="2" t="inlineStr">
        <is>
          <t xml:space="preserve">|
</t>
        </is>
      </c>
      <c r="CW16" t="inlineStr">
        <is>
          <t/>
        </is>
      </c>
    </row>
    <row r="17">
      <c r="A17" s="1" t="str">
        <f>HYPERLINK("https://iate.europa.eu/entry/result/928061/all", "928061")</f>
        <v>928061</v>
      </c>
      <c r="B17" t="inlineStr">
        <is>
          <t>INTERNATIONAL RELATIONS</t>
        </is>
      </c>
      <c r="C17" t="inlineStr">
        <is>
          <t>INTERNATIONAL RELATIONS|international balance;INTERNATIONAL RELATIONS|defence</t>
        </is>
      </c>
      <c r="D17" t="inlineStr">
        <is>
          <t>no</t>
        </is>
      </c>
      <c r="E17" t="inlineStr">
        <is>
          <t/>
        </is>
      </c>
      <c r="F17" t="inlineStr">
        <is>
          <t/>
        </is>
      </c>
      <c r="G17" t="inlineStr">
        <is>
          <t/>
        </is>
      </c>
      <c r="H17" t="inlineStr">
        <is>
          <t/>
        </is>
      </c>
      <c r="I17" t="inlineStr">
        <is>
          <t/>
        </is>
      </c>
      <c r="J17" t="inlineStr">
        <is>
          <t/>
        </is>
      </c>
      <c r="K17" t="inlineStr">
        <is>
          <t/>
        </is>
      </c>
      <c r="L17" t="inlineStr">
        <is>
          <t/>
        </is>
      </c>
      <c r="M17" t="inlineStr">
        <is>
          <t/>
        </is>
      </c>
      <c r="N17" s="2" t="inlineStr">
        <is>
          <t>NATO-Rusland-Rådet|
NRC</t>
        </is>
      </c>
      <c r="O17" s="2" t="inlineStr">
        <is>
          <t>4|
4</t>
        </is>
      </c>
      <c r="P17" s="2" t="inlineStr">
        <is>
          <t xml:space="preserve">|
</t>
        </is>
      </c>
      <c r="Q17" t="inlineStr">
        <is>
          <t>Afløste i 2002 Det Permanente NATO-Rusland-Fællesråd (se &lt;a href="/entry/result/907391/all" id="ENTRY_TO_ENTRY_CONVERTER" target="_blank"&gt;IATE:907391&lt;/a&gt; ).</t>
        </is>
      </c>
      <c r="R17" s="2" t="inlineStr">
        <is>
          <t>NATO-Russland-Rat</t>
        </is>
      </c>
      <c r="S17" s="2" t="inlineStr">
        <is>
          <t>3</t>
        </is>
      </c>
      <c r="T17" s="2" t="inlineStr">
        <is>
          <t/>
        </is>
      </c>
      <c r="U17" t="inlineStr">
        <is>
          <t>ersetzt den Ständigen Gemeinsamen NATO-Russland-Rat (PJC); Tagungsrhythmus: monatlich auf Botschafter- und MilRep-Ebene; zweimal jährlich auf Ebene der Außen- und Verteidigungsminister und Stabschefs, gegebenenfalls auch anläßlich der Gipfeltreffen. Arbeitsfelder: Terrorismusbekämpfung, Krisenmanagement, Rüstungskontrolle und Nichtverbreitung von Massenvernichtungswaffen, unmittelbare Verteidigung, Rettung auf See, militärische Zusammenarbeit und Militärreform, Zivilschutz und die Analyse neuer Bedrohungen.</t>
        </is>
      </c>
      <c r="V17" t="inlineStr">
        <is>
          <t/>
        </is>
      </c>
      <c r="W17" t="inlineStr">
        <is>
          <t/>
        </is>
      </c>
      <c r="X17" t="inlineStr">
        <is>
          <t/>
        </is>
      </c>
      <c r="Y17" t="inlineStr">
        <is>
          <t/>
        </is>
      </c>
      <c r="Z17" s="2" t="inlineStr">
        <is>
          <t>NATO-Russia Council|
NRC</t>
        </is>
      </c>
      <c r="AA17" s="2" t="inlineStr">
        <is>
          <t>3|
3</t>
        </is>
      </c>
      <c r="AB17" s="2" t="inlineStr">
        <is>
          <t xml:space="preserve">|
</t>
        </is>
      </c>
      <c r="AC17" t="inlineStr">
        <is>
          <t/>
        </is>
      </c>
      <c r="AD17" t="inlineStr">
        <is>
          <t/>
        </is>
      </c>
      <c r="AE17" t="inlineStr">
        <is>
          <t/>
        </is>
      </c>
      <c r="AF17" t="inlineStr">
        <is>
          <t/>
        </is>
      </c>
      <c r="AG17" t="inlineStr">
        <is>
          <t/>
        </is>
      </c>
      <c r="AH17" t="inlineStr">
        <is>
          <t/>
        </is>
      </c>
      <c r="AI17" t="inlineStr">
        <is>
          <t/>
        </is>
      </c>
      <c r="AJ17" t="inlineStr">
        <is>
          <t/>
        </is>
      </c>
      <c r="AK17" t="inlineStr">
        <is>
          <t/>
        </is>
      </c>
      <c r="AL17" s="2" t="inlineStr">
        <is>
          <t>Nato─Venäjä-neuvosto</t>
        </is>
      </c>
      <c r="AM17" s="2" t="inlineStr">
        <is>
          <t>3</t>
        </is>
      </c>
      <c r="AN17" s="2" t="inlineStr">
        <is>
          <t/>
        </is>
      </c>
      <c r="AO17" t="inlineStr">
        <is>
          <t>Naton ja Venäjän pysyvän yhteisneuvoston &lt;a href="/entry/result/907391/all" id="ENTRY_TO_ENTRY_CONVERTER" target="_blank"&gt;IATE:907391&lt;/a&gt; v. 2002 korvannut elin, joka kokoontuu eri kokoonpanoissa (ulko- ja puolustusministerit, suurlähettiläät, komiteat) ja toimii konsensusperiaatteella usealla eri alalla</t>
        </is>
      </c>
      <c r="AP17" s="2" t="inlineStr">
        <is>
          <t>Conseil OTAN-Russie|
COR</t>
        </is>
      </c>
      <c r="AQ17" s="2" t="inlineStr">
        <is>
          <t>3|
3</t>
        </is>
      </c>
      <c r="AR17" s="2" t="inlineStr">
        <is>
          <t xml:space="preserve">|
</t>
        </is>
      </c>
      <c r="AS17" t="inlineStr">
        <is>
          <t/>
        </is>
      </c>
      <c r="AT17" t="inlineStr">
        <is>
          <t/>
        </is>
      </c>
      <c r="AU17" t="inlineStr">
        <is>
          <t/>
        </is>
      </c>
      <c r="AV17" t="inlineStr">
        <is>
          <t/>
        </is>
      </c>
      <c r="AW17" t="inlineStr">
        <is>
          <t/>
        </is>
      </c>
      <c r="AX17" t="inlineStr">
        <is>
          <t/>
        </is>
      </c>
      <c r="AY17" t="inlineStr">
        <is>
          <t/>
        </is>
      </c>
      <c r="AZ17" t="inlineStr">
        <is>
          <t/>
        </is>
      </c>
      <c r="BA17" t="inlineStr">
        <is>
          <t/>
        </is>
      </c>
      <c r="BB17" t="inlineStr">
        <is>
          <t/>
        </is>
      </c>
      <c r="BC17" t="inlineStr">
        <is>
          <t/>
        </is>
      </c>
      <c r="BD17" t="inlineStr">
        <is>
          <t/>
        </is>
      </c>
      <c r="BE17" t="inlineStr">
        <is>
          <t/>
        </is>
      </c>
      <c r="BF17" s="2" t="inlineStr">
        <is>
          <t>Consiglio NATO-Russia</t>
        </is>
      </c>
      <c r="BG17" s="2" t="inlineStr">
        <is>
          <t>2</t>
        </is>
      </c>
      <c r="BH17" s="2" t="inlineStr">
        <is>
          <t/>
        </is>
      </c>
      <c r="BI17" t="inlineStr">
        <is>
          <t>Consiglio a venti, istituito dal Vertice NATO-Russia (con la Dichiarazione di Roma del 28/05/2002), composto dai paesi Nato e dalla Russia, in cui i membri potranno discutere e adottare decisioni su base paritaria su nove temi: lotta al terrorismo, gestione delle crisi, non proliferazione delle armi di distruzione di massa, controllo degli armamenti e misure di rafforzamento della fiducia reciproca, difesa contro i missili di teatro, operazioni di salvataggio in mare, cooperazione militare e riforma dei sistemi di difesa, piani a fronte di emergenze civili, sfide e nuove minacce.</t>
        </is>
      </c>
      <c r="BJ17" t="inlineStr">
        <is>
          <t/>
        </is>
      </c>
      <c r="BK17" t="inlineStr">
        <is>
          <t/>
        </is>
      </c>
      <c r="BL17" t="inlineStr">
        <is>
          <t/>
        </is>
      </c>
      <c r="BM17" t="inlineStr">
        <is>
          <t/>
        </is>
      </c>
      <c r="BN17" t="inlineStr">
        <is>
          <t/>
        </is>
      </c>
      <c r="BO17" t="inlineStr">
        <is>
          <t/>
        </is>
      </c>
      <c r="BP17" t="inlineStr">
        <is>
          <t/>
        </is>
      </c>
      <c r="BQ17" t="inlineStr">
        <is>
          <t/>
        </is>
      </c>
      <c r="BR17" t="inlineStr">
        <is>
          <t/>
        </is>
      </c>
      <c r="BS17" t="inlineStr">
        <is>
          <t/>
        </is>
      </c>
      <c r="BT17" t="inlineStr">
        <is>
          <t/>
        </is>
      </c>
      <c r="BU17" t="inlineStr">
        <is>
          <t/>
        </is>
      </c>
      <c r="BV17" t="inlineStr">
        <is>
          <t/>
        </is>
      </c>
      <c r="BW17" t="inlineStr">
        <is>
          <t/>
        </is>
      </c>
      <c r="BX17" t="inlineStr">
        <is>
          <t/>
        </is>
      </c>
      <c r="BY17" t="inlineStr">
        <is>
          <t/>
        </is>
      </c>
      <c r="BZ17" t="inlineStr">
        <is>
          <t/>
        </is>
      </c>
      <c r="CA17" t="inlineStr">
        <is>
          <t/>
        </is>
      </c>
      <c r="CB17" t="inlineStr">
        <is>
          <t/>
        </is>
      </c>
      <c r="CC17" t="inlineStr">
        <is>
          <t/>
        </is>
      </c>
      <c r="CD17" t="inlineStr">
        <is>
          <t/>
        </is>
      </c>
      <c r="CE17" t="inlineStr">
        <is>
          <t/>
        </is>
      </c>
      <c r="CF17" t="inlineStr">
        <is>
          <t/>
        </is>
      </c>
      <c r="CG17" t="inlineStr">
        <is>
          <t/>
        </is>
      </c>
      <c r="CH17" t="inlineStr">
        <is>
          <t/>
        </is>
      </c>
      <c r="CI17" t="inlineStr">
        <is>
          <t/>
        </is>
      </c>
      <c r="CJ17" t="inlineStr">
        <is>
          <t/>
        </is>
      </c>
      <c r="CK17" t="inlineStr">
        <is>
          <t/>
        </is>
      </c>
      <c r="CL17" t="inlineStr">
        <is>
          <t/>
        </is>
      </c>
      <c r="CM17" t="inlineStr">
        <is>
          <t/>
        </is>
      </c>
      <c r="CN17" t="inlineStr">
        <is>
          <t/>
        </is>
      </c>
      <c r="CO17" t="inlineStr">
        <is>
          <t/>
        </is>
      </c>
      <c r="CP17" t="inlineStr">
        <is>
          <t/>
        </is>
      </c>
      <c r="CQ17" t="inlineStr">
        <is>
          <t/>
        </is>
      </c>
      <c r="CR17" t="inlineStr">
        <is>
          <t/>
        </is>
      </c>
      <c r="CS17" t="inlineStr">
        <is>
          <t/>
        </is>
      </c>
      <c r="CT17" t="inlineStr">
        <is>
          <t/>
        </is>
      </c>
      <c r="CU17" t="inlineStr">
        <is>
          <t/>
        </is>
      </c>
      <c r="CV17" t="inlineStr">
        <is>
          <t/>
        </is>
      </c>
      <c r="CW17" t="inlineStr">
        <is>
          <t/>
        </is>
      </c>
    </row>
    <row r="18">
      <c r="A18" s="1" t="str">
        <f>HYPERLINK("https://iate.europa.eu/entry/result/2112043/all", "2112043")</f>
        <v>2112043</v>
      </c>
      <c r="B18" t="inlineStr">
        <is>
          <t>SCIENCE;INTERNATIONAL RELATIONS</t>
        </is>
      </c>
      <c r="C18" t="inlineStr">
        <is>
          <t>SCIENCE|natural and applied sciences|earth sciences|oceanography;INTERNATIONAL RELATIONS|defence|military equipment</t>
        </is>
      </c>
      <c r="D18" t="inlineStr">
        <is>
          <t>yes</t>
        </is>
      </c>
      <c r="E18" t="inlineStr">
        <is>
          <t/>
        </is>
      </c>
      <c r="F18" t="inlineStr">
        <is>
          <t/>
        </is>
      </c>
      <c r="G18" t="inlineStr">
        <is>
          <t/>
        </is>
      </c>
      <c r="H18" t="inlineStr">
        <is>
          <t/>
        </is>
      </c>
      <c r="I18" t="inlineStr">
        <is>
          <t/>
        </is>
      </c>
      <c r="J18" s="2" t="inlineStr">
        <is>
          <t>bezosádkový podmořský prostředek</t>
        </is>
      </c>
      <c r="K18" s="2" t="inlineStr">
        <is>
          <t>3</t>
        </is>
      </c>
      <c r="L18" s="2" t="inlineStr">
        <is>
          <t/>
        </is>
      </c>
      <c r="M18" t="inlineStr">
        <is>
          <t/>
        </is>
      </c>
      <c r="N18" t="inlineStr">
        <is>
          <t/>
        </is>
      </c>
      <c r="O18" t="inlineStr">
        <is>
          <t/>
        </is>
      </c>
      <c r="P18" t="inlineStr">
        <is>
          <t/>
        </is>
      </c>
      <c r="Q18" t="inlineStr">
        <is>
          <t/>
        </is>
      </c>
      <c r="R18" s="2" t="inlineStr">
        <is>
          <t>unbemanntes Unterwasserfahrzeug|
Unterwasserdrohne</t>
        </is>
      </c>
      <c r="S18" s="2" t="inlineStr">
        <is>
          <t>3|
3</t>
        </is>
      </c>
      <c r="T18" s="2" t="inlineStr">
        <is>
          <t xml:space="preserve">|
</t>
        </is>
      </c>
      <c r="U18" t="inlineStr">
        <is>
          <t/>
        </is>
      </c>
      <c r="V18" t="inlineStr">
        <is>
          <t/>
        </is>
      </c>
      <c r="W18" t="inlineStr">
        <is>
          <t/>
        </is>
      </c>
      <c r="X18" t="inlineStr">
        <is>
          <t/>
        </is>
      </c>
      <c r="Y18" t="inlineStr">
        <is>
          <t/>
        </is>
      </c>
      <c r="Z18" s="2" t="inlineStr">
        <is>
          <t>unmanned underwater vehicle|
unmanned undersea vehicle|
UUV|
unmanned underwater vessel</t>
        </is>
      </c>
      <c r="AA18" s="2" t="inlineStr">
        <is>
          <t>3|
3|
3|
1</t>
        </is>
      </c>
      <c r="AB18" s="2" t="inlineStr">
        <is>
          <t xml:space="preserve">|
|
|
</t>
        </is>
      </c>
      <c r="AC18" t="inlineStr">
        <is>
          <t>vehicle able to operate underwater without a human occupant</t>
        </is>
      </c>
      <c r="AD18" s="2" t="inlineStr">
        <is>
          <t>vehículo submarino no tripulado (UUV)|
buque submarino no tripulado|
plataforma submarina no tripulada</t>
        </is>
      </c>
      <c r="AE18" s="2" t="inlineStr">
        <is>
          <t>2|
2|
2</t>
        </is>
      </c>
      <c r="AF18" s="2" t="inlineStr">
        <is>
          <t xml:space="preserve">|
|
</t>
        </is>
      </c>
      <c r="AG18" t="inlineStr">
        <is>
          <t>&lt;div&gt;
 Vehículo submarino no tripulado capaz
 de operar bajo el agua con o sin armamento, que pueda servir para múltiples
 misiones y controlado desde la distancia. Se pueden dividir en dos categorías
 principales: vehículos operados remotamente (ROV, Remotely Operated Vehicle)
 y vehículos submarinos autónomos (AUV, Autonomous Underwater Vehicle).&lt;/div&gt;</t>
        </is>
      </c>
      <c r="AH18" s="2" t="inlineStr">
        <is>
          <t>mehitamata allveesõiduk</t>
        </is>
      </c>
      <c r="AI18" s="2" t="inlineStr">
        <is>
          <t>3</t>
        </is>
      </c>
      <c r="AJ18" s="2" t="inlineStr">
        <is>
          <t>preferred</t>
        </is>
      </c>
      <c r="AK18" t="inlineStr">
        <is>
          <t>mehitamata sõiduk, mis on võimeline liikuma vee all</t>
        </is>
      </c>
      <c r="AL18" t="inlineStr">
        <is>
          <t/>
        </is>
      </c>
      <c r="AM18" t="inlineStr">
        <is>
          <t/>
        </is>
      </c>
      <c r="AN18" t="inlineStr">
        <is>
          <t/>
        </is>
      </c>
      <c r="AO18" t="inlineStr">
        <is>
          <t/>
        </is>
      </c>
      <c r="AP18" t="inlineStr">
        <is>
          <t/>
        </is>
      </c>
      <c r="AQ18" t="inlineStr">
        <is>
          <t/>
        </is>
      </c>
      <c r="AR18" t="inlineStr">
        <is>
          <t/>
        </is>
      </c>
      <c r="AS18" t="inlineStr">
        <is>
          <t/>
        </is>
      </c>
      <c r="AT18" t="inlineStr">
        <is>
          <t/>
        </is>
      </c>
      <c r="AU18" t="inlineStr">
        <is>
          <t/>
        </is>
      </c>
      <c r="AV18" t="inlineStr">
        <is>
          <t/>
        </is>
      </c>
      <c r="AW18" t="inlineStr">
        <is>
          <t/>
        </is>
      </c>
      <c r="AX18" t="inlineStr">
        <is>
          <t/>
        </is>
      </c>
      <c r="AY18" t="inlineStr">
        <is>
          <t/>
        </is>
      </c>
      <c r="AZ18" t="inlineStr">
        <is>
          <t/>
        </is>
      </c>
      <c r="BA18" t="inlineStr">
        <is>
          <t/>
        </is>
      </c>
      <c r="BB18" t="inlineStr">
        <is>
          <t/>
        </is>
      </c>
      <c r="BC18" t="inlineStr">
        <is>
          <t/>
        </is>
      </c>
      <c r="BD18" t="inlineStr">
        <is>
          <t/>
        </is>
      </c>
      <c r="BE18" t="inlineStr">
        <is>
          <t/>
        </is>
      </c>
      <c r="BF18" s="2" t="inlineStr">
        <is>
          <t>veicolo subacqueo senza pilota|
UUV</t>
        </is>
      </c>
      <c r="BG18" s="2" t="inlineStr">
        <is>
          <t>3|
3</t>
        </is>
      </c>
      <c r="BH18" s="2" t="inlineStr">
        <is>
          <t xml:space="preserve">|
</t>
        </is>
      </c>
      <c r="BI18" t="inlineStr">
        <is>
          <t>veicolo di varie dimensioni in grado di operare in ambiente sottomarino con un certo grado di autonomia
rispetto al controllo dell'essere umano, oppure operato a distanza</t>
        </is>
      </c>
      <c r="BJ18" s="2" t="inlineStr">
        <is>
          <t>bepilotė povandeninė transporto priemonė|
nepilotuojama povandeninė transporto priemonė</t>
        </is>
      </c>
      <c r="BK18" s="2" t="inlineStr">
        <is>
          <t>3|
3</t>
        </is>
      </c>
      <c r="BL18" s="2" t="inlineStr">
        <is>
          <t xml:space="preserve">|
</t>
        </is>
      </c>
      <c r="BM18" t="inlineStr">
        <is>
          <t/>
        </is>
      </c>
      <c r="BN18" t="inlineStr">
        <is>
          <t/>
        </is>
      </c>
      <c r="BO18" t="inlineStr">
        <is>
          <t/>
        </is>
      </c>
      <c r="BP18" t="inlineStr">
        <is>
          <t/>
        </is>
      </c>
      <c r="BQ18" t="inlineStr">
        <is>
          <t/>
        </is>
      </c>
      <c r="BR18" s="2" t="inlineStr">
        <is>
          <t>inġenju sommerġibbli mingħajr bdot abbord</t>
        </is>
      </c>
      <c r="BS18" s="2" t="inlineStr">
        <is>
          <t>3</t>
        </is>
      </c>
      <c r="BT18" s="2" t="inlineStr">
        <is>
          <t/>
        </is>
      </c>
      <c r="BU18" t="inlineStr">
        <is>
          <t>inġenju li jista' jopera taħt l-ilma mingħajr ma jkun hemm bniedem abbord</t>
        </is>
      </c>
      <c r="BV18" t="inlineStr">
        <is>
          <t/>
        </is>
      </c>
      <c r="BW18" t="inlineStr">
        <is>
          <t/>
        </is>
      </c>
      <c r="BX18" t="inlineStr">
        <is>
          <t/>
        </is>
      </c>
      <c r="BY18" t="inlineStr">
        <is>
          <t/>
        </is>
      </c>
      <c r="BZ18" s="2" t="inlineStr">
        <is>
          <t>pojazd podwodny bezzałogowy|
UUV</t>
        </is>
      </c>
      <c r="CA18" s="2" t="inlineStr">
        <is>
          <t>3|
3</t>
        </is>
      </c>
      <c r="CB18" s="2" t="inlineStr">
        <is>
          <t xml:space="preserve">|
</t>
        </is>
      </c>
      <c r="CC18" t="inlineStr">
        <is>
          <t>pojazd podwodny, bezuwięziowy lub na uwięzi, kierowany przez operatora przebywającego poza pojazdem</t>
        </is>
      </c>
      <c r="CD18" t="inlineStr">
        <is>
          <t/>
        </is>
      </c>
      <c r="CE18" t="inlineStr">
        <is>
          <t/>
        </is>
      </c>
      <c r="CF18" t="inlineStr">
        <is>
          <t/>
        </is>
      </c>
      <c r="CG18" t="inlineStr">
        <is>
          <t/>
        </is>
      </c>
      <c r="CH18" s="2" t="inlineStr">
        <is>
          <t>vehicul subacvatic fără pilot la bord</t>
        </is>
      </c>
      <c r="CI18" s="2" t="inlineStr">
        <is>
          <t>3</t>
        </is>
      </c>
      <c r="CJ18" s="2" t="inlineStr">
        <is>
          <t/>
        </is>
      </c>
      <c r="CK18" t="inlineStr">
        <is>
          <t>vehicul capabil să opereze în mediul acvatic fără a avea personal uman la bord</t>
        </is>
      </c>
      <c r="CL18" t="inlineStr">
        <is>
          <t/>
        </is>
      </c>
      <c r="CM18" t="inlineStr">
        <is>
          <t/>
        </is>
      </c>
      <c r="CN18" t="inlineStr">
        <is>
          <t/>
        </is>
      </c>
      <c r="CO18" t="inlineStr">
        <is>
          <t/>
        </is>
      </c>
      <c r="CP18" s="2" t="inlineStr">
        <is>
          <t>podvodno plovilo brez posadke</t>
        </is>
      </c>
      <c r="CQ18" s="2" t="inlineStr">
        <is>
          <t>3</t>
        </is>
      </c>
      <c r="CR18" s="2" t="inlineStr">
        <is>
          <t/>
        </is>
      </c>
      <c r="CS18" t="inlineStr">
        <is>
          <t>plovilo [&lt;a href="/entry/result/1624794/all" id="ENTRY_TO_ENTRY_CONVERTER" target="_blank"&gt;IATE:1624794&lt;/a&gt;], ki pod vodo deluje brez človeške posadke [&lt;a href="/entry/result/1569038/all" id="ENTRY_TO_ENTRY_CONVERTER" target="_blank"&gt;IATE:1569038&lt;/a&gt;]</t>
        </is>
      </c>
      <c r="CT18" t="inlineStr">
        <is>
          <t/>
        </is>
      </c>
      <c r="CU18" t="inlineStr">
        <is>
          <t/>
        </is>
      </c>
      <c r="CV18" t="inlineStr">
        <is>
          <t/>
        </is>
      </c>
      <c r="CW18" t="inlineStr">
        <is>
          <t/>
        </is>
      </c>
    </row>
    <row r="19">
      <c r="A19" s="1" t="str">
        <f>HYPERLINK("https://iate.europa.eu/entry/result/1153636/all", "1153636")</f>
        <v>1153636</v>
      </c>
      <c r="B19" t="inlineStr">
        <is>
          <t>INTERNATIONAL RELATIONS</t>
        </is>
      </c>
      <c r="C19" t="inlineStr">
        <is>
          <t>INTERNATIONAL RELATIONS|defence|military equipment|missile</t>
        </is>
      </c>
      <c r="D19" t="inlineStr">
        <is>
          <t>yes</t>
        </is>
      </c>
      <c r="E19" t="inlineStr">
        <is>
          <t/>
        </is>
      </c>
      <c r="F19" t="inlineStr">
        <is>
          <t/>
        </is>
      </c>
      <c r="G19" t="inlineStr">
        <is>
          <t/>
        </is>
      </c>
      <c r="H19" t="inlineStr">
        <is>
          <t/>
        </is>
      </c>
      <c r="I19" t="inlineStr">
        <is>
          <t/>
        </is>
      </c>
      <c r="J19" t="inlineStr">
        <is>
          <t/>
        </is>
      </c>
      <c r="K19" t="inlineStr">
        <is>
          <t/>
        </is>
      </c>
      <c r="L19" t="inlineStr">
        <is>
          <t/>
        </is>
      </c>
      <c r="M19" t="inlineStr">
        <is>
          <t/>
        </is>
      </c>
      <c r="N19" s="2" t="inlineStr">
        <is>
          <t>SSM|
jord til jord-missil|
overflade til overflade-missil</t>
        </is>
      </c>
      <c r="O19" s="2" t="inlineStr">
        <is>
          <t>3|
3|
3</t>
        </is>
      </c>
      <c r="P19" s="2" t="inlineStr">
        <is>
          <t xml:space="preserve">|
|
</t>
        </is>
      </c>
      <c r="Q19" t="inlineStr">
        <is>
          <t>Eksempler på denne type missiler (&lt;em&gt;jord til-jord SSM&lt;/em&gt; (Surface-to-Surface Missile)): &lt;br&gt;Minuteman III (USA) (rækkevidde 13 000 km)&lt;br&gt;Scud B (Irak/Nordkorea) (rækkevidde 300 km)&lt;br&gt;SS-X-27 (Rusland) (10 000 km)&lt;br&gt;Tomahawk (USA) (3 000 km).</t>
        </is>
      </c>
      <c r="R19" s="2" t="inlineStr">
        <is>
          <t>Boden-Boden-Flugkörper|
Boden-Boden-Rakete</t>
        </is>
      </c>
      <c r="S19" s="2" t="inlineStr">
        <is>
          <t>3|
3</t>
        </is>
      </c>
      <c r="T19" s="2" t="inlineStr">
        <is>
          <t xml:space="preserve">preferred|
</t>
        </is>
      </c>
      <c r="U19" t="inlineStr">
        <is>
          <t/>
        </is>
      </c>
      <c r="V19" s="2" t="inlineStr">
        <is>
          <t>βλήμα εδάφους-εδάφους ή επιφανείας-επιφανείας|
βλήμα επιφανείας-επιφανείας|
πύραυλος επιφανείας-επιφανείας|
SSM</t>
        </is>
      </c>
      <c r="W19" s="2" t="inlineStr">
        <is>
          <t>3|
3|
3|
3</t>
        </is>
      </c>
      <c r="X19" s="2" t="inlineStr">
        <is>
          <t xml:space="preserve">|
|
|
</t>
        </is>
      </c>
      <c r="Y19" t="inlineStr">
        <is>
          <t/>
        </is>
      </c>
      <c r="Z19" s="2" t="inlineStr">
        <is>
          <t>surface-to-surface missile|
SSM</t>
        </is>
      </c>
      <c r="AA19" s="2" t="inlineStr">
        <is>
          <t>3|
3</t>
        </is>
      </c>
      <c r="AB19" s="2" t="inlineStr">
        <is>
          <t xml:space="preserve">|
</t>
        </is>
      </c>
      <c r="AC19" t="inlineStr">
        <is>
          <t>missile that is fired from the sea or the ground
towards a target at sea or on land</t>
        </is>
      </c>
      <c r="AD19" s="2" t="inlineStr">
        <is>
          <t>misil superficie-superficie</t>
        </is>
      </c>
      <c r="AE19" s="2" t="inlineStr">
        <is>
          <t>3</t>
        </is>
      </c>
      <c r="AF19" s="2" t="inlineStr">
        <is>
          <t/>
        </is>
      </c>
      <c r="AG19" t="inlineStr">
        <is>
          <t>Misil diseñado para ser lanzado contra blancos navales o terrestres, desde instalaciones de superficie situadas sobre el mar o la tierra.</t>
        </is>
      </c>
      <c r="AH19" s="2" t="inlineStr">
        <is>
          <t>pind-pind-rakett|
pind-pind-tüüpi juhitav rakett</t>
        </is>
      </c>
      <c r="AI19" s="2" t="inlineStr">
        <is>
          <t>3|
3</t>
        </is>
      </c>
      <c r="AJ19" s="2" t="inlineStr">
        <is>
          <t>preferred|
admitted</t>
        </is>
      </c>
      <c r="AK19" t="inlineStr">
        <is>
          <t>maa- või merepinnalt lastav juhitav rakett, mida kasutatakse pinnal paikneva sihtmärgi vastu</t>
        </is>
      </c>
      <c r="AL19" s="2" t="inlineStr">
        <is>
          <t>pinnasta-pintaan-ohjus</t>
        </is>
      </c>
      <c r="AM19" s="2" t="inlineStr">
        <is>
          <t>3</t>
        </is>
      </c>
      <c r="AN19" s="2" t="inlineStr">
        <is>
          <t/>
        </is>
      </c>
      <c r="AO19" t="inlineStr">
        <is>
          <t>aluksesta ammuttava pintamaaliohjus</t>
        </is>
      </c>
      <c r="AP19" t="inlineStr">
        <is>
          <t/>
        </is>
      </c>
      <c r="AQ19" t="inlineStr">
        <is>
          <t/>
        </is>
      </c>
      <c r="AR19" t="inlineStr">
        <is>
          <t/>
        </is>
      </c>
      <c r="AS19" t="inlineStr">
        <is>
          <t/>
        </is>
      </c>
      <c r="AT19" s="2" t="inlineStr">
        <is>
          <t>diúracán ó dhromchla go dromchla</t>
        </is>
      </c>
      <c r="AU19" s="2" t="inlineStr">
        <is>
          <t>3</t>
        </is>
      </c>
      <c r="AV19" s="2" t="inlineStr">
        <is>
          <t/>
        </is>
      </c>
      <c r="AW19" t="inlineStr">
        <is>
          <t/>
        </is>
      </c>
      <c r="AX19" t="inlineStr">
        <is>
          <t/>
        </is>
      </c>
      <c r="AY19" t="inlineStr">
        <is>
          <t/>
        </is>
      </c>
      <c r="AZ19" t="inlineStr">
        <is>
          <t/>
        </is>
      </c>
      <c r="BA19" t="inlineStr">
        <is>
          <t/>
        </is>
      </c>
      <c r="BB19" t="inlineStr">
        <is>
          <t/>
        </is>
      </c>
      <c r="BC19" t="inlineStr">
        <is>
          <t/>
        </is>
      </c>
      <c r="BD19" t="inlineStr">
        <is>
          <t/>
        </is>
      </c>
      <c r="BE19" t="inlineStr">
        <is>
          <t/>
        </is>
      </c>
      <c r="BF19" s="2" t="inlineStr">
        <is>
          <t>missile superficie-superficie</t>
        </is>
      </c>
      <c r="BG19" s="2" t="inlineStr">
        <is>
          <t>3</t>
        </is>
      </c>
      <c r="BH19" s="2" t="inlineStr">
        <is>
          <t/>
        </is>
      </c>
      <c r="BI19" t="inlineStr">
        <is>
          <t>missile lanciato dal mare o da terra e destinato a colpire un bersaglio sito in mare o a terra</t>
        </is>
      </c>
      <c r="BJ19" t="inlineStr">
        <is>
          <t/>
        </is>
      </c>
      <c r="BK19" t="inlineStr">
        <is>
          <t/>
        </is>
      </c>
      <c r="BL19" t="inlineStr">
        <is>
          <t/>
        </is>
      </c>
      <c r="BM19" t="inlineStr">
        <is>
          <t/>
        </is>
      </c>
      <c r="BN19" t="inlineStr">
        <is>
          <t/>
        </is>
      </c>
      <c r="BO19" t="inlineStr">
        <is>
          <t/>
        </is>
      </c>
      <c r="BP19" t="inlineStr">
        <is>
          <t/>
        </is>
      </c>
      <c r="BQ19" t="inlineStr">
        <is>
          <t/>
        </is>
      </c>
      <c r="BR19" t="inlineStr">
        <is>
          <t/>
        </is>
      </c>
      <c r="BS19" t="inlineStr">
        <is>
          <t/>
        </is>
      </c>
      <c r="BT19" t="inlineStr">
        <is>
          <t/>
        </is>
      </c>
      <c r="BU19" t="inlineStr">
        <is>
          <t/>
        </is>
      </c>
      <c r="BV19" t="inlineStr">
        <is>
          <t/>
        </is>
      </c>
      <c r="BW19" t="inlineStr">
        <is>
          <t/>
        </is>
      </c>
      <c r="BX19" t="inlineStr">
        <is>
          <t/>
        </is>
      </c>
      <c r="BY19" t="inlineStr">
        <is>
          <t/>
        </is>
      </c>
      <c r="BZ19" s="2" t="inlineStr">
        <is>
          <t>SSM|
pocisk rakietowy ziemia-ziemia</t>
        </is>
      </c>
      <c r="CA19" s="2" t="inlineStr">
        <is>
          <t>2|
3</t>
        </is>
      </c>
      <c r="CB19" s="2" t="inlineStr">
        <is>
          <t xml:space="preserve">|
</t>
        </is>
      </c>
      <c r="CC19" t="inlineStr">
        <is>
          <t>pocisk rakietowy wystrzeliwany z powierzchni ziemi do zwalczania celów naziemnych</t>
        </is>
      </c>
      <c r="CD19" t="inlineStr">
        <is>
          <t/>
        </is>
      </c>
      <c r="CE19" t="inlineStr">
        <is>
          <t/>
        </is>
      </c>
      <c r="CF19" t="inlineStr">
        <is>
          <t/>
        </is>
      </c>
      <c r="CG19" t="inlineStr">
        <is>
          <t/>
        </is>
      </c>
      <c r="CH19" s="2" t="inlineStr">
        <is>
          <t>rachetă de suprafață</t>
        </is>
      </c>
      <c r="CI19" s="2" t="inlineStr">
        <is>
          <t>3</t>
        </is>
      </c>
      <c r="CJ19" s="2" t="inlineStr">
        <is>
          <t/>
        </is>
      </c>
      <c r="CK19" t="inlineStr">
        <is>
          <t>rachetă lansată de pe sol sau de pe mare împotriva unei ținte aflate pe sol sau pe mare</t>
        </is>
      </c>
      <c r="CL19" t="inlineStr">
        <is>
          <t/>
        </is>
      </c>
      <c r="CM19" t="inlineStr">
        <is>
          <t/>
        </is>
      </c>
      <c r="CN19" t="inlineStr">
        <is>
          <t/>
        </is>
      </c>
      <c r="CO19" t="inlineStr">
        <is>
          <t/>
        </is>
      </c>
      <c r="CP19" s="2" t="inlineStr">
        <is>
          <t>raketa zemlja−zemlja</t>
        </is>
      </c>
      <c r="CQ19" s="2" t="inlineStr">
        <is>
          <t>3</t>
        </is>
      </c>
      <c r="CR19" s="2" t="inlineStr">
        <is>
          <t/>
        </is>
      </c>
      <c r="CS19" t="inlineStr">
        <is>
          <t>raketa, izstreljena s kopnega ali vodne površine, namenjena uničevanju ciljev [&lt;a href="/entry/result/3557174/all" id="ENTRY_TO_ENTRY_CONVERTER" target="_blank"&gt;IATE:3557174&lt;/a&gt;] na kopnem ali vodni površini</t>
        </is>
      </c>
      <c r="CT19" t="inlineStr">
        <is>
          <t/>
        </is>
      </c>
      <c r="CU19" t="inlineStr">
        <is>
          <t/>
        </is>
      </c>
      <c r="CV19" t="inlineStr">
        <is>
          <t/>
        </is>
      </c>
      <c r="CW19" t="inlineStr">
        <is>
          <t/>
        </is>
      </c>
    </row>
    <row r="20">
      <c r="A20" s="1" t="str">
        <f>HYPERLINK("https://iate.europa.eu/entry/result/924412/all", "924412")</f>
        <v>924412</v>
      </c>
      <c r="B20" t="inlineStr">
        <is>
          <t>INTERNATIONAL RELATIONS;SOCIAL QUESTIONS</t>
        </is>
      </c>
      <c r="C20" t="inlineStr">
        <is>
          <t>INTERNATIONAL RELATIONS|defence|armed forces;SOCIAL QUESTIONS;INTERNATIONAL RELATIONS|international balance|peace</t>
        </is>
      </c>
      <c r="D20" t="inlineStr">
        <is>
          <t>no</t>
        </is>
      </c>
      <c r="E20" t="inlineStr">
        <is>
          <t/>
        </is>
      </c>
      <c r="F20" t="inlineStr">
        <is>
          <t/>
        </is>
      </c>
      <c r="G20" t="inlineStr">
        <is>
          <t/>
        </is>
      </c>
      <c r="H20" t="inlineStr">
        <is>
          <t/>
        </is>
      </c>
      <c r="I20" t="inlineStr">
        <is>
          <t/>
        </is>
      </c>
      <c r="J20" t="inlineStr">
        <is>
          <t/>
        </is>
      </c>
      <c r="K20" t="inlineStr">
        <is>
          <t/>
        </is>
      </c>
      <c r="L20" t="inlineStr">
        <is>
          <t/>
        </is>
      </c>
      <c r="M20" t="inlineStr">
        <is>
          <t/>
        </is>
      </c>
      <c r="N20" s="2" t="inlineStr">
        <is>
          <t>afvæbning, demobilisering, hjemsendelse og reintegration|
DDRR</t>
        </is>
      </c>
      <c r="O20" s="2" t="inlineStr">
        <is>
          <t>4|
4</t>
        </is>
      </c>
      <c r="P20" s="2" t="inlineStr">
        <is>
          <t xml:space="preserve">|
</t>
        </is>
      </c>
      <c r="Q20" t="inlineStr">
        <is>
          <t/>
        </is>
      </c>
      <c r="R20" s="2" t="inlineStr">
        <is>
          <t>Entwaffnung, Demobilisierung, Repatriierung und Reintegration|
DDRR</t>
        </is>
      </c>
      <c r="S20" s="2" t="inlineStr">
        <is>
          <t>4|
4</t>
        </is>
      </c>
      <c r="T20" s="2" t="inlineStr">
        <is>
          <t xml:space="preserve">|
</t>
        </is>
      </c>
      <c r="U20" t="inlineStr">
        <is>
          <t>Maßnahmen zur Rückführung ehemaliger Kombattanten in ein normales ziviles Leben</t>
        </is>
      </c>
      <c r="V20" s="2" t="inlineStr">
        <is>
          <t>αφοπλισμός, αποστράτευση, επαναπατρισμός και επανένταξη</t>
        </is>
      </c>
      <c r="W20" s="2" t="inlineStr">
        <is>
          <t>2</t>
        </is>
      </c>
      <c r="X20" s="2" t="inlineStr">
        <is>
          <t/>
        </is>
      </c>
      <c r="Y20" t="inlineStr">
        <is>
          <t>---</t>
        </is>
      </c>
      <c r="Z20" s="2" t="inlineStr">
        <is>
          <t>DDRR|
rehabilitation|
disarmament, demobilization, repatriation and reintegration|
disarmament, demobilization, repatriation and rehabilitation|
disarmament, demobilization, reintegration and repatriation</t>
        </is>
      </c>
      <c r="AA20" s="2" t="inlineStr">
        <is>
          <t>3|
1|
3|
1|
2</t>
        </is>
      </c>
      <c r="AB20" s="2" t="inlineStr">
        <is>
          <t xml:space="preserve">|
|
|
|
</t>
        </is>
      </c>
      <c r="AC20" t="inlineStr">
        <is>
          <t/>
        </is>
      </c>
      <c r="AD20" s="2" t="inlineStr">
        <is>
          <t>desarme, desmovilización, repatriación y reintegración|
DDRR</t>
        </is>
      </c>
      <c r="AE20" s="2" t="inlineStr">
        <is>
          <t>2|
2</t>
        </is>
      </c>
      <c r="AF20" s="2" t="inlineStr">
        <is>
          <t xml:space="preserve">|
</t>
        </is>
      </c>
      <c r="AG20" t="inlineStr">
        <is>
          <t/>
        </is>
      </c>
      <c r="AH20" t="inlineStr">
        <is>
          <t/>
        </is>
      </c>
      <c r="AI20" t="inlineStr">
        <is>
          <t/>
        </is>
      </c>
      <c r="AJ20" t="inlineStr">
        <is>
          <t/>
        </is>
      </c>
      <c r="AK20" t="inlineStr">
        <is>
          <t/>
        </is>
      </c>
      <c r="AL20" s="2" t="inlineStr">
        <is>
          <t>aseistariisunta, demobilisaatio, palauttaminen ja yhteiskuntaan sopeuttaminen|
DDRR</t>
        </is>
      </c>
      <c r="AM20" s="2" t="inlineStr">
        <is>
          <t>2|
2</t>
        </is>
      </c>
      <c r="AN20" s="2" t="inlineStr">
        <is>
          <t xml:space="preserve">|
</t>
        </is>
      </c>
      <c r="AO20" t="inlineStr">
        <is>
          <t/>
        </is>
      </c>
      <c r="AP20" s="2" t="inlineStr">
        <is>
          <t>désarmement, démobilisation, rapatriement et réintégration|
DDRR</t>
        </is>
      </c>
      <c r="AQ20" s="2" t="inlineStr">
        <is>
          <t>4|
4</t>
        </is>
      </c>
      <c r="AR20" s="2" t="inlineStr">
        <is>
          <t xml:space="preserve">|
</t>
        </is>
      </c>
      <c r="AS20" t="inlineStr">
        <is>
          <t/>
        </is>
      </c>
      <c r="AT20" t="inlineStr">
        <is>
          <t/>
        </is>
      </c>
      <c r="AU20" t="inlineStr">
        <is>
          <t/>
        </is>
      </c>
      <c r="AV20" t="inlineStr">
        <is>
          <t/>
        </is>
      </c>
      <c r="AW20" t="inlineStr">
        <is>
          <t/>
        </is>
      </c>
      <c r="AX20" t="inlineStr">
        <is>
          <t/>
        </is>
      </c>
      <c r="AY20" t="inlineStr">
        <is>
          <t/>
        </is>
      </c>
      <c r="AZ20" t="inlineStr">
        <is>
          <t/>
        </is>
      </c>
      <c r="BA20" t="inlineStr">
        <is>
          <t/>
        </is>
      </c>
      <c r="BB20" t="inlineStr">
        <is>
          <t/>
        </is>
      </c>
      <c r="BC20" t="inlineStr">
        <is>
          <t/>
        </is>
      </c>
      <c r="BD20" t="inlineStr">
        <is>
          <t/>
        </is>
      </c>
      <c r="BE20" t="inlineStr">
        <is>
          <t/>
        </is>
      </c>
      <c r="BF20" s="2" t="inlineStr">
        <is>
          <t>disarmo, smobilitazione, rimpatrio e reinserimento|
DDRR</t>
        </is>
      </c>
      <c r="BG20" s="2" t="inlineStr">
        <is>
          <t>2|
2</t>
        </is>
      </c>
      <c r="BH20" s="2" t="inlineStr">
        <is>
          <t xml:space="preserve">|
</t>
        </is>
      </c>
      <c r="BI20" t="inlineStr">
        <is>
          <t>programma destinato agli ex combattenti di guerre civili</t>
        </is>
      </c>
      <c r="BJ20" t="inlineStr">
        <is>
          <t/>
        </is>
      </c>
      <c r="BK20" t="inlineStr">
        <is>
          <t/>
        </is>
      </c>
      <c r="BL20" t="inlineStr">
        <is>
          <t/>
        </is>
      </c>
      <c r="BM20" t="inlineStr">
        <is>
          <t/>
        </is>
      </c>
      <c r="BN20" t="inlineStr">
        <is>
          <t/>
        </is>
      </c>
      <c r="BO20" t="inlineStr">
        <is>
          <t/>
        </is>
      </c>
      <c r="BP20" t="inlineStr">
        <is>
          <t/>
        </is>
      </c>
      <c r="BQ20" t="inlineStr">
        <is>
          <t/>
        </is>
      </c>
      <c r="BR20" t="inlineStr">
        <is>
          <t/>
        </is>
      </c>
      <c r="BS20" t="inlineStr">
        <is>
          <t/>
        </is>
      </c>
      <c r="BT20" t="inlineStr">
        <is>
          <t/>
        </is>
      </c>
      <c r="BU20" t="inlineStr">
        <is>
          <t/>
        </is>
      </c>
      <c r="BV20" s="2" t="inlineStr">
        <is>
          <t>ontwapening, demobilisatie, re-integratie en repatriëring|
DDRR</t>
        </is>
      </c>
      <c r="BW20" s="2" t="inlineStr">
        <is>
          <t>2|
2</t>
        </is>
      </c>
      <c r="BX20" s="2" t="inlineStr">
        <is>
          <t xml:space="preserve">|
</t>
        </is>
      </c>
      <c r="BY20" t="inlineStr">
        <is>
          <t/>
        </is>
      </c>
      <c r="BZ20" t="inlineStr">
        <is>
          <t/>
        </is>
      </c>
      <c r="CA20" t="inlineStr">
        <is>
          <t/>
        </is>
      </c>
      <c r="CB20" t="inlineStr">
        <is>
          <t/>
        </is>
      </c>
      <c r="CC20" t="inlineStr">
        <is>
          <t/>
        </is>
      </c>
      <c r="CD20" s="2" t="inlineStr">
        <is>
          <t>desarmamento, desmobilização, repatriamento, reintegração|
DDRR</t>
        </is>
      </c>
      <c r="CE20" s="2" t="inlineStr">
        <is>
          <t>3|
3</t>
        </is>
      </c>
      <c r="CF20" s="2" t="inlineStr">
        <is>
          <t xml:space="preserve">|
</t>
        </is>
      </c>
      <c r="CG20" t="inlineStr">
        <is>
          <t>Processo integrado em operações de paz, concebido sobretudo para ex-combatentes de guerras civis ou regionais mas podendo aplicar-se parcialmente a populações civis deslocadas, que inclui a recolha de todo o tipo de armas na zona do conflito e o seu armazenamento em condições seguras, o desmantelamento das estruturas militares ou militarizadas, o repatriamento de ex-combatentes e suas famílias e/ou de populações deslocadas e a sua readaptação à vida civil nas comunidades de origem.</t>
        </is>
      </c>
      <c r="CH20" t="inlineStr">
        <is>
          <t/>
        </is>
      </c>
      <c r="CI20" t="inlineStr">
        <is>
          <t/>
        </is>
      </c>
      <c r="CJ20" t="inlineStr">
        <is>
          <t/>
        </is>
      </c>
      <c r="CK20" t="inlineStr">
        <is>
          <t/>
        </is>
      </c>
      <c r="CL20" t="inlineStr">
        <is>
          <t/>
        </is>
      </c>
      <c r="CM20" t="inlineStr">
        <is>
          <t/>
        </is>
      </c>
      <c r="CN20" t="inlineStr">
        <is>
          <t/>
        </is>
      </c>
      <c r="CO20" t="inlineStr">
        <is>
          <t/>
        </is>
      </c>
      <c r="CP20" s="2" t="inlineStr">
        <is>
          <t>razorožitev, demobilizacija, ponovna vključitev in repatriacija</t>
        </is>
      </c>
      <c r="CQ20" s="2" t="inlineStr">
        <is>
          <t>3</t>
        </is>
      </c>
      <c r="CR20" s="2" t="inlineStr">
        <is>
          <t/>
        </is>
      </c>
      <c r="CS20" t="inlineStr">
        <is>
          <t/>
        </is>
      </c>
      <c r="CT20" s="2" t="inlineStr">
        <is>
          <t>avväpning, demobilisering, återvändande och återanpassning|
DDRR</t>
        </is>
      </c>
      <c r="CU20" s="2" t="inlineStr">
        <is>
          <t>3|
3</t>
        </is>
      </c>
      <c r="CV20" s="2" t="inlineStr">
        <is>
          <t xml:space="preserve">|
</t>
        </is>
      </c>
      <c r="CW20" t="inlineStr">
        <is>
          <t>"Denna målsättningsterm innebär; avväpning och demobiliseringav de stridande parterna samt plan för hur före detta soldater skall återanpassasi samhället och slutligen kunna återvända hem."</t>
        </is>
      </c>
    </row>
    <row r="21">
      <c r="A21" s="1" t="str">
        <f>HYPERLINK("https://iate.europa.eu/entry/result/1475379/all", "1475379")</f>
        <v>1475379</v>
      </c>
      <c r="B21" t="inlineStr">
        <is>
          <t>INTERNATIONAL RELATIONS;TRANSPORT</t>
        </is>
      </c>
      <c r="C21" t="inlineStr">
        <is>
          <t>INTERNATIONAL RELATIONS|defence;TRANSPORT;TRANSPORT|land transport|land transport</t>
        </is>
      </c>
      <c r="D21" t="inlineStr">
        <is>
          <t>no</t>
        </is>
      </c>
      <c r="E21" t="inlineStr">
        <is>
          <t/>
        </is>
      </c>
      <c r="F21" t="inlineStr">
        <is>
          <t/>
        </is>
      </c>
      <c r="G21" t="inlineStr">
        <is>
          <t/>
        </is>
      </c>
      <c r="H21" t="inlineStr">
        <is>
          <t/>
        </is>
      </c>
      <c r="I21" t="inlineStr">
        <is>
          <t/>
        </is>
      </c>
      <c r="J21" t="inlineStr">
        <is>
          <t/>
        </is>
      </c>
      <c r="K21" t="inlineStr">
        <is>
          <t/>
        </is>
      </c>
      <c r="L21" t="inlineStr">
        <is>
          <t/>
        </is>
      </c>
      <c r="M21" t="inlineStr">
        <is>
          <t/>
        </is>
      </c>
      <c r="N21" s="2" t="inlineStr">
        <is>
          <t>brændstofsystem|
tilførselssystem</t>
        </is>
      </c>
      <c r="O21" s="2" t="inlineStr">
        <is>
          <t>3|
3</t>
        </is>
      </c>
      <c r="P21" s="2" t="inlineStr">
        <is>
          <t xml:space="preserve">|
</t>
        </is>
      </c>
      <c r="Q21" t="inlineStr">
        <is>
          <t/>
        </is>
      </c>
      <c r="R21" s="2" t="inlineStr">
        <is>
          <t>Zuführsystem</t>
        </is>
      </c>
      <c r="S21" s="2" t="inlineStr">
        <is>
          <t>3</t>
        </is>
      </c>
      <c r="T21" s="2" t="inlineStr">
        <is>
          <t/>
        </is>
      </c>
      <c r="U21" t="inlineStr">
        <is>
          <t/>
        </is>
      </c>
      <c r="V21" s="2" t="inlineStr">
        <is>
          <t>σύστημα τροφοδοσίας</t>
        </is>
      </c>
      <c r="W21" s="2" t="inlineStr">
        <is>
          <t>3</t>
        </is>
      </c>
      <c r="X21" s="2" t="inlineStr">
        <is>
          <t/>
        </is>
      </c>
      <c r="Y21" t="inlineStr">
        <is>
          <t/>
        </is>
      </c>
      <c r="Z21" s="2" t="inlineStr">
        <is>
          <t>feed system</t>
        </is>
      </c>
      <c r="AA21" s="2" t="inlineStr">
        <is>
          <t>3</t>
        </is>
      </c>
      <c r="AB21" s="2" t="inlineStr">
        <is>
          <t/>
        </is>
      </c>
      <c r="AC21" t="inlineStr">
        <is>
          <t/>
        </is>
      </c>
      <c r="AD21" s="2" t="inlineStr">
        <is>
          <t>circuito de alimentación</t>
        </is>
      </c>
      <c r="AE21" s="2" t="inlineStr">
        <is>
          <t>3</t>
        </is>
      </c>
      <c r="AF21" s="2" t="inlineStr">
        <is>
          <t/>
        </is>
      </c>
      <c r="AG21" t="inlineStr">
        <is>
          <t/>
        </is>
      </c>
      <c r="AH21" t="inlineStr">
        <is>
          <t/>
        </is>
      </c>
      <c r="AI21" t="inlineStr">
        <is>
          <t/>
        </is>
      </c>
      <c r="AJ21" t="inlineStr">
        <is>
          <t/>
        </is>
      </c>
      <c r="AK21" t="inlineStr">
        <is>
          <t/>
        </is>
      </c>
      <c r="AL21" t="inlineStr">
        <is>
          <t/>
        </is>
      </c>
      <c r="AM21" t="inlineStr">
        <is>
          <t/>
        </is>
      </c>
      <c r="AN21" t="inlineStr">
        <is>
          <t/>
        </is>
      </c>
      <c r="AO21" t="inlineStr">
        <is>
          <t/>
        </is>
      </c>
      <c r="AP21" s="2" t="inlineStr">
        <is>
          <t>circuit d'alimentation</t>
        </is>
      </c>
      <c r="AQ21" s="2" t="inlineStr">
        <is>
          <t>3</t>
        </is>
      </c>
      <c r="AR21" s="2" t="inlineStr">
        <is>
          <t/>
        </is>
      </c>
      <c r="AS21" t="inlineStr">
        <is>
          <t>ensemble des organes: tuyauteries, vannes, dispositifs de sécurité (soupapes, clapets anti-retour) assurant l'écoulement des ergols des réservoirs au moteur</t>
        </is>
      </c>
      <c r="AT21" t="inlineStr">
        <is>
          <t/>
        </is>
      </c>
      <c r="AU21" t="inlineStr">
        <is>
          <t/>
        </is>
      </c>
      <c r="AV21" t="inlineStr">
        <is>
          <t/>
        </is>
      </c>
      <c r="AW21" t="inlineStr">
        <is>
          <t/>
        </is>
      </c>
      <c r="AX21" t="inlineStr">
        <is>
          <t/>
        </is>
      </c>
      <c r="AY21" t="inlineStr">
        <is>
          <t/>
        </is>
      </c>
      <c r="AZ21" t="inlineStr">
        <is>
          <t/>
        </is>
      </c>
      <c r="BA21" t="inlineStr">
        <is>
          <t/>
        </is>
      </c>
      <c r="BB21" t="inlineStr">
        <is>
          <t/>
        </is>
      </c>
      <c r="BC21" t="inlineStr">
        <is>
          <t/>
        </is>
      </c>
      <c r="BD21" t="inlineStr">
        <is>
          <t/>
        </is>
      </c>
      <c r="BE21" t="inlineStr">
        <is>
          <t/>
        </is>
      </c>
      <c r="BF21" s="2" t="inlineStr">
        <is>
          <t>circuito di alimentazione|
impianto di alimentazione</t>
        </is>
      </c>
      <c r="BG21" s="2" t="inlineStr">
        <is>
          <t>3|
3</t>
        </is>
      </c>
      <c r="BH21" s="2" t="inlineStr">
        <is>
          <t xml:space="preserve">|
</t>
        </is>
      </c>
      <c r="BI21" t="inlineStr">
        <is>
          <t/>
        </is>
      </c>
      <c r="BJ21" t="inlineStr">
        <is>
          <t/>
        </is>
      </c>
      <c r="BK21" t="inlineStr">
        <is>
          <t/>
        </is>
      </c>
      <c r="BL21" t="inlineStr">
        <is>
          <t/>
        </is>
      </c>
      <c r="BM21" t="inlineStr">
        <is>
          <t/>
        </is>
      </c>
      <c r="BN21" t="inlineStr">
        <is>
          <t/>
        </is>
      </c>
      <c r="BO21" t="inlineStr">
        <is>
          <t/>
        </is>
      </c>
      <c r="BP21" t="inlineStr">
        <is>
          <t/>
        </is>
      </c>
      <c r="BQ21" t="inlineStr">
        <is>
          <t/>
        </is>
      </c>
      <c r="BR21" t="inlineStr">
        <is>
          <t/>
        </is>
      </c>
      <c r="BS21" t="inlineStr">
        <is>
          <t/>
        </is>
      </c>
      <c r="BT21" t="inlineStr">
        <is>
          <t/>
        </is>
      </c>
      <c r="BU21" t="inlineStr">
        <is>
          <t/>
        </is>
      </c>
      <c r="BV21" s="2" t="inlineStr">
        <is>
          <t>voedingssysteem</t>
        </is>
      </c>
      <c r="BW21" s="2" t="inlineStr">
        <is>
          <t>3</t>
        </is>
      </c>
      <c r="BX21" s="2" t="inlineStr">
        <is>
          <t/>
        </is>
      </c>
      <c r="BY21" t="inlineStr">
        <is>
          <t/>
        </is>
      </c>
      <c r="BZ21" t="inlineStr">
        <is>
          <t/>
        </is>
      </c>
      <c r="CA21" t="inlineStr">
        <is>
          <t/>
        </is>
      </c>
      <c r="CB21" t="inlineStr">
        <is>
          <t/>
        </is>
      </c>
      <c r="CC21" t="inlineStr">
        <is>
          <t/>
        </is>
      </c>
      <c r="CD21" s="2" t="inlineStr">
        <is>
          <t>circuito de alimentação</t>
        </is>
      </c>
      <c r="CE21" s="2" t="inlineStr">
        <is>
          <t>3</t>
        </is>
      </c>
      <c r="CF21" s="2" t="inlineStr">
        <is>
          <t/>
        </is>
      </c>
      <c r="CG21" t="inlineStr">
        <is>
          <t/>
        </is>
      </c>
      <c r="CH21" t="inlineStr">
        <is>
          <t/>
        </is>
      </c>
      <c r="CI21" t="inlineStr">
        <is>
          <t/>
        </is>
      </c>
      <c r="CJ21" t="inlineStr">
        <is>
          <t/>
        </is>
      </c>
      <c r="CK21" t="inlineStr">
        <is>
          <t/>
        </is>
      </c>
      <c r="CL21" t="inlineStr">
        <is>
          <t/>
        </is>
      </c>
      <c r="CM21" t="inlineStr">
        <is>
          <t/>
        </is>
      </c>
      <c r="CN21" t="inlineStr">
        <is>
          <t/>
        </is>
      </c>
      <c r="CO21" t="inlineStr">
        <is>
          <t/>
        </is>
      </c>
      <c r="CP21" t="inlineStr">
        <is>
          <t/>
        </is>
      </c>
      <c r="CQ21" t="inlineStr">
        <is>
          <t/>
        </is>
      </c>
      <c r="CR21" t="inlineStr">
        <is>
          <t/>
        </is>
      </c>
      <c r="CS21" t="inlineStr">
        <is>
          <t/>
        </is>
      </c>
      <c r="CT21" t="inlineStr">
        <is>
          <t/>
        </is>
      </c>
      <c r="CU21" t="inlineStr">
        <is>
          <t/>
        </is>
      </c>
      <c r="CV21" t="inlineStr">
        <is>
          <t/>
        </is>
      </c>
      <c r="CW21" t="inlineStr">
        <is>
          <t/>
        </is>
      </c>
    </row>
    <row r="22">
      <c r="A22" s="1" t="str">
        <f>HYPERLINK("https://iate.europa.eu/entry/result/1485123/all", "1485123")</f>
        <v>1485123</v>
      </c>
      <c r="B22" t="inlineStr">
        <is>
          <t>EDUCATION AND COMMUNICATIONS;SCIENCE</t>
        </is>
      </c>
      <c r="C22" t="inlineStr">
        <is>
          <t>EDUCATION AND COMMUNICATIONS|communications|communications systems;SCIENCE|natural and applied sciences|space science</t>
        </is>
      </c>
      <c r="D22" t="inlineStr">
        <is>
          <t>yes</t>
        </is>
      </c>
      <c r="E22" t="inlineStr">
        <is>
          <t/>
        </is>
      </c>
      <c r="F22" s="2" t="inlineStr">
        <is>
          <t>спътникови данни|
космически данни</t>
        </is>
      </c>
      <c r="G22" s="2" t="inlineStr">
        <is>
          <t>3|
3</t>
        </is>
      </c>
      <c r="H22" s="2" t="inlineStr">
        <is>
          <t xml:space="preserve">|
</t>
        </is>
      </c>
      <c r="I22" t="inlineStr">
        <is>
          <t/>
        </is>
      </c>
      <c r="J22" s="2" t="inlineStr">
        <is>
          <t>družicová data|
data z kosmických systémů</t>
        </is>
      </c>
      <c r="K22" s="2" t="inlineStr">
        <is>
          <t>3|
3</t>
        </is>
      </c>
      <c r="L22" s="2" t="inlineStr">
        <is>
          <t xml:space="preserve">|
</t>
        </is>
      </c>
      <c r="M22" t="inlineStr">
        <is>
          <t>snímky a informace získané prostřednictvím družic</t>
        </is>
      </c>
      <c r="N22" s="2" t="inlineStr">
        <is>
          <t>satellitdata|
rumdata</t>
        </is>
      </c>
      <c r="O22" s="2" t="inlineStr">
        <is>
          <t>3|
3</t>
        </is>
      </c>
      <c r="P22" s="2" t="inlineStr">
        <is>
          <t xml:space="preserve">|
</t>
        </is>
      </c>
      <c r="Q22" t="inlineStr">
        <is>
          <t>data og billeder indsamlet af satellitter</t>
        </is>
      </c>
      <c r="R22" s="2" t="inlineStr">
        <is>
          <t>Satellitendaten</t>
        </is>
      </c>
      <c r="S22" s="2" t="inlineStr">
        <is>
          <t>3</t>
        </is>
      </c>
      <c r="T22" s="2" t="inlineStr">
        <is>
          <t/>
        </is>
      </c>
      <c r="U22" t="inlineStr">
        <is>
          <t>mithilfe eines Satelliten gewonnene Daten</t>
        </is>
      </c>
      <c r="V22" s="2" t="inlineStr">
        <is>
          <t>δορυφορικά δεδομένα|
διαστημικά δεδομένα</t>
        </is>
      </c>
      <c r="W22" s="2" t="inlineStr">
        <is>
          <t>3|
3</t>
        </is>
      </c>
      <c r="X22" s="2" t="inlineStr">
        <is>
          <t xml:space="preserve">|
</t>
        </is>
      </c>
      <c r="Y22" t="inlineStr">
        <is>
          <t/>
        </is>
      </c>
      <c r="Z22" s="2" t="inlineStr">
        <is>
          <t>satellite data|
space satellite data|
satellite imagery|
space data|
space information</t>
        </is>
      </c>
      <c r="AA22" s="2" t="inlineStr">
        <is>
          <t>3|
1|
1|
3|
1</t>
        </is>
      </c>
      <c r="AB22" s="2" t="inlineStr">
        <is>
          <t xml:space="preserve">|
|
|
|
</t>
        </is>
      </c>
      <c r="AC22" t="inlineStr">
        <is>
          <t>information and images collected by satellites</t>
        </is>
      </c>
      <c r="AD22" s="2" t="inlineStr">
        <is>
          <t>datos obtenidos vía satélite</t>
        </is>
      </c>
      <c r="AE22" s="2" t="inlineStr">
        <is>
          <t>3</t>
        </is>
      </c>
      <c r="AF22" s="2" t="inlineStr">
        <is>
          <t/>
        </is>
      </c>
      <c r="AG22" t="inlineStr">
        <is>
          <t/>
        </is>
      </c>
      <c r="AH22" s="2" t="inlineStr">
        <is>
          <t>satelliidiandmed|
satelliitandmed|
kosmoseandmed</t>
        </is>
      </c>
      <c r="AI22" s="2" t="inlineStr">
        <is>
          <t>3|
3|
3</t>
        </is>
      </c>
      <c r="AJ22" s="2" t="inlineStr">
        <is>
          <t xml:space="preserve">|
|
</t>
        </is>
      </c>
      <c r="AK22" t="inlineStr">
        <is>
          <t>satelliitide kogutud andmed ja pildid</t>
        </is>
      </c>
      <c r="AL22" s="2" t="inlineStr">
        <is>
          <t>satelliittidata|
satelliittitieto|
avaruusdata</t>
        </is>
      </c>
      <c r="AM22" s="2" t="inlineStr">
        <is>
          <t>3|
3|
3</t>
        </is>
      </c>
      <c r="AN22" s="2" t="inlineStr">
        <is>
          <t xml:space="preserve">|
|
</t>
        </is>
      </c>
      <c r="AO22" t="inlineStr">
        <is>
          <t>satelliittien keräämää tietoa</t>
        </is>
      </c>
      <c r="AP22" s="2" t="inlineStr">
        <is>
          <t>données satellitaires|
données obtenues par satellite|
données spatiales</t>
        </is>
      </c>
      <c r="AQ22" s="2" t="inlineStr">
        <is>
          <t>3|
3|
3</t>
        </is>
      </c>
      <c r="AR22" s="2" t="inlineStr">
        <is>
          <t xml:space="preserve">|
|
</t>
        </is>
      </c>
      <c r="AS22" t="inlineStr">
        <is>
          <t>données et images recueillies par des satellites</t>
        </is>
      </c>
      <c r="AT22" s="2" t="inlineStr">
        <is>
          <t>sonraí satailíte|
sonraí spáis</t>
        </is>
      </c>
      <c r="AU22" s="2" t="inlineStr">
        <is>
          <t>3|
3</t>
        </is>
      </c>
      <c r="AV22" s="2" t="inlineStr">
        <is>
          <t xml:space="preserve">|
</t>
        </is>
      </c>
      <c r="AW22" t="inlineStr">
        <is>
          <t/>
        </is>
      </c>
      <c r="AX22" t="inlineStr">
        <is>
          <t/>
        </is>
      </c>
      <c r="AY22" t="inlineStr">
        <is>
          <t/>
        </is>
      </c>
      <c r="AZ22" t="inlineStr">
        <is>
          <t/>
        </is>
      </c>
      <c r="BA22" t="inlineStr">
        <is>
          <t/>
        </is>
      </c>
      <c r="BB22" t="inlineStr">
        <is>
          <t/>
        </is>
      </c>
      <c r="BC22" t="inlineStr">
        <is>
          <t/>
        </is>
      </c>
      <c r="BD22" t="inlineStr">
        <is>
          <t/>
        </is>
      </c>
      <c r="BE22" t="inlineStr">
        <is>
          <t/>
        </is>
      </c>
      <c r="BF22" s="2" t="inlineStr">
        <is>
          <t>dati satellitari|
dati spaziali</t>
        </is>
      </c>
      <c r="BG22" s="2" t="inlineStr">
        <is>
          <t>3|
3</t>
        </is>
      </c>
      <c r="BH22" s="2" t="inlineStr">
        <is>
          <t xml:space="preserve">|
</t>
        </is>
      </c>
      <c r="BI22" t="inlineStr">
        <is>
          <t>dati (ad esempio immagini e altri tipi di informazioni) raccolti dai satelliti</t>
        </is>
      </c>
      <c r="BJ22" s="2" t="inlineStr">
        <is>
          <t>palydovų duomenys</t>
        </is>
      </c>
      <c r="BK22" s="2" t="inlineStr">
        <is>
          <t>3</t>
        </is>
      </c>
      <c r="BL22" s="2" t="inlineStr">
        <is>
          <t/>
        </is>
      </c>
      <c r="BM22" t="inlineStr">
        <is>
          <t>palydovų surinkta informacija ir vaizdai</t>
        </is>
      </c>
      <c r="BN22" s="2" t="inlineStr">
        <is>
          <t>satelītu dati|
kosmosa dati</t>
        </is>
      </c>
      <c r="BO22" s="2" t="inlineStr">
        <is>
          <t>3|
3</t>
        </is>
      </c>
      <c r="BP22" s="2" t="inlineStr">
        <is>
          <t xml:space="preserve">|
</t>
        </is>
      </c>
      <c r="BQ22" t="inlineStr">
        <is>
          <t>satelītu ievākta informācija un attēli</t>
        </is>
      </c>
      <c r="BR22" s="2" t="inlineStr">
        <is>
          <t>data satellitari|
data spazjali</t>
        </is>
      </c>
      <c r="BS22" s="2" t="inlineStr">
        <is>
          <t>3|
3</t>
        </is>
      </c>
      <c r="BT22" s="2" t="inlineStr">
        <is>
          <t xml:space="preserve">|
</t>
        </is>
      </c>
      <c r="BU22" t="inlineStr">
        <is>
          <t>informazzjoni u immaġnijiet miġbura mis-satelliti</t>
        </is>
      </c>
      <c r="BV22" s="2" t="inlineStr">
        <is>
          <t>satellietgegevens|
gegevens uit de ruimte</t>
        </is>
      </c>
      <c r="BW22" s="2" t="inlineStr">
        <is>
          <t>3|
3</t>
        </is>
      </c>
      <c r="BX22" s="2" t="inlineStr">
        <is>
          <t xml:space="preserve">|
</t>
        </is>
      </c>
      <c r="BY22" t="inlineStr">
        <is>
          <t>informatie en beelden die afkomstig zijn van satellieten</t>
        </is>
      </c>
      <c r="BZ22" s="2" t="inlineStr">
        <is>
          <t>dane satelitarne</t>
        </is>
      </c>
      <c r="CA22" s="2" t="inlineStr">
        <is>
          <t>3</t>
        </is>
      </c>
      <c r="CB22" s="2" t="inlineStr">
        <is>
          <t/>
        </is>
      </c>
      <c r="CC22" t="inlineStr">
        <is>
          <t>informacje i obrazy dostępne poprzez odbiór z satelitów</t>
        </is>
      </c>
      <c r="CD22" s="2" t="inlineStr">
        <is>
          <t>dados obtidos por satélite|
dados satelitares</t>
        </is>
      </c>
      <c r="CE22" s="2" t="inlineStr">
        <is>
          <t>3|
3</t>
        </is>
      </c>
      <c r="CF22" s="2" t="inlineStr">
        <is>
          <t xml:space="preserve">|
</t>
        </is>
      </c>
      <c r="CG22" t="inlineStr">
        <is>
          <t>Dados e imagens recolhidos por satélite.</t>
        </is>
      </c>
      <c r="CH22" s="2" t="inlineStr">
        <is>
          <t>date satelitare</t>
        </is>
      </c>
      <c r="CI22" s="2" t="inlineStr">
        <is>
          <t>3</t>
        </is>
      </c>
      <c r="CJ22" s="2" t="inlineStr">
        <is>
          <t/>
        </is>
      </c>
      <c r="CK22" t="inlineStr">
        <is>
          <t>date și imagini furnizate de sateliți</t>
        </is>
      </c>
      <c r="CL22" s="2" t="inlineStr">
        <is>
          <t>družicové informácie|
satelitné údaje|
vesmírne údaje|
údaje z kozmického priestoru</t>
        </is>
      </c>
      <c r="CM22" s="2" t="inlineStr">
        <is>
          <t>3|
3|
3|
3</t>
        </is>
      </c>
      <c r="CN22" s="2" t="inlineStr">
        <is>
          <t xml:space="preserve">|
|
|
</t>
        </is>
      </c>
      <c r="CO22" t="inlineStr">
        <is>
          <t>informácie a snímky získané prostredníctvom satelitu</t>
        </is>
      </c>
      <c r="CP22" s="2" t="inlineStr">
        <is>
          <t>satelitski podatki|
vesoljski podatki</t>
        </is>
      </c>
      <c r="CQ22" s="2" t="inlineStr">
        <is>
          <t>3|
3</t>
        </is>
      </c>
      <c r="CR22" s="2" t="inlineStr">
        <is>
          <t xml:space="preserve">|
</t>
        </is>
      </c>
      <c r="CS22" t="inlineStr">
        <is>
          <t/>
        </is>
      </c>
      <c r="CT22" s="2" t="inlineStr">
        <is>
          <t>satellitinformation|
satellitdata|
rymddata</t>
        </is>
      </c>
      <c r="CU22" s="2" t="inlineStr">
        <is>
          <t>3|
3|
3</t>
        </is>
      </c>
      <c r="CV22" s="2" t="inlineStr">
        <is>
          <t xml:space="preserve">|
|
</t>
        </is>
      </c>
      <c r="CW22" t="inlineStr">
        <is>
          <t/>
        </is>
      </c>
    </row>
    <row r="23">
      <c r="A23" s="1" t="str">
        <f>HYPERLINK("https://iate.europa.eu/entry/result/1474533/all", "1474533")</f>
        <v>1474533</v>
      </c>
      <c r="B23" t="inlineStr">
        <is>
          <t>INTERNATIONAL RELATIONS</t>
        </is>
      </c>
      <c r="C23" t="inlineStr">
        <is>
          <t>INTERNATIONAL RELATIONS|defence;INTERNATIONAL RELATIONS|defence|armed forces</t>
        </is>
      </c>
      <c r="D23" t="inlineStr">
        <is>
          <t>yes</t>
        </is>
      </c>
      <c r="E23" t="inlineStr">
        <is>
          <t/>
        </is>
      </c>
      <c r="F23" t="inlineStr">
        <is>
          <t/>
        </is>
      </c>
      <c r="G23" t="inlineStr">
        <is>
          <t/>
        </is>
      </c>
      <c r="H23" t="inlineStr">
        <is>
          <t/>
        </is>
      </c>
      <c r="I23" t="inlineStr">
        <is>
          <t/>
        </is>
      </c>
      <c r="J23" s="2" t="inlineStr">
        <is>
          <t>odstřelovač|
snajpr</t>
        </is>
      </c>
      <c r="K23" s="2" t="inlineStr">
        <is>
          <t>3|
3</t>
        </is>
      </c>
      <c r="L23" s="2" t="inlineStr">
        <is>
          <t xml:space="preserve">|
</t>
        </is>
      </c>
      <c r="M23" t="inlineStr">
        <is>
          <t>střelec (z pušky) určený k odstřelování významných nepřátelských cílů</t>
        </is>
      </c>
      <c r="N23" s="2" t="inlineStr">
        <is>
          <t>snigskytte|
finskytte|
skarpskytte</t>
        </is>
      </c>
      <c r="O23" s="2" t="inlineStr">
        <is>
          <t>3|
3|
3</t>
        </is>
      </c>
      <c r="P23" s="2" t="inlineStr">
        <is>
          <t xml:space="preserve">|
|
</t>
        </is>
      </c>
      <c r="Q23" t="inlineStr">
        <is>
          <t>person der skyder (på) andre mennesker fra et skjul</t>
        </is>
      </c>
      <c r="R23" s="2" t="inlineStr">
        <is>
          <t>Scharfschütze</t>
        </is>
      </c>
      <c r="S23" s="2" t="inlineStr">
        <is>
          <t>3</t>
        </is>
      </c>
      <c r="T23" s="2" t="inlineStr">
        <is>
          <t/>
        </is>
      </c>
      <c r="U23" t="inlineStr">
        <is>
          <t>speziell ausgebildeter Schütze, der durch selektiven gezielten Schusswaffeneinsatz einen Auftrag ausführt</t>
        </is>
      </c>
      <c r="V23" s="2" t="inlineStr">
        <is>
          <t>ελεύθερος σκοπευτής</t>
        </is>
      </c>
      <c r="W23" s="2" t="inlineStr">
        <is>
          <t>3</t>
        </is>
      </c>
      <c r="X23" s="2" t="inlineStr">
        <is>
          <t/>
        </is>
      </c>
      <c r="Y23" t="inlineStr">
        <is>
          <t/>
        </is>
      </c>
      <c r="Z23" s="2" t="inlineStr">
        <is>
          <t>sniper</t>
        </is>
      </c>
      <c r="AA23" s="2" t="inlineStr">
        <is>
          <t>3</t>
        </is>
      </c>
      <c r="AB23" s="2" t="inlineStr">
        <is>
          <t/>
        </is>
      </c>
      <c r="AC23" t="inlineStr">
        <is>
          <t>person who shoots at someone from a hiding place at long range</t>
        </is>
      </c>
      <c r="AD23" t="inlineStr">
        <is>
          <t/>
        </is>
      </c>
      <c r="AE23" t="inlineStr">
        <is>
          <t/>
        </is>
      </c>
      <c r="AF23" t="inlineStr">
        <is>
          <t/>
        </is>
      </c>
      <c r="AG23" t="inlineStr">
        <is>
          <t/>
        </is>
      </c>
      <c r="AH23" s="2" t="inlineStr">
        <is>
          <t>snaiper</t>
        </is>
      </c>
      <c r="AI23" s="2" t="inlineStr">
        <is>
          <t>3</t>
        </is>
      </c>
      <c r="AJ23" s="2" t="inlineStr">
        <is>
          <t/>
        </is>
      </c>
      <c r="AK23" t="inlineStr">
        <is>
          <t/>
        </is>
      </c>
      <c r="AL23" s="2" t="inlineStr">
        <is>
          <t>tarkka-ampuja</t>
        </is>
      </c>
      <c r="AM23" s="2" t="inlineStr">
        <is>
          <t>3</t>
        </is>
      </c>
      <c r="AN23" s="2" t="inlineStr">
        <is>
          <t/>
        </is>
      </c>
      <c r="AO23" t="inlineStr">
        <is>
          <t>"1. hist. rihlakiväärillä aseistettu jalkaväen sotilas; tarkka-ampujapataljoonan sotamies.&lt;p&gt;2. sot. valioampujaksi koulutettu tarkkuuskiväärillä aseistettu jalkaväen sotilas."&lt;/p&gt;</t>
        </is>
      </c>
      <c r="AP23" s="2" t="inlineStr">
        <is>
          <t>tireur embusqué|
tireur isolé</t>
        </is>
      </c>
      <c r="AQ23" s="2" t="inlineStr">
        <is>
          <t>3|
3</t>
        </is>
      </c>
      <c r="AR23" s="2" t="inlineStr">
        <is>
          <t xml:space="preserve">|
</t>
        </is>
      </c>
      <c r="AS23" t="inlineStr">
        <is>
          <t>tireur d'élite muni d'une arme de précision et occupant un emplacement choisi pour atteindre une cible d'une importance particulière</t>
        </is>
      </c>
      <c r="AT23" t="inlineStr">
        <is>
          <t/>
        </is>
      </c>
      <c r="AU23" t="inlineStr">
        <is>
          <t/>
        </is>
      </c>
      <c r="AV23" t="inlineStr">
        <is>
          <t/>
        </is>
      </c>
      <c r="AW23" t="inlineStr">
        <is>
          <t/>
        </is>
      </c>
      <c r="AX23" s="2" t="inlineStr">
        <is>
          <t>snajperist</t>
        </is>
      </c>
      <c r="AY23" s="2" t="inlineStr">
        <is>
          <t>3</t>
        </is>
      </c>
      <c r="AZ23" s="2" t="inlineStr">
        <is>
          <t/>
        </is>
      </c>
      <c r="BA23" t="inlineStr">
        <is>
          <t/>
        </is>
      </c>
      <c r="BB23" t="inlineStr">
        <is>
          <t/>
        </is>
      </c>
      <c r="BC23" t="inlineStr">
        <is>
          <t/>
        </is>
      </c>
      <c r="BD23" t="inlineStr">
        <is>
          <t/>
        </is>
      </c>
      <c r="BE23" t="inlineStr">
        <is>
          <t/>
        </is>
      </c>
      <c r="BF23" s="2" t="inlineStr">
        <is>
          <t>tiratore scelto</t>
        </is>
      </c>
      <c r="BG23" s="2" t="inlineStr">
        <is>
          <t>3</t>
        </is>
      </c>
      <c r="BH23" s="2" t="inlineStr">
        <is>
          <t/>
        </is>
      </c>
      <c r="BI23" t="inlineStr">
        <is>
          <t>qualifica di militari che hanno dimostrato spiccata abilità nel tiro con il fucile</t>
        </is>
      </c>
      <c r="BJ23" s="2" t="inlineStr">
        <is>
          <t>snaiperis</t>
        </is>
      </c>
      <c r="BK23" s="2" t="inlineStr">
        <is>
          <t>3</t>
        </is>
      </c>
      <c r="BL23" s="2" t="inlineStr">
        <is>
          <t/>
        </is>
      </c>
      <c r="BM23" t="inlineStr">
        <is>
          <t>specialiai išmokytas šaulys, meistriškai įvaldęs šaudymo, maskuotės ir stebėjimo meną</t>
        </is>
      </c>
      <c r="BN23" s="2" t="inlineStr">
        <is>
          <t>snaiperis</t>
        </is>
      </c>
      <c r="BO23" s="2" t="inlineStr">
        <is>
          <t>3</t>
        </is>
      </c>
      <c r="BP23" s="2" t="inlineStr">
        <is>
          <t/>
        </is>
      </c>
      <c r="BQ23" t="inlineStr">
        <is>
          <t>īpaši apmācīts karavīrs, kas ar precīzu šāvienu iznīcina pretinieka karavīrus, kā arī, šaujot ar trasējošām lodēm, norāda mērķus artilērijai</t>
        </is>
      </c>
      <c r="BR23" s="2" t="inlineStr">
        <is>
          <t>tiratur magħżul|
sniper</t>
        </is>
      </c>
      <c r="BS23" s="2" t="inlineStr">
        <is>
          <t>3|
3</t>
        </is>
      </c>
      <c r="BT23" s="2" t="inlineStr">
        <is>
          <t xml:space="preserve">|
</t>
        </is>
      </c>
      <c r="BU23" t="inlineStr">
        <is>
          <t>xi ħadd li jispara minn pożizzjoni moħbija, biex jilħaq persuna ta' importanza partikolari, is-soltu minn distanza mbiegħda</t>
        </is>
      </c>
      <c r="BV23" s="2" t="inlineStr">
        <is>
          <t>sluipschutter</t>
        </is>
      </c>
      <c r="BW23" s="2" t="inlineStr">
        <is>
          <t>3</t>
        </is>
      </c>
      <c r="BX23" s="2" t="inlineStr">
        <is>
          <t/>
        </is>
      </c>
      <c r="BY23" t="inlineStr">
        <is>
          <t>verdekt opgesteld scherpschutter die weinig vermoedende vijandelijke individuen onder vuur neemt</t>
        </is>
      </c>
      <c r="BZ23" s="2" t="inlineStr">
        <is>
          <t>strzelec wyborowy|
snajper</t>
        </is>
      </c>
      <c r="CA23" s="2" t="inlineStr">
        <is>
          <t>3|
2</t>
        </is>
      </c>
      <c r="CB23" s="2" t="inlineStr">
        <is>
          <t xml:space="preserve">|
</t>
        </is>
      </c>
      <c r="CC23" t="inlineStr">
        <is>
          <t>żołnierz wyszkolony w precyzyjnym strzelaniu, obserwacji i maskowaniu, uzbrojony w specjalną broń (zaopatrzoną w celownik optyczny, noktowizor itp.)</t>
        </is>
      </c>
      <c r="CD23" s="2" t="inlineStr">
        <is>
          <t>atirador emboscado|
atirador furtivo</t>
        </is>
      </c>
      <c r="CE23" s="2" t="inlineStr">
        <is>
          <t>3|
3</t>
        </is>
      </c>
      <c r="CF23" s="2" t="inlineStr">
        <is>
          <t xml:space="preserve">|
</t>
        </is>
      </c>
      <c r="CG23" t="inlineStr">
        <is>
          <t/>
        </is>
      </c>
      <c r="CH23" s="2" t="inlineStr">
        <is>
          <t>lunetist</t>
        </is>
      </c>
      <c r="CI23" s="2" t="inlineStr">
        <is>
          <t>3</t>
        </is>
      </c>
      <c r="CJ23" s="2" t="inlineStr">
        <is>
          <t/>
        </is>
      </c>
      <c r="CK23" t="inlineStr">
        <is>
          <t>trăgător specializat în folosirea armei cu lunetă</t>
        </is>
      </c>
      <c r="CL23" s="2" t="inlineStr">
        <is>
          <t>ostreľovač|
snajper</t>
        </is>
      </c>
      <c r="CM23" s="2" t="inlineStr">
        <is>
          <t>3|
3</t>
        </is>
      </c>
      <c r="CN23" s="2" t="inlineStr">
        <is>
          <t xml:space="preserve">|
</t>
        </is>
      </c>
      <c r="CO23" t="inlineStr">
        <is>
          <t>profesionálny strelec z ďalekonosnej osobnej zbrane</t>
        </is>
      </c>
      <c r="CP23" s="2" t="inlineStr">
        <is>
          <t>ostrostrelec</t>
        </is>
      </c>
      <c r="CQ23" s="2" t="inlineStr">
        <is>
          <t>3</t>
        </is>
      </c>
      <c r="CR23" s="2" t="inlineStr">
        <is>
          <t/>
        </is>
      </c>
      <c r="CS23" t="inlineStr">
        <is>
          <t>nekdo, ki je posebej izurjen in oborožen z oborožitvenim sistemom, deluje sam ali v ostrostrelskem paru in katerega ključni nalogi sta iz zakritih položajev (običajno z velike razdalje) onesposobiti ključne nasprotnikove (žive ali materialne) tarče in zbirati obveščevalne podatke na bojiščih</t>
        </is>
      </c>
      <c r="CT23" s="2" t="inlineStr">
        <is>
          <t>prickskytt</t>
        </is>
      </c>
      <c r="CU23" s="2" t="inlineStr">
        <is>
          <t>2</t>
        </is>
      </c>
      <c r="CV23" s="2" t="inlineStr">
        <is>
          <t/>
        </is>
      </c>
      <c r="CW23" t="inlineStr">
        <is>
          <t>skytt som har i uppdrag att utan förvarning, dolt och oberoende av avstånd slå mot en motståndare vare sig det är med indirekt eld, ett kamerasystem eller det egna geväret</t>
        </is>
      </c>
    </row>
    <row r="24">
      <c r="A24" s="1" t="str">
        <f>HYPERLINK("https://iate.europa.eu/entry/result/2105081/all", "2105081")</f>
        <v>2105081</v>
      </c>
      <c r="B24" t="inlineStr">
        <is>
          <t>EUROPEAN UNION</t>
        </is>
      </c>
      <c r="C24" t="inlineStr">
        <is>
          <t>EUROPEAN UNION|European construction|EU relations|European neighbourhood policy</t>
        </is>
      </c>
      <c r="D24" t="inlineStr">
        <is>
          <t>yes</t>
        </is>
      </c>
      <c r="E24" t="inlineStr">
        <is>
          <t/>
        </is>
      </c>
      <c r="F24" s="2" t="inlineStr">
        <is>
          <t>европейска политика за съседство|
ЕПС</t>
        </is>
      </c>
      <c r="G24" s="2" t="inlineStr">
        <is>
          <t>3|
3</t>
        </is>
      </c>
      <c r="H24" s="2" t="inlineStr">
        <is>
          <t xml:space="preserve">|
</t>
        </is>
      </c>
      <c r="I24" t="inlineStr">
        <is>
          <t/>
        </is>
      </c>
      <c r="J24" s="2" t="inlineStr">
        <is>
          <t>evropská politika sousedství|
EPS</t>
        </is>
      </c>
      <c r="K24" s="2" t="inlineStr">
        <is>
          <t>3|
3</t>
        </is>
      </c>
      <c r="L24" s="2" t="inlineStr">
        <is>
          <t xml:space="preserve">|
</t>
        </is>
      </c>
      <c r="M24" t="inlineStr">
        <is>
          <t>Politika EU ve vztahu k jejím sousedům: Alžírsku, Arménii, Ázerbájdžánu, Bělorusku, Egyptu, Gruzii, Izraeli, Jordánsku, Libanonu, Libyi, Moldavsku, Maroku, Palestinské samosprávě, Sýrii, Tunisku a Ukrajině.&lt;br&gt;Cílem evropské politiky sousedství (EPS), který je uveden i ve strategickém dokumentu Komise přijatém v květnu 2004, je sdílet přínosy rozšíření Evropské unie z roku 2004 se sousedními zeměmi a využít některé nástroje a zkušenosti z procesu rozšíření ke sblížení partnerských zemí a EU s cílem postupné hospodářské integrace a prohlubování politické spolupráce.</t>
        </is>
      </c>
      <c r="N24" s="2" t="inlineStr">
        <is>
          <t>europæisk naboskabspolitik|
ENP|
naboskabspolitik</t>
        </is>
      </c>
      <c r="O24" s="2" t="inlineStr">
        <is>
          <t>4|
3|
3</t>
        </is>
      </c>
      <c r="P24" s="2" t="inlineStr">
        <is>
          <t xml:space="preserve">|
|
</t>
        </is>
      </c>
      <c r="Q24" t="inlineStr">
        <is>
          <t>europæisk politik, første gang udarbejdet i 2004, som har til formål at oprette særlige relationer med EU's østlige og sydlige naboer</t>
        </is>
      </c>
      <c r="R24" s="2" t="inlineStr">
        <is>
          <t>Europäische Nachbarschaftspolitik|
ENP</t>
        </is>
      </c>
      <c r="S24" s="2" t="inlineStr">
        <is>
          <t>3|
3</t>
        </is>
      </c>
      <c r="T24" s="2" t="inlineStr">
        <is>
          <t xml:space="preserve">|
</t>
        </is>
      </c>
      <c r="U24" t="inlineStr">
        <is>
          <t>seit 2004 von der EU verfolgter
einheitlicher Ansatz für die Gestaltung ihrer Beziehungen zu 16 Nachbarstaaten
im Süden (Algerien, Ägypten, Israel, Jordanien, Libanon, Libyen, Marokko,
Palästinensische Autonomiebehörde, Syrien, Tunesien) und Osten (Belarus,
Moldova, Ukraine, Armenien, Georgien, Aserbaidschan)</t>
        </is>
      </c>
      <c r="V24" s="2" t="inlineStr">
        <is>
          <t>Ευρωπαϊκή Πολιτική Γειτονίας|
ΕΠΓ</t>
        </is>
      </c>
      <c r="W24" s="2" t="inlineStr">
        <is>
          <t>3|
3</t>
        </is>
      </c>
      <c r="X24" s="2" t="inlineStr">
        <is>
          <t xml:space="preserve">|
</t>
        </is>
      </c>
      <c r="Y24" t="inlineStr">
        <is>
          <t/>
        </is>
      </c>
      <c r="Z24" s="2" t="inlineStr">
        <is>
          <t>European Neighbourhood Policy|
neighbourhood policy|
ENP|
European Neighborhood Policy</t>
        </is>
      </c>
      <c r="AA24" s="2" t="inlineStr">
        <is>
          <t>3|
3|
3|
1</t>
        </is>
      </c>
      <c r="AB24" s="2" t="inlineStr">
        <is>
          <t xml:space="preserve">|
|
|
</t>
        </is>
      </c>
      <c r="AC24" t="inlineStr">
        <is>
          <t>policy launched in 2004 and reviewed in 2011 to serve as a framework for the EU's relations with the EU's eastern and southern neighbours</t>
        </is>
      </c>
      <c r="AD24" s="2" t="inlineStr">
        <is>
          <t>política europea de vecindad|
política de vecindad|
PEV</t>
        </is>
      </c>
      <c r="AE24" s="2" t="inlineStr">
        <is>
          <t>3|
3|
3</t>
        </is>
      </c>
      <c r="AF24" s="2" t="inlineStr">
        <is>
          <t xml:space="preserve">|
|
</t>
        </is>
      </c>
      <c r="AG24" t="inlineStr">
        <is>
          <t>Desarrollada desde 2004, esta política se inscribe en el marco de la &lt;a href="https://iate.europa.eu/entry/result/932106/es" target="_blank"&gt;Estrategia Europea de Seguridad&lt;/a&gt; y tiene por objeto establecer relaciones privilegiadas con los dieciséis países vecinos de la UE en el sur del Mediterráneo y del Cáucaso que no tienen perspectivas de adhesión.</t>
        </is>
      </c>
      <c r="AH24" s="2" t="inlineStr">
        <is>
          <t>Euroopa naabruspoliitika|
naabruspoliitika|
ENP</t>
        </is>
      </c>
      <c r="AI24" s="2" t="inlineStr">
        <is>
          <t>3|
3|
3</t>
        </is>
      </c>
      <c r="AJ24" s="2" t="inlineStr">
        <is>
          <t xml:space="preserve">|
|
</t>
        </is>
      </c>
      <c r="AK24" t="inlineStr">
        <is>
          <t>strateegia, millega reguleeritakse ELi suhteid selle 16 kõige lähemal asuva ida- ja lõunapoolse partneriga</t>
        </is>
      </c>
      <c r="AL24" s="2" t="inlineStr">
        <is>
          <t>Euroopan naapuruuspolitiikka|
naapuruuspolitiikka|
ENP</t>
        </is>
      </c>
      <c r="AM24" s="2" t="inlineStr">
        <is>
          <t>3|
3|
3</t>
        </is>
      </c>
      <c r="AN24" s="2" t="inlineStr">
        <is>
          <t xml:space="preserve">|
|
</t>
        </is>
      </c>
      <c r="AO24" t="inlineStr">
        <is>
          <t>vuonna 2004 luotu politiikka, jolla pyritään luomaan erityissuhteet sellaisiin EU:n Välimeren eteläpuolella ja Etelä-Kaukasiassa sijaitseviin naapurimaihin, joilla ei ole jäsenyysnäkymiä, osana EU:n turvallisuusstrategiaa</t>
        </is>
      </c>
      <c r="AP24" s="2" t="inlineStr">
        <is>
          <t>politique européenne de voisinage|
PEV|
politique de voisinage</t>
        </is>
      </c>
      <c r="AQ24" s="2" t="inlineStr">
        <is>
          <t>4|
4|
3</t>
        </is>
      </c>
      <c r="AR24" s="2" t="inlineStr">
        <is>
          <t xml:space="preserve">|
|
</t>
        </is>
      </c>
      <c r="AS24" t="inlineStr">
        <is>
          <t>politique établie par l'UE à partir de 2004 visant à établir des relations bilatérales privilégiées avec les pays voisins immédiats, terrestres ou maritimes, du sud de la Méditerranée et du Caucase méridional</t>
        </is>
      </c>
      <c r="AT24" s="2" t="inlineStr">
        <is>
          <t>Beartas Comharsanachta na hEorpa|
BCE|
beartas comharsanachta</t>
        </is>
      </c>
      <c r="AU24" s="2" t="inlineStr">
        <is>
          <t>3|
3|
3</t>
        </is>
      </c>
      <c r="AV24" s="2" t="inlineStr">
        <is>
          <t xml:space="preserve">|
|
</t>
        </is>
      </c>
      <c r="AW24" t="inlineStr">
        <is>
          <t/>
        </is>
      </c>
      <c r="AX24" s="2" t="inlineStr">
        <is>
          <t>europska politika susjedstva|
EPS</t>
        </is>
      </c>
      <c r="AY24" s="2" t="inlineStr">
        <is>
          <t>3|
3</t>
        </is>
      </c>
      <c r="AZ24" s="2" t="inlineStr">
        <is>
          <t xml:space="preserve">|
</t>
        </is>
      </c>
      <c r="BA24" t="inlineStr">
        <is>
          <t/>
        </is>
      </c>
      <c r="BB24" s="2" t="inlineStr">
        <is>
          <t>európai szomszédságpolitika|
szomszédságpolitika|
ENP</t>
        </is>
      </c>
      <c r="BC24" s="2" t="inlineStr">
        <is>
          <t>4|
4|
4</t>
        </is>
      </c>
      <c r="BD24" s="2" t="inlineStr">
        <is>
          <t xml:space="preserve">|
|
</t>
        </is>
      </c>
      <c r="BE24" t="inlineStr">
        <is>
          <t>az EU azon politikája, amelynek célkitűzése, hogy megossza az Európai Unió 2004-es bővítéséből származó előnyöket a szomszédos országokkal, valamint hogy felhasználja a bővítési folyamat során szerzett eszközök és tapasztalatok egy részét annak érdekében, hogy a partnerországokat fokozatos gazdasági integráció és elmélyülő politikai együttműködés révén közelebb hozza az EU-hoz</t>
        </is>
      </c>
      <c r="BF24" s="2" t="inlineStr">
        <is>
          <t>politica europea di vicinato|
PEV|
politica di vicinato</t>
        </is>
      </c>
      <c r="BG24" s="2" t="inlineStr">
        <is>
          <t>3|
3|
3</t>
        </is>
      </c>
      <c r="BH24" s="2" t="inlineStr">
        <is>
          <t xml:space="preserve">|
|
</t>
        </is>
      </c>
      <c r="BI24" t="inlineStr">
        <is>
          <t>politica sviluppata all’inizio del 2003 che intende stabilire relazioni privilegiate con i paesi vicini all’Unione europea che non hanno prospettive di adesione al fine di promuovervi libertà, prosperità, sicurezza e stabilità</t>
        </is>
      </c>
      <c r="BJ24" s="2" t="inlineStr">
        <is>
          <t>Europos kaimynystės politika|
EKP|
kaimynystės politika</t>
        </is>
      </c>
      <c r="BK24" s="2" t="inlineStr">
        <is>
          <t>4|
4|
3</t>
        </is>
      </c>
      <c r="BL24" s="2" t="inlineStr">
        <is>
          <t xml:space="preserve">|
|
</t>
        </is>
      </c>
      <c r="BM24" t="inlineStr">
        <is>
          <t>2004 m. suformuota politika, siekiant stiprinti stabilumą, saugumą ir gerovę Europos kaimyniniuose regionuose bei išvengti naujų skiriamųjų linijų tarp ES ir jos kaimynių</t>
        </is>
      </c>
      <c r="BN24" s="2" t="inlineStr">
        <is>
          <t>Eiropas kaimiņattiecību politika|
EKP</t>
        </is>
      </c>
      <c r="BO24" s="2" t="inlineStr">
        <is>
          <t>3|
3</t>
        </is>
      </c>
      <c r="BP24" s="2" t="inlineStr">
        <is>
          <t xml:space="preserve">|
</t>
        </is>
      </c>
      <c r="BQ24" t="inlineStr">
        <is>
          <t>2004. gadā izvērsta un 2011. gadā pārskatīta politika, kuras mērķis ir kalpot par pamatu ES attiecībām ar ES austrumu un dienvidu kaimiņreģionu</t>
        </is>
      </c>
      <c r="BR24" s="2" t="inlineStr">
        <is>
          <t>Politika Ewropea tal-Viċinat|
politika tal-viċinat|
PEV</t>
        </is>
      </c>
      <c r="BS24" s="2" t="inlineStr">
        <is>
          <t>3|
3|
3</t>
        </is>
      </c>
      <c r="BT24" s="2" t="inlineStr">
        <is>
          <t xml:space="preserve">|
|
</t>
        </is>
      </c>
      <c r="BU24" t="inlineStr">
        <is>
          <t>politika Ewropea mnedija fl-2004 u riżeminata fl-2015, li tmexxi r-relazzjonijiet tal-UE mal-eqreb 16-il sieħeb tagħha tal-Lvant u tan-Nofsinhar u li tiffoka fuq l-istabbilizzazzjoni tar-reġjun f’termini politiċi, ekonomiċi u ta’ sigurtà.</t>
        </is>
      </c>
      <c r="BV24" s="2" t="inlineStr">
        <is>
          <t>Europees nabuurschapsbeleid|
ENB</t>
        </is>
      </c>
      <c r="BW24" s="2" t="inlineStr">
        <is>
          <t>3|
3</t>
        </is>
      </c>
      <c r="BX24" s="2" t="inlineStr">
        <is>
          <t xml:space="preserve">|
</t>
        </is>
      </c>
      <c r="BY24" t="inlineStr">
        <is>
          <t>beleid dat zorgt voor aanzienlijk hechtere betrekkingen tussen de EU en haar buurlanden en een instrument voor samenwerking met deze landen is op een ruim aantal beleidsterreinen</t>
        </is>
      </c>
      <c r="BZ24" s="2" t="inlineStr">
        <is>
          <t>europejska polityka sąsiedztwa|
EPS</t>
        </is>
      </c>
      <c r="CA24" s="2" t="inlineStr">
        <is>
          <t>3|
3</t>
        </is>
      </c>
      <c r="CB24" s="2" t="inlineStr">
        <is>
          <t xml:space="preserve">|
</t>
        </is>
      </c>
      <c r="CC24" t="inlineStr">
        <is>
          <t>zainaugurowana w 2004 r. polityka Unii Europejskiej skierowana do państw sąsiadujących nieobjętych obecnie perspektywą członkostwa</t>
        </is>
      </c>
      <c r="CD24" s="2" t="inlineStr">
        <is>
          <t>política europeia de vizinhança|
PEV</t>
        </is>
      </c>
      <c r="CE24" s="2" t="inlineStr">
        <is>
          <t>3|
3</t>
        </is>
      </c>
      <c r="CF24" s="2" t="inlineStr">
        <is>
          <t xml:space="preserve">|
</t>
        </is>
      </c>
      <c r="CG24" t="inlineStr">
        <is>
          <t>Abordagem do relacionamento da UE com os países vizinhos de leste e sul adotada em 2003, na perspetiva do alargamento de maio de 2004, com os objetivos globais de cooperar na redução da pobreza e na criação de um espaço de prosperidade e valores comuns, baseado no comércio livre, no aprofundamento da integração económica e na intensificação das relações políticas e culturais, bem como numa maior cooperação transfronteiras e na partilha de responsabilidades em relação à prevenção e resolução de conflitos, e de fazer assentar a proposta da UE de vantagens concretas e relações preferenciais num quadro diferenciado que atenda aos progressos alcançados pelos países parceiros em domínios específicos, em particular nas suas reformas políticas e económicas e no domínio da JAI.&lt;br&gt;A PEV tem vindo a ser reforçada e enriquecida através de iniciativas de cooperação regionais e multilaterais: a Parceria Oriental [&lt;a href="/entry/result/2249682/all" id="ENTRY_TO_ENTRY_CONVERTER" target="_blank"&gt;IATE:2249682&lt;/a&gt; ], a União para o Mediterrâneo [&lt;a href="/entry/result/2245777/all" id="ENTRY_TO_ENTRY_CONVERTER" target="_blank"&gt;IATE:2245777&lt;/a&gt; ] e a Sinergia do Mar Negro [&lt;a href="/entry/result/2244273/all" id="ENTRY_TO_ENTRY_CONVERTER" target="_blank"&gt;IATE:2244273&lt;/a&gt; ].</t>
        </is>
      </c>
      <c r="CH24" s="2" t="inlineStr">
        <is>
          <t>politica europeană de vecinătate|
PEV|
politica de vecinătate</t>
        </is>
      </c>
      <c r="CI24" s="2" t="inlineStr">
        <is>
          <t>4|
4|
4</t>
        </is>
      </c>
      <c r="CJ24" s="2" t="inlineStr">
        <is>
          <t xml:space="preserve">|
|
</t>
        </is>
      </c>
      <c r="CK24" t="inlineStr">
        <is>
          <t>Politica europeană de vecinătate a fost elaborată în 2004, având drept obiectiv evitarea apariției unor noi linii de despărțire între UE extinsă și vecinii săi, precum și consolidarea prosperității, a stabilității și a securității tuturor părților implicate. Politica europeană de vecinătate oferă, pe lângă relațiile existente bazate pe valori comune (democrație, drepturile omului, statul de drept, buna guvernanță, principiile economiei de piață și dezvoltarea durabilă), o relație politică mai aprofundată și integrare economică.&lt;br&gt;Politica europeană de vecinătate se aplică vecinilor imediați (pe mare sau pe uscat) ai UE: Algeria, Armenia, Azerbaidjan, Belarus, Egipt, Georgia, Israel, Iordania, Liban, Libia, Republica Moldova, Maroc, Teritoriile Palestiniene Ocupate, Siria, Tunisia și Ucraina.</t>
        </is>
      </c>
      <c r="CL24" s="2" t="inlineStr">
        <is>
          <t>európska susedská politika|
ESP</t>
        </is>
      </c>
      <c r="CM24" s="2" t="inlineStr">
        <is>
          <t>3|
3</t>
        </is>
      </c>
      <c r="CN24" s="2" t="inlineStr">
        <is>
          <t xml:space="preserve">|
</t>
        </is>
      </c>
      <c r="CO24" t="inlineStr">
        <is>
          <t>osobitný rámec, ktorým sa definujú vzťahy EÚ so 16
najbližšími východnými a južnými susednými partnermi a ktorý sa ako kľúčový
prvok európskej zahraničnej politiky zameriava na stabilizáciu regiónu v
politickej, hospodárskej a bezpečnostnej oblasti</t>
        </is>
      </c>
      <c r="CP24" s="2" t="inlineStr">
        <is>
          <t>evropska sosedska politika|
ESP</t>
        </is>
      </c>
      <c r="CQ24" s="2" t="inlineStr">
        <is>
          <t>4|
3</t>
        </is>
      </c>
      <c r="CR24" s="2" t="inlineStr">
        <is>
          <t xml:space="preserve">|
</t>
        </is>
      </c>
      <c r="CS24" t="inlineStr">
        <is>
          <t/>
        </is>
      </c>
      <c r="CT24" s="2" t="inlineStr">
        <is>
          <t>den europeiska grannskapspolitiken|
grannskapspolitiken|
EGP</t>
        </is>
      </c>
      <c r="CU24" s="2" t="inlineStr">
        <is>
          <t>3|
3|
3</t>
        </is>
      </c>
      <c r="CV24" s="2" t="inlineStr">
        <is>
          <t xml:space="preserve">|
|
</t>
        </is>
      </c>
      <c r="CW24" t="inlineStr">
        <is>
          <t>politik som utgör ramen för EU:s förbindelser med de närmaste grannländerna i öster och söder</t>
        </is>
      </c>
    </row>
    <row r="25">
      <c r="A25" s="1" t="str">
        <f>HYPERLINK("https://iate.europa.eu/entry/result/126771/all", "126771")</f>
        <v>126771</v>
      </c>
      <c r="B25" t="inlineStr">
        <is>
          <t>INTERNATIONAL RELATIONS</t>
        </is>
      </c>
      <c r="C25" t="inlineStr">
        <is>
          <t>INTERNATIONAL RELATIONS|defence;INTERNATIONAL RELATIONS|defence|military equipment</t>
        </is>
      </c>
      <c r="D25" t="inlineStr">
        <is>
          <t>yes</t>
        </is>
      </c>
      <c r="E25" t="inlineStr">
        <is>
          <t/>
        </is>
      </c>
      <c r="F25" t="inlineStr">
        <is>
          <t/>
        </is>
      </c>
      <c r="G25" t="inlineStr">
        <is>
          <t/>
        </is>
      </c>
      <c r="H25" t="inlineStr">
        <is>
          <t/>
        </is>
      </c>
      <c r="I25" t="inlineStr">
        <is>
          <t/>
        </is>
      </c>
      <c r="J25" t="inlineStr">
        <is>
          <t/>
        </is>
      </c>
      <c r="K25" t="inlineStr">
        <is>
          <t/>
        </is>
      </c>
      <c r="L25" t="inlineStr">
        <is>
          <t/>
        </is>
      </c>
      <c r="M25" t="inlineStr">
        <is>
          <t/>
        </is>
      </c>
      <c r="N25" s="2" t="inlineStr">
        <is>
          <t>dirigeret energivåben|
"dirigeret energi"-våben|
directed energy-våben</t>
        </is>
      </c>
      <c r="O25" s="2" t="inlineStr">
        <is>
          <t>1|
3|
4</t>
        </is>
      </c>
      <c r="P25" s="2" t="inlineStr">
        <is>
          <t xml:space="preserve">|
|
</t>
        </is>
      </c>
      <c r="Q25" t="inlineStr">
        <is>
          <t>"En forbedring i den direkte beskydning vil inkludere Directed-Energy Weapons (DEW) som laservåben og RF-våben til anvendelse mod personel og materiel (...). ... I år 2020 vil Directed-Energy våben blive operationelle. Andre våbensystemer vil være karakteriseret ved forbedringer i evnen til at målfatte og engagere uden at udsætte egne styrker for direkte konfrontation, højere præcision, miniaturerisering og kortere reaktionstid. ... Directed-Energy Weapons - DEW. Det forventes, at udviklingen inden for de kraftige laservåben i løbet af de næste 25 år vil muliggøre en anvendelse af disse til at beskadige sårbare strukturer, til angreb på TBM i affyringsfasen og til aktivt selvforsvar for fly. Laserangreb fra fly el. fra landjorden mod satellitter vil være teknisk muligt. Anvendelse af laservåben i forb. med luftkamp vil muligvis kunne gennemføres fra større fly, hvorimod luftangreb mod landbaserede militære mål ikke er sandsynligt. Kun få lande vil kunne drage nytte af en langtrækkende anvendelse af elektromagnetiske våben. Disse vil blive baseret på store phase-array radarer og relativt stationære systemer, primært til defensiv anvendelse, men med mulighed for at angribe satellitter i lavt kredsløb."</t>
        </is>
      </c>
      <c r="R25" s="2" t="inlineStr">
        <is>
          <t>Waffe mit gerichteter Energie|
DEW</t>
        </is>
      </c>
      <c r="S25" s="2" t="inlineStr">
        <is>
          <t>2|
2</t>
        </is>
      </c>
      <c r="T25" s="2" t="inlineStr">
        <is>
          <t xml:space="preserve">|
</t>
        </is>
      </c>
      <c r="U25" t="inlineStr">
        <is>
          <t>Waffe, bei der energiereiche Strahlung auf ein Ziel gerichtet wird</t>
        </is>
      </c>
      <c r="V25" s="2" t="inlineStr">
        <is>
          <t>όπλο κατευθυνόμενης ενέργειας|
DEW</t>
        </is>
      </c>
      <c r="W25" s="2" t="inlineStr">
        <is>
          <t>1|
3</t>
        </is>
      </c>
      <c r="X25" s="2" t="inlineStr">
        <is>
          <t xml:space="preserve">|
</t>
        </is>
      </c>
      <c r="Y25" t="inlineStr">
        <is>
          <t/>
        </is>
      </c>
      <c r="Z25" s="2" t="inlineStr">
        <is>
          <t>directed energy weapon|
DEW</t>
        </is>
      </c>
      <c r="AA25" s="2" t="inlineStr">
        <is>
          <t>3|
3</t>
        </is>
      </c>
      <c r="AB25" s="2" t="inlineStr">
        <is>
          <t xml:space="preserve">|
</t>
        </is>
      </c>
      <c r="AC25" t="inlineStr">
        <is>
          <t>system primarily using directed energy, as opposed to kinetic force, as a means to damage or destroy enemy equipment, facilities, and personnel</t>
        </is>
      </c>
      <c r="AD25" s="2" t="inlineStr">
        <is>
          <t>arma de energía dirigida</t>
        </is>
      </c>
      <c r="AE25" s="2" t="inlineStr">
        <is>
          <t>3</t>
        </is>
      </c>
      <c r="AF25" s="2" t="inlineStr">
        <is>
          <t/>
        </is>
      </c>
      <c r="AG25" t="inlineStr">
        <is>
          <t/>
        </is>
      </c>
      <c r="AH25" t="inlineStr">
        <is>
          <t/>
        </is>
      </c>
      <c r="AI25" t="inlineStr">
        <is>
          <t/>
        </is>
      </c>
      <c r="AJ25" t="inlineStr">
        <is>
          <t/>
        </is>
      </c>
      <c r="AK25" t="inlineStr">
        <is>
          <t/>
        </is>
      </c>
      <c r="AL25" s="2" t="inlineStr">
        <is>
          <t>suunnatun energian ase</t>
        </is>
      </c>
      <c r="AM25" s="2" t="inlineStr">
        <is>
          <t>3</t>
        </is>
      </c>
      <c r="AN25" s="2" t="inlineStr">
        <is>
          <t/>
        </is>
      </c>
      <c r="AO25" t="inlineStr">
        <is>
          <t/>
        </is>
      </c>
      <c r="AP25" s="2" t="inlineStr">
        <is>
          <t>arme à énergie dirigée|
AED</t>
        </is>
      </c>
      <c r="AQ25" s="2" t="inlineStr">
        <is>
          <t>4|
3</t>
        </is>
      </c>
      <c r="AR25" s="2" t="inlineStr">
        <is>
          <t xml:space="preserve">|
</t>
        </is>
      </c>
      <c r="AS25" t="inlineStr">
        <is>
          <t>"Système utilisant de l'énergie dirigée afin d'endommager ou détruire l'équipement ennemi, les installations et le personnel."</t>
        </is>
      </c>
      <c r="AT25" t="inlineStr">
        <is>
          <t/>
        </is>
      </c>
      <c r="AU25" t="inlineStr">
        <is>
          <t/>
        </is>
      </c>
      <c r="AV25" t="inlineStr">
        <is>
          <t/>
        </is>
      </c>
      <c r="AW25" t="inlineStr">
        <is>
          <t/>
        </is>
      </c>
      <c r="AX25" t="inlineStr">
        <is>
          <t/>
        </is>
      </c>
      <c r="AY25" t="inlineStr">
        <is>
          <t/>
        </is>
      </c>
      <c r="AZ25" t="inlineStr">
        <is>
          <t/>
        </is>
      </c>
      <c r="BA25" t="inlineStr">
        <is>
          <t/>
        </is>
      </c>
      <c r="BB25" t="inlineStr">
        <is>
          <t/>
        </is>
      </c>
      <c r="BC25" t="inlineStr">
        <is>
          <t/>
        </is>
      </c>
      <c r="BD25" t="inlineStr">
        <is>
          <t/>
        </is>
      </c>
      <c r="BE25" t="inlineStr">
        <is>
          <t/>
        </is>
      </c>
      <c r="BF25" s="2" t="inlineStr">
        <is>
          <t>arma a energia diretta|
arma ad energia diretta</t>
        </is>
      </c>
      <c r="BG25" s="2" t="inlineStr">
        <is>
          <t>1|
2</t>
        </is>
      </c>
      <c r="BH25" s="2" t="inlineStr">
        <is>
          <t xml:space="preserve">|
</t>
        </is>
      </c>
      <c r="BI25" t="inlineStr">
        <is>
          <t>Le differenti forme di laser che liberano energia ad una velocità quasi eguale a quella della luce e che distruggono un obiettivo concentrando la loro energia su un punto, quanto più ridotto possibile, della sua superficie.</t>
        </is>
      </c>
      <c r="BJ25" t="inlineStr">
        <is>
          <t/>
        </is>
      </c>
      <c r="BK25" t="inlineStr">
        <is>
          <t/>
        </is>
      </c>
      <c r="BL25" t="inlineStr">
        <is>
          <t/>
        </is>
      </c>
      <c r="BM25" t="inlineStr">
        <is>
          <t/>
        </is>
      </c>
      <c r="BN25" s="2" t="inlineStr">
        <is>
          <t>virzītas enerģijas ierocis|
&lt;i&gt;DEW&lt;/i&gt;</t>
        </is>
      </c>
      <c r="BO25" s="2" t="inlineStr">
        <is>
          <t>2|
2</t>
        </is>
      </c>
      <c r="BP25" s="2" t="inlineStr">
        <is>
          <t xml:space="preserve">|
</t>
        </is>
      </c>
      <c r="BQ25" t="inlineStr">
        <is>
          <t/>
        </is>
      </c>
      <c r="BR25" t="inlineStr">
        <is>
          <t/>
        </is>
      </c>
      <c r="BS25" t="inlineStr">
        <is>
          <t/>
        </is>
      </c>
      <c r="BT25" t="inlineStr">
        <is>
          <t/>
        </is>
      </c>
      <c r="BU25" t="inlineStr">
        <is>
          <t/>
        </is>
      </c>
      <c r="BV25" s="2" t="inlineStr">
        <is>
          <t>gerichte-energiewapen</t>
        </is>
      </c>
      <c r="BW25" s="2" t="inlineStr">
        <is>
          <t>1</t>
        </is>
      </c>
      <c r="BX25" s="2" t="inlineStr">
        <is>
          <t/>
        </is>
      </c>
      <c r="BY25" t="inlineStr">
        <is>
          <t/>
        </is>
      </c>
      <c r="BZ25" t="inlineStr">
        <is>
          <t/>
        </is>
      </c>
      <c r="CA25" t="inlineStr">
        <is>
          <t/>
        </is>
      </c>
      <c r="CB25" t="inlineStr">
        <is>
          <t/>
        </is>
      </c>
      <c r="CC25" t="inlineStr">
        <is>
          <t/>
        </is>
      </c>
      <c r="CD25" t="inlineStr">
        <is>
          <t/>
        </is>
      </c>
      <c r="CE25" t="inlineStr">
        <is>
          <t/>
        </is>
      </c>
      <c r="CF25" t="inlineStr">
        <is>
          <t/>
        </is>
      </c>
      <c r="CG25" t="inlineStr">
        <is>
          <t/>
        </is>
      </c>
      <c r="CH25" t="inlineStr">
        <is>
          <t/>
        </is>
      </c>
      <c r="CI25" t="inlineStr">
        <is>
          <t/>
        </is>
      </c>
      <c r="CJ25" t="inlineStr">
        <is>
          <t/>
        </is>
      </c>
      <c r="CK25" t="inlineStr">
        <is>
          <t/>
        </is>
      </c>
      <c r="CL25" t="inlineStr">
        <is>
          <t/>
        </is>
      </c>
      <c r="CM25" t="inlineStr">
        <is>
          <t/>
        </is>
      </c>
      <c r="CN25" t="inlineStr">
        <is>
          <t/>
        </is>
      </c>
      <c r="CO25" t="inlineStr">
        <is>
          <t/>
        </is>
      </c>
      <c r="CP25" t="inlineStr">
        <is>
          <t/>
        </is>
      </c>
      <c r="CQ25" t="inlineStr">
        <is>
          <t/>
        </is>
      </c>
      <c r="CR25" t="inlineStr">
        <is>
          <t/>
        </is>
      </c>
      <c r="CS25" t="inlineStr">
        <is>
          <t/>
        </is>
      </c>
      <c r="CT25" t="inlineStr">
        <is>
          <t/>
        </is>
      </c>
      <c r="CU25" t="inlineStr">
        <is>
          <t/>
        </is>
      </c>
      <c r="CV25" t="inlineStr">
        <is>
          <t/>
        </is>
      </c>
      <c r="CW25" t="inlineStr">
        <is>
          <t/>
        </is>
      </c>
    </row>
    <row r="26">
      <c r="A26" s="1" t="str">
        <f>HYPERLINK("https://iate.europa.eu/entry/result/885847/all", "885847")</f>
        <v>885847</v>
      </c>
      <c r="B26" t="inlineStr">
        <is>
          <t>INTERNATIONAL RELATIONS;PRODUCTION, TECHNOLOGY AND RESEARCH</t>
        </is>
      </c>
      <c r="C26" t="inlineStr">
        <is>
          <t>INTERNATIONAL RELATIONS|defence|military equipment;PRODUCTION, TECHNOLOGY AND RESEARCH|technology and technical regulations</t>
        </is>
      </c>
      <c r="D26" t="inlineStr">
        <is>
          <t>yes</t>
        </is>
      </c>
      <c r="E26" t="inlineStr">
        <is>
          <t/>
        </is>
      </c>
      <c r="F26" t="inlineStr">
        <is>
          <t/>
        </is>
      </c>
      <c r="G26" t="inlineStr">
        <is>
          <t/>
        </is>
      </c>
      <c r="H26" t="inlineStr">
        <is>
          <t/>
        </is>
      </c>
      <c r="I26" t="inlineStr">
        <is>
          <t/>
        </is>
      </c>
      <c r="J26" s="2" t="inlineStr">
        <is>
          <t>kulomet</t>
        </is>
      </c>
      <c r="K26" s="2" t="inlineStr">
        <is>
          <t>3</t>
        </is>
      </c>
      <c r="L26" s="2" t="inlineStr">
        <is>
          <t/>
        </is>
      </c>
      <c r="M26" t="inlineStr">
        <is>
          <t>samočinná palná zbraň obvykle střílející dávkami, používající puškové náboje</t>
        </is>
      </c>
      <c r="N26" s="2" t="inlineStr">
        <is>
          <t>maskingevær</t>
        </is>
      </c>
      <c r="O26" s="2" t="inlineStr">
        <is>
          <t>3</t>
        </is>
      </c>
      <c r="P26" s="2" t="inlineStr">
        <is>
          <t/>
        </is>
      </c>
      <c r="Q26" t="inlineStr">
        <is>
          <t>fuldautomatisk bånd- eller magasinfødet skydevåben, der kan afskyde mange patroner i hastig rækkefølge</t>
        </is>
      </c>
      <c r="R26" s="2" t="inlineStr">
        <is>
          <t>Maschinengewehr|
MG</t>
        </is>
      </c>
      <c r="S26" s="2" t="inlineStr">
        <is>
          <t>3|
3</t>
        </is>
      </c>
      <c r="T26" s="2" t="inlineStr">
        <is>
          <t xml:space="preserve">|
</t>
        </is>
      </c>
      <c r="U26" t="inlineStr">
        <is>
          <t>vollautomatische Schusswaffe für das Verschießen von Gewehrmunition</t>
        </is>
      </c>
      <c r="V26" s="2" t="inlineStr">
        <is>
          <t>πολυβόλο|
μυδραλιοβόλο</t>
        </is>
      </c>
      <c r="W26" s="2" t="inlineStr">
        <is>
          <t>4|
3</t>
        </is>
      </c>
      <c r="X26" s="2" t="inlineStr">
        <is>
          <t xml:space="preserve">|
</t>
        </is>
      </c>
      <c r="Y26" t="inlineStr">
        <is>
          <t/>
        </is>
      </c>
      <c r="Z26" s="2" t="inlineStr">
        <is>
          <t>machine gun|
machine-gun</t>
        </is>
      </c>
      <c r="AA26" s="2" t="inlineStr">
        <is>
          <t>3|
1</t>
        </is>
      </c>
      <c r="AB26" s="2" t="inlineStr">
        <is>
          <t xml:space="preserve">|
</t>
        </is>
      </c>
      <c r="AC26" t="inlineStr">
        <is>
          <t>fully-automatic mounted or portable firearm, usually designed to fire rifle cartridges in quick succession from an ammunition belt or large-capacity magazine, typically at a rate of several hundred rounds per minute</t>
        </is>
      </c>
      <c r="AD26" s="2" t="inlineStr">
        <is>
          <t>ametralladora</t>
        </is>
      </c>
      <c r="AE26" s="2" t="inlineStr">
        <is>
          <t>3</t>
        </is>
      </c>
      <c r="AF26" s="2" t="inlineStr">
        <is>
          <t/>
        </is>
      </c>
      <c r="AG26" t="inlineStr">
        <is>
          <t>Una ametralladora es un arma de fuego automática diseñada para disparar una gran cantidad de balas a partir de un cartucho o un cinturón de municiones, y que normalmente y en un lapso breve y de forma sostenida, puede disparar cientos de balas por minuto, debido a su mecanismo de disparo automático. Las ametralladoras generalmente son pesadas, voluminosas y están montadas sobre un afuste. El uso moderno de esta palabra se refiere a las ametralladoras automáticas, que fueron precedidas por las ametralladoras manuales con algunos detalles automáticos.</t>
        </is>
      </c>
      <c r="AH26" s="2" t="inlineStr">
        <is>
          <t>kuulipilduja</t>
        </is>
      </c>
      <c r="AI26" s="2" t="inlineStr">
        <is>
          <t>3</t>
        </is>
      </c>
      <c r="AJ26" s="2" t="inlineStr">
        <is>
          <t/>
        </is>
      </c>
      <c r="AK26" t="inlineStr">
        <is>
          <t>automaatlaadimisega tulirelv, mis on valmistatud laskmiseks põhiliselt valangutega</t>
        </is>
      </c>
      <c r="AL26" s="2" t="inlineStr">
        <is>
          <t>konekivääri</t>
        </is>
      </c>
      <c r="AM26" s="2" t="inlineStr">
        <is>
          <t>3</t>
        </is>
      </c>
      <c r="AN26" s="2" t="inlineStr">
        <is>
          <t/>
        </is>
      </c>
      <c r="AO26" t="inlineStr">
        <is>
          <t>Kivääripatruunoita ampuva konetuliase, joka on suunniteltu jalkaväen suojatulen ampumiseen ja muuhun pitkiä tulisarjoja vaativiin tehtäviin ja jossa on usein jalusta tai haaratuki, raskas piippu ja vyösyöttö.</t>
        </is>
      </c>
      <c r="AP26" s="2" t="inlineStr">
        <is>
          <t>mitrailleuse</t>
        </is>
      </c>
      <c r="AQ26" s="2" t="inlineStr">
        <is>
          <t>3</t>
        </is>
      </c>
      <c r="AR26" s="2" t="inlineStr">
        <is>
          <t/>
        </is>
      </c>
      <c r="AS26" t="inlineStr">
        <is>
          <t>arme automatique de petit ou moyen calibre, à tir rendu et par rafales, montée sur un affût</t>
        </is>
      </c>
      <c r="AT26" s="2" t="inlineStr">
        <is>
          <t>meaisínghunna</t>
        </is>
      </c>
      <c r="AU26" s="2" t="inlineStr">
        <is>
          <t>3</t>
        </is>
      </c>
      <c r="AV26" s="2" t="inlineStr">
        <is>
          <t/>
        </is>
      </c>
      <c r="AW26" t="inlineStr">
        <is>
          <t>gunna a scaoileann piléir de chalabra raidhfil le fothú uathoibríoch armlóin agus timthriall uathoibríoch scaoilte</t>
        </is>
      </c>
      <c r="AX26" t="inlineStr">
        <is>
          <t/>
        </is>
      </c>
      <c r="AY26" t="inlineStr">
        <is>
          <t/>
        </is>
      </c>
      <c r="AZ26" t="inlineStr">
        <is>
          <t/>
        </is>
      </c>
      <c r="BA26" t="inlineStr">
        <is>
          <t/>
        </is>
      </c>
      <c r="BB26" t="inlineStr">
        <is>
          <t/>
        </is>
      </c>
      <c r="BC26" t="inlineStr">
        <is>
          <t/>
        </is>
      </c>
      <c r="BD26" t="inlineStr">
        <is>
          <t/>
        </is>
      </c>
      <c r="BE26" t="inlineStr">
        <is>
          <t/>
        </is>
      </c>
      <c r="BF26" s="2" t="inlineStr">
        <is>
          <t>mitragliatrice</t>
        </is>
      </c>
      <c r="BG26" s="2" t="inlineStr">
        <is>
          <t>3</t>
        </is>
      </c>
      <c r="BH26" s="2" t="inlineStr">
        <is>
          <t/>
        </is>
      </c>
      <c r="BI26" t="inlineStr">
        <is>
          <t>arma automatica montata o portatile, progettata per sparare colpi in rapida successione</t>
        </is>
      </c>
      <c r="BJ26" s="2" t="inlineStr">
        <is>
          <t>kulkosvaidis</t>
        </is>
      </c>
      <c r="BK26" s="2" t="inlineStr">
        <is>
          <t>3</t>
        </is>
      </c>
      <c r="BL26" s="2" t="inlineStr">
        <is>
          <t/>
        </is>
      </c>
      <c r="BM26" t="inlineStr">
        <is>
          <t/>
        </is>
      </c>
      <c r="BN26" s="2" t="inlineStr">
        <is>
          <t>ložmetējs</t>
        </is>
      </c>
      <c r="BO26" s="2" t="inlineStr">
        <is>
          <t>3</t>
        </is>
      </c>
      <c r="BP26" s="2" t="inlineStr">
        <is>
          <t/>
        </is>
      </c>
      <c r="BQ26" t="inlineStr">
        <is>
          <t>kolektīvs uz balsta liekams automātisks strēlnieka ierocis, kas paredzēts pretinieka dzīvā spēka iznīcināšanai un ugunspozīciju apšaudei</t>
        </is>
      </c>
      <c r="BR26" s="2" t="inlineStr">
        <is>
          <t>mitraljatriċi</t>
        </is>
      </c>
      <c r="BS26" s="2" t="inlineStr">
        <is>
          <t>3</t>
        </is>
      </c>
      <c r="BT26" s="2" t="inlineStr">
        <is>
          <t/>
        </is>
      </c>
      <c r="BU26" t="inlineStr">
        <is>
          <t>arma żgħira li titħaddem b'mekkaniżmu, u li kapaċi tispara balal f'sekwenza rapida u kontinwa sakemm il-grillu jkun magħfus</t>
        </is>
      </c>
      <c r="BV26" s="2" t="inlineStr">
        <is>
          <t>machinegeweer</t>
        </is>
      </c>
      <c r="BW26" s="2" t="inlineStr">
        <is>
          <t>3</t>
        </is>
      </c>
      <c r="BX26" s="2" t="inlineStr">
        <is>
          <t/>
        </is>
      </c>
      <c r="BY26" t="inlineStr">
        <is>
          <t>elk wapen dat door het indrukken en ingedrukt houden van de trekker automatisch schot na schot afgeeft</t>
        </is>
      </c>
      <c r="BZ26" s="2" t="inlineStr">
        <is>
          <t>karabin maszynowy|
pistolet maszynowy</t>
        </is>
      </c>
      <c r="CA26" s="2" t="inlineStr">
        <is>
          <t>3|
1</t>
        </is>
      </c>
      <c r="CB26" s="2" t="inlineStr">
        <is>
          <t xml:space="preserve">|
</t>
        </is>
      </c>
      <c r="CC26" t="inlineStr">
        <is>
          <t>automatyczna broń strzelecka przeznaczona do strzelania ogniem ciągłym, wyjątkowo pojedynczym</t>
        </is>
      </c>
      <c r="CD26" s="2" t="inlineStr">
        <is>
          <t>metralhadora</t>
        </is>
      </c>
      <c r="CE26" s="2" t="inlineStr">
        <is>
          <t>3</t>
        </is>
      </c>
      <c r="CF26" s="2" t="inlineStr">
        <is>
          <t/>
        </is>
      </c>
      <c r="CG26" t="inlineStr">
        <is>
          <t>Arma automática de pequeno ou médio calibre, de tiro tenso e por rajadas, montada num suporte. As metralhadoras são classificadas em ligeiras e pesadas em função do calibre, peso do suporte e maior ou menor manejabilidade.</t>
        </is>
      </c>
      <c r="CH26" s="2" t="inlineStr">
        <is>
          <t>mitralieră</t>
        </is>
      </c>
      <c r="CI26" s="2" t="inlineStr">
        <is>
          <t>3</t>
        </is>
      </c>
      <c r="CJ26" s="2" t="inlineStr">
        <is>
          <t/>
        </is>
      </c>
      <c r="CK26" t="inlineStr">
        <is>
          <t>armă automată de calibru mic, ușor transportabilă, care execută foc continuu sau în rafale</t>
        </is>
      </c>
      <c r="CL26" s="2" t="inlineStr">
        <is>
          <t>guľomet</t>
        </is>
      </c>
      <c r="CM26" s="2" t="inlineStr">
        <is>
          <t>3</t>
        </is>
      </c>
      <c r="CN26" s="2" t="inlineStr">
        <is>
          <t/>
        </is>
      </c>
      <c r="CO26" t="inlineStr">
        <is>
          <t>samočinná zbraň s kadenciou streľby niekoľkých stoviek rán za minútu, ktorej konštrukcia predpokladá streľbu s oporou (dvojnožkou alebo podstavcom)</t>
        </is>
      </c>
      <c r="CP26" s="2" t="inlineStr">
        <is>
          <t>mitraljez</t>
        </is>
      </c>
      <c r="CQ26" s="2" t="inlineStr">
        <is>
          <t>3</t>
        </is>
      </c>
      <c r="CR26" s="2" t="inlineStr">
        <is>
          <t/>
        </is>
      </c>
      <c r="CS26" t="inlineStr">
        <is>
          <t>avtomatsko orožje z dolgo cevjo, ki strelja zlasti v rafalih</t>
        </is>
      </c>
      <c r="CT26" s="2" t="inlineStr">
        <is>
          <t>kulsprutegevär|
kulspruta</t>
        </is>
      </c>
      <c r="CU26" s="2" t="inlineStr">
        <is>
          <t>3|
3</t>
        </is>
      </c>
      <c r="CV26" s="2" t="inlineStr">
        <is>
          <t xml:space="preserve">|
</t>
        </is>
      </c>
      <c r="CW26" t="inlineStr">
        <is>
          <t>"kulspruta, helautomatiskt skjutvapen med hög eldhastighet (600-800 skott per minut)."</t>
        </is>
      </c>
    </row>
    <row r="27">
      <c r="A27" s="1" t="str">
        <f>HYPERLINK("https://iate.europa.eu/entry/result/885855/all", "885855")</f>
        <v>885855</v>
      </c>
      <c r="B27" t="inlineStr">
        <is>
          <t>INTERNATIONAL RELATIONS</t>
        </is>
      </c>
      <c r="C27" t="inlineStr">
        <is>
          <t>INTERNATIONAL RELATIONS|defence|military equipment</t>
        </is>
      </c>
      <c r="D27" t="inlineStr">
        <is>
          <t>yes</t>
        </is>
      </c>
      <c r="E27" t="inlineStr">
        <is>
          <t/>
        </is>
      </c>
      <c r="F27" t="inlineStr">
        <is>
          <t/>
        </is>
      </c>
      <c r="G27" t="inlineStr">
        <is>
          <t/>
        </is>
      </c>
      <c r="H27" t="inlineStr">
        <is>
          <t/>
        </is>
      </c>
      <c r="I27" t="inlineStr">
        <is>
          <t/>
        </is>
      </c>
      <c r="J27" s="2" t="inlineStr">
        <is>
          <t>samopal</t>
        </is>
      </c>
      <c r="K27" s="2" t="inlineStr">
        <is>
          <t>3</t>
        </is>
      </c>
      <c r="L27" s="2" t="inlineStr">
        <is>
          <t/>
        </is>
      </c>
      <c r="M27" t="inlineStr">
        <is>
          <t>samočinná palná zbraň střílející dávkou a používající pistolové náboje, na rozdíl např. od útočných pušek, které používají náboje puškové</t>
        </is>
      </c>
      <c r="N27" s="2" t="inlineStr">
        <is>
          <t>maskinpistol</t>
        </is>
      </c>
      <c r="O27" s="2" t="inlineStr">
        <is>
          <t>3</t>
        </is>
      </c>
      <c r="P27" s="2" t="inlineStr">
        <is>
          <t/>
        </is>
      </c>
      <c r="Q27" t="inlineStr">
        <is>
          <t>en- eller tohåndsbetjent automatisk håndvåben, som kan afskyde projektiler i hastig rækkefølge</t>
        </is>
      </c>
      <c r="R27" s="2" t="inlineStr">
        <is>
          <t>Maschinenpistole|
MP</t>
        </is>
      </c>
      <c r="S27" s="2" t="inlineStr">
        <is>
          <t>3|
3</t>
        </is>
      </c>
      <c r="T27" s="2" t="inlineStr">
        <is>
          <t xml:space="preserve">|
</t>
        </is>
      </c>
      <c r="U27" t="inlineStr">
        <is>
          <t>vollautomatische Handfeuerwaffe zum Verschuss von Pistolenmunition</t>
        </is>
      </c>
      <c r="V27" s="2" t="inlineStr">
        <is>
          <t>υποπολυβόλο|
οπλοπολυβόλο</t>
        </is>
      </c>
      <c r="W27" s="2" t="inlineStr">
        <is>
          <t>3|
3</t>
        </is>
      </c>
      <c r="X27" s="2" t="inlineStr">
        <is>
          <t xml:space="preserve">|
</t>
        </is>
      </c>
      <c r="Y27" t="inlineStr">
        <is>
          <t>αυτόματο ατομικό όπλο για κοντινή σύγκρουση</t>
        </is>
      </c>
      <c r="Z27" s="2" t="inlineStr">
        <is>
          <t>sub-machine gun|
submachine gun|
SMG</t>
        </is>
      </c>
      <c r="AA27" s="2" t="inlineStr">
        <is>
          <t>3|
1|
3</t>
        </is>
      </c>
      <c r="AB27" s="2" t="inlineStr">
        <is>
          <t xml:space="preserve">|
|
</t>
        </is>
      </c>
      <c r="AC27" t="inlineStr">
        <is>
          <t>magazine-fed, automatic carbine designed to fire pistol cartridges</t>
        </is>
      </c>
      <c r="AD27" s="2" t="inlineStr">
        <is>
          <t>subfusil|
pistola ametralla dora|
fusil ametrallador|
metralleta</t>
        </is>
      </c>
      <c r="AE27" s="2" t="inlineStr">
        <is>
          <t>3|
3|
3|
3</t>
        </is>
      </c>
      <c r="AF27" s="2" t="inlineStr">
        <is>
          <t xml:space="preserve">|
|
|
</t>
        </is>
      </c>
      <c r="AG27" t="inlineStr">
        <is>
          <t>"Arma de tiro automático y de corto alcance eficaz, unos 100 metros como máximo, pensada para proporcionar gran potencia de fuego durante el asalto. Normalmente utiliza munición similar a la de pistola, como las diversas versiones que existen del calibre 9mm. La idea de un arma de pequeño tamaño pero más potente que la pistola, capaz de lanzar literalmente un chorro de balas en varias ráfagas para neutralizar al enemigo al asaltar una posición, nació en la primera Guerra Mundial. (...) El diseñador Hugo Schmeisser creó para ellos el primer subfusil de la historia, el MP-18 Schmeisser, alimentado por un tambor de 32 cartuchos de 9mm, tosco, pesado pero eficaz. En la segunda Guerra Mundial todos los ejércitos habían copiado y mejorado la idea original. Los alemanes tenían las famosas MP-38 y 40 (...) Actualmente el subfusil sigue en uso tanto en unidades militares de asalto como en fuerzas policiales. "</t>
        </is>
      </c>
      <c r="AH27" s="2" t="inlineStr">
        <is>
          <t>püstolkuulipilduja</t>
        </is>
      </c>
      <c r="AI27" s="2" t="inlineStr">
        <is>
          <t>3</t>
        </is>
      </c>
      <c r="AJ27" s="2" t="inlineStr">
        <is>
          <t/>
        </is>
      </c>
      <c r="AK27" t="inlineStr">
        <is>
          <t>püstolipadruniga tulistav käsitulirelv, mis on valmistatud laskmiseks nii valangutega kui ka üksiklaskudega</t>
        </is>
      </c>
      <c r="AL27" s="2" t="inlineStr">
        <is>
          <t>konepistooli</t>
        </is>
      </c>
      <c r="AM27" s="2" t="inlineStr">
        <is>
          <t>3</t>
        </is>
      </c>
      <c r="AN27" s="2" t="inlineStr">
        <is>
          <t/>
        </is>
      </c>
      <c r="AO27" t="inlineStr">
        <is>
          <t>Pistoolin patruunoita ampuva kerta- ja sarjatuliase.</t>
        </is>
      </c>
      <c r="AP27" s="2" t="inlineStr">
        <is>
          <t>pistolet-mitrailleur|
P.M.|
mitraillette</t>
        </is>
      </c>
      <c r="AQ27" s="2" t="inlineStr">
        <is>
          <t>3|
3|
2</t>
        </is>
      </c>
      <c r="AR27" s="2" t="inlineStr">
        <is>
          <t xml:space="preserve">|
|
</t>
        </is>
      </c>
      <c r="AS27" t="inlineStr">
        <is>
          <t>arme automatique individuelle, légère, de tir rapproché, à tir par rafale, et dont le système d'alimentation en munition se fait par chargeur</t>
        </is>
      </c>
      <c r="AT27" s="2" t="inlineStr">
        <is>
          <t>fo-mheaisínghunna</t>
        </is>
      </c>
      <c r="AU27" s="2" t="inlineStr">
        <is>
          <t>3</t>
        </is>
      </c>
      <c r="AV27" s="2" t="inlineStr">
        <is>
          <t/>
        </is>
      </c>
      <c r="AW27" t="inlineStr">
        <is>
          <t/>
        </is>
      </c>
      <c r="AX27" t="inlineStr">
        <is>
          <t/>
        </is>
      </c>
      <c r="AY27" t="inlineStr">
        <is>
          <t/>
        </is>
      </c>
      <c r="AZ27" t="inlineStr">
        <is>
          <t/>
        </is>
      </c>
      <c r="BA27" t="inlineStr">
        <is>
          <t/>
        </is>
      </c>
      <c r="BB27" t="inlineStr">
        <is>
          <t/>
        </is>
      </c>
      <c r="BC27" t="inlineStr">
        <is>
          <t/>
        </is>
      </c>
      <c r="BD27" t="inlineStr">
        <is>
          <t/>
        </is>
      </c>
      <c r="BE27" t="inlineStr">
        <is>
          <t/>
        </is>
      </c>
      <c r="BF27" s="2" t="inlineStr">
        <is>
          <t>pistola mitragliatrice</t>
        </is>
      </c>
      <c r="BG27" s="2" t="inlineStr">
        <is>
          <t>3</t>
        </is>
      </c>
      <c r="BH27" s="2" t="inlineStr">
        <is>
          <t/>
        </is>
      </c>
      <c r="BI27" t="inlineStr">
        <is>
          <t>arma da fuoco portatile atta a sparare, in tiro automatico, munizioni metalliche per pistola</t>
        </is>
      </c>
      <c r="BJ27" s="2" t="inlineStr">
        <is>
          <t>pistoletas-kulkosvaidis</t>
        </is>
      </c>
      <c r="BK27" s="2" t="inlineStr">
        <is>
          <t>3</t>
        </is>
      </c>
      <c r="BL27" s="2" t="inlineStr">
        <is>
          <t/>
        </is>
      </c>
      <c r="BM27" t="inlineStr">
        <is>
          <t>individualusis šaunamasis automatinis artimojo mūšio ginklas. Šaudo pistoletų šoviniais; derina pistoleto portatyvumą su kulkosvaidžio nenutrūkstama ugnimi</t>
        </is>
      </c>
      <c r="BN27" s="2" t="inlineStr">
        <is>
          <t>mašīnpistole</t>
        </is>
      </c>
      <c r="BO27" s="2" t="inlineStr">
        <is>
          <t>3</t>
        </is>
      </c>
      <c r="BP27" s="2" t="inlineStr">
        <is>
          <t/>
        </is>
      </c>
      <c r="BQ27" t="inlineStr">
        <is>
          <t>neliels individuāls automātiskais ierocis dzīvā spēka iznīcināšanai līdz 200 m attālumā, kas šaušanai izmanto pistoles patronas</t>
        </is>
      </c>
      <c r="BR27" s="2" t="inlineStr">
        <is>
          <t>submitraljatriċi</t>
        </is>
      </c>
      <c r="BS27" s="2" t="inlineStr">
        <is>
          <t>3</t>
        </is>
      </c>
      <c r="BT27" s="2" t="inlineStr">
        <is>
          <t/>
        </is>
      </c>
      <c r="BU27" t="inlineStr">
        <is>
          <t>tip ta' pistola awtomatika ħafifa biżżejjed biex tinġarr faċilment</t>
        </is>
      </c>
      <c r="BV27" s="2" t="inlineStr">
        <is>
          <t>machinepistool|
pistoolmitrailleur</t>
        </is>
      </c>
      <c r="BW27" s="2" t="inlineStr">
        <is>
          <t>3|
3</t>
        </is>
      </c>
      <c r="BX27" s="2" t="inlineStr">
        <is>
          <t xml:space="preserve">|
</t>
        </is>
      </c>
      <c r="BY27" t="inlineStr">
        <is>
          <t>gevechtswapen geschikt voor de korte afstand</t>
        </is>
      </c>
      <c r="BZ27" s="2" t="inlineStr">
        <is>
          <t>pistolet maszynowy</t>
        </is>
      </c>
      <c r="CA27" s="2" t="inlineStr">
        <is>
          <t>3</t>
        </is>
      </c>
      <c r="CB27" s="2" t="inlineStr">
        <is>
          <t/>
        </is>
      </c>
      <c r="CC27" t="inlineStr">
        <is>
          <t>indywidualna broń długa zasilana amunicją pistoletową, z mechanizmem spustowym umożliwiającym strzelanie seriami</t>
        </is>
      </c>
      <c r="CD27" s="2" t="inlineStr">
        <is>
          <t>pistola-metralhadora</t>
        </is>
      </c>
      <c r="CE27" s="2" t="inlineStr">
        <is>
          <t>3</t>
        </is>
      </c>
      <c r="CF27" s="2" t="inlineStr">
        <is>
          <t/>
        </is>
      </c>
      <c r="CG27" t="inlineStr">
        <is>
          <t>Arma automática ligeira de pequeno calibre e de cano curto concebida para tiro de ombro ou de anca.</t>
        </is>
      </c>
      <c r="CH27" s="2" t="inlineStr">
        <is>
          <t>pistol mitralieră</t>
        </is>
      </c>
      <c r="CI27" s="2" t="inlineStr">
        <is>
          <t>3</t>
        </is>
      </c>
      <c r="CJ27" s="2" t="inlineStr">
        <is>
          <t/>
        </is>
      </c>
      <c r="CK27" t="inlineStr">
        <is>
          <t/>
        </is>
      </c>
      <c r="CL27" s="2" t="inlineStr">
        <is>
          <t>samopal</t>
        </is>
      </c>
      <c r="CM27" s="2" t="inlineStr">
        <is>
          <t>3</t>
        </is>
      </c>
      <c r="CN27" s="2" t="inlineStr">
        <is>
          <t/>
        </is>
      </c>
      <c r="CO27" t="inlineStr">
        <is>
          <t>prenosná samočinná strelná zbraň určená na streľbu nepretržitou dávkou pištoľovými nábojmi</t>
        </is>
      </c>
      <c r="CP27" s="2" t="inlineStr">
        <is>
          <t>brzostrelka</t>
        </is>
      </c>
      <c r="CQ27" s="2" t="inlineStr">
        <is>
          <t>3</t>
        </is>
      </c>
      <c r="CR27" s="2" t="inlineStr">
        <is>
          <t/>
        </is>
      </c>
      <c r="CS27" t="inlineStr">
        <is>
          <t>orožje s kratko cevjo, ki se sámo polni in prazni in strelja zlasti v rafalih</t>
        </is>
      </c>
      <c r="CT27" s="2" t="inlineStr">
        <is>
          <t>kulsprutepistol</t>
        </is>
      </c>
      <c r="CU27" s="2" t="inlineStr">
        <is>
          <t>3</t>
        </is>
      </c>
      <c r="CV27" s="2" t="inlineStr">
        <is>
          <t/>
        </is>
      </c>
      <c r="CW27" t="inlineStr">
        <is>
          <t>ett vapen som använder sig av pistolammunition men egentligen är ett gevär</t>
        </is>
      </c>
    </row>
    <row r="28">
      <c r="A28" s="1" t="str">
        <f>HYPERLINK("https://iate.europa.eu/entry/result/910586/all", "910586")</f>
        <v>910586</v>
      </c>
      <c r="B28" t="inlineStr">
        <is>
          <t>INTERNATIONAL RELATIONS</t>
        </is>
      </c>
      <c r="C28" t="inlineStr">
        <is>
          <t>INTERNATIONAL RELATIONS|defence|military equipment</t>
        </is>
      </c>
      <c r="D28" t="inlineStr">
        <is>
          <t>no</t>
        </is>
      </c>
      <c r="E28" t="inlineStr">
        <is>
          <t/>
        </is>
      </c>
      <c r="F28" t="inlineStr">
        <is>
          <t/>
        </is>
      </c>
      <c r="G28" t="inlineStr">
        <is>
          <t/>
        </is>
      </c>
      <c r="H28" t="inlineStr">
        <is>
          <t/>
        </is>
      </c>
      <c r="I28" t="inlineStr">
        <is>
          <t/>
        </is>
      </c>
      <c r="J28" t="inlineStr">
        <is>
          <t/>
        </is>
      </c>
      <c r="K28" t="inlineStr">
        <is>
          <t/>
        </is>
      </c>
      <c r="L28" t="inlineStr">
        <is>
          <t/>
        </is>
      </c>
      <c r="M28" t="inlineStr">
        <is>
          <t/>
        </is>
      </c>
      <c r="N28" s="2" t="inlineStr">
        <is>
          <t>maskinpistol</t>
        </is>
      </c>
      <c r="O28" s="2" t="inlineStr">
        <is>
          <t>4</t>
        </is>
      </c>
      <c r="P28" s="2" t="inlineStr">
        <is>
          <t/>
        </is>
      </c>
      <c r="Q28" t="inlineStr">
        <is>
          <t/>
        </is>
      </c>
      <c r="R28" s="2" t="inlineStr">
        <is>
          <t>vollautomatische Pistole|
Maschinenpistole</t>
        </is>
      </c>
      <c r="S28" s="2" t="inlineStr">
        <is>
          <t>3|
3</t>
        </is>
      </c>
      <c r="T28" s="2" t="inlineStr">
        <is>
          <t xml:space="preserve">|
</t>
        </is>
      </c>
      <c r="U28" t="inlineStr">
        <is>
          <t>zählt zur Gruppe der Handfeuerwaffen</t>
        </is>
      </c>
      <c r="V28" s="2" t="inlineStr">
        <is>
          <t>αυτόματο πιστόλι</t>
        </is>
      </c>
      <c r="W28" s="2" t="inlineStr">
        <is>
          <t>3</t>
        </is>
      </c>
      <c r="X28" s="2" t="inlineStr">
        <is>
          <t/>
        </is>
      </c>
      <c r="Y28" t="inlineStr">
        <is>
          <t>Στην κοινή δράση 1999/34/ΚΕΠΠΑ (L 9/99, σ. 5) έχει αποδοθεί ως "υποπολυβόλο", που είναι μάλλον το submachine gun το οποίο έχει με τη σειρά του αποδοθεί ως "αυτόματη αραβίδα".</t>
        </is>
      </c>
      <c r="Z28" s="2" t="inlineStr">
        <is>
          <t>machine pistol</t>
        </is>
      </c>
      <c r="AA28" s="2" t="inlineStr">
        <is>
          <t>3</t>
        </is>
      </c>
      <c r="AB28" s="2" t="inlineStr">
        <is>
          <t/>
        </is>
      </c>
      <c r="AC28" t="inlineStr">
        <is>
          <t>autoloading pistol capable of fully automatic fire</t>
        </is>
      </c>
      <c r="AD28" s="2" t="inlineStr">
        <is>
          <t>pistola ametralladora</t>
        </is>
      </c>
      <c r="AE28" s="2" t="inlineStr">
        <is>
          <t>3</t>
        </is>
      </c>
      <c r="AF28" s="2" t="inlineStr">
        <is>
          <t/>
        </is>
      </c>
      <c r="AG28" t="inlineStr">
        <is>
          <t>Es el arma de fuego automática diseñada para ser empleada con ambas manos, apoyada o no en el cuerpo, que posee una recámara alineada permanentemente con el cañón. Puede poseer selector de fuego para efectuar tiro simple (semiautomática). Utiliza para su alimentación un almacén cargador removible</t>
        </is>
      </c>
      <c r="AH28" t="inlineStr">
        <is>
          <t/>
        </is>
      </c>
      <c r="AI28" t="inlineStr">
        <is>
          <t/>
        </is>
      </c>
      <c r="AJ28" t="inlineStr">
        <is>
          <t/>
        </is>
      </c>
      <c r="AK28" t="inlineStr">
        <is>
          <t/>
        </is>
      </c>
      <c r="AL28" s="2" t="inlineStr">
        <is>
          <t>konepistooli</t>
        </is>
      </c>
      <c r="AM28" s="2" t="inlineStr">
        <is>
          <t>2</t>
        </is>
      </c>
      <c r="AN28" s="2" t="inlineStr">
        <is>
          <t/>
        </is>
      </c>
      <c r="AO28" t="inlineStr">
        <is>
          <t/>
        </is>
      </c>
      <c r="AP28" s="2" t="inlineStr">
        <is>
          <t>pistolet mitrailleur</t>
        </is>
      </c>
      <c r="AQ28" s="2" t="inlineStr">
        <is>
          <t>1</t>
        </is>
      </c>
      <c r="AR28" s="2" t="inlineStr">
        <is>
          <t/>
        </is>
      </c>
      <c r="AS28" t="inlineStr">
        <is>
          <t/>
        </is>
      </c>
      <c r="AT28" t="inlineStr">
        <is>
          <t/>
        </is>
      </c>
      <c r="AU28" t="inlineStr">
        <is>
          <t/>
        </is>
      </c>
      <c r="AV28" t="inlineStr">
        <is>
          <t/>
        </is>
      </c>
      <c r="AW28" t="inlineStr">
        <is>
          <t/>
        </is>
      </c>
      <c r="AX28" t="inlineStr">
        <is>
          <t/>
        </is>
      </c>
      <c r="AY28" t="inlineStr">
        <is>
          <t/>
        </is>
      </c>
      <c r="AZ28" t="inlineStr">
        <is>
          <t/>
        </is>
      </c>
      <c r="BA28" t="inlineStr">
        <is>
          <t/>
        </is>
      </c>
      <c r="BB28" t="inlineStr">
        <is>
          <t/>
        </is>
      </c>
      <c r="BC28" t="inlineStr">
        <is>
          <t/>
        </is>
      </c>
      <c r="BD28" t="inlineStr">
        <is>
          <t/>
        </is>
      </c>
      <c r="BE28" t="inlineStr">
        <is>
          <t/>
        </is>
      </c>
      <c r="BF28" s="2" t="inlineStr">
        <is>
          <t>moschetto mitragliatore|
moschetto automatico|
mitra</t>
        </is>
      </c>
      <c r="BG28" s="2" t="inlineStr">
        <is>
          <t>2|
2|
2</t>
        </is>
      </c>
      <c r="BH28" s="2" t="inlineStr">
        <is>
          <t xml:space="preserve">|
|
</t>
        </is>
      </c>
      <c r="BI28" t="inlineStr">
        <is>
          <t/>
        </is>
      </c>
      <c r="BJ28" t="inlineStr">
        <is>
          <t/>
        </is>
      </c>
      <c r="BK28" t="inlineStr">
        <is>
          <t/>
        </is>
      </c>
      <c r="BL28" t="inlineStr">
        <is>
          <t/>
        </is>
      </c>
      <c r="BM28" t="inlineStr">
        <is>
          <t/>
        </is>
      </c>
      <c r="BN28" t="inlineStr">
        <is>
          <t/>
        </is>
      </c>
      <c r="BO28" t="inlineStr">
        <is>
          <t/>
        </is>
      </c>
      <c r="BP28" t="inlineStr">
        <is>
          <t/>
        </is>
      </c>
      <c r="BQ28" t="inlineStr">
        <is>
          <t/>
        </is>
      </c>
      <c r="BR28" t="inlineStr">
        <is>
          <t/>
        </is>
      </c>
      <c r="BS28" t="inlineStr">
        <is>
          <t/>
        </is>
      </c>
      <c r="BT28" t="inlineStr">
        <is>
          <t/>
        </is>
      </c>
      <c r="BU28" t="inlineStr">
        <is>
          <t/>
        </is>
      </c>
      <c r="BV28" s="2" t="inlineStr">
        <is>
          <t>machinepistool</t>
        </is>
      </c>
      <c r="BW28" s="2" t="inlineStr">
        <is>
          <t>2</t>
        </is>
      </c>
      <c r="BX28" s="2" t="inlineStr">
        <is>
          <t/>
        </is>
      </c>
      <c r="BY28" t="inlineStr">
        <is>
          <t/>
        </is>
      </c>
      <c r="BZ28" s="2" t="inlineStr">
        <is>
          <t>pistolet maszynowy|
pistolet samoczynno-samopowtarzalny</t>
        </is>
      </c>
      <c r="CA28" s="2" t="inlineStr">
        <is>
          <t>3|
3</t>
        </is>
      </c>
      <c r="CB28" s="2" t="inlineStr">
        <is>
          <t xml:space="preserve">|
</t>
        </is>
      </c>
      <c r="CC28" t="inlineStr">
        <is>
          <t>automatyczna ręczna broń palna przystosowana do prowadzenia ognia ciągłego</t>
        </is>
      </c>
      <c r="CD28" t="inlineStr">
        <is>
          <t/>
        </is>
      </c>
      <c r="CE28" t="inlineStr">
        <is>
          <t/>
        </is>
      </c>
      <c r="CF28" t="inlineStr">
        <is>
          <t/>
        </is>
      </c>
      <c r="CG28" t="inlineStr">
        <is>
          <t/>
        </is>
      </c>
      <c r="CH28" t="inlineStr">
        <is>
          <t/>
        </is>
      </c>
      <c r="CI28" t="inlineStr">
        <is>
          <t/>
        </is>
      </c>
      <c r="CJ28" t="inlineStr">
        <is>
          <t/>
        </is>
      </c>
      <c r="CK28" t="inlineStr">
        <is>
          <t/>
        </is>
      </c>
      <c r="CL28" t="inlineStr">
        <is>
          <t/>
        </is>
      </c>
      <c r="CM28" t="inlineStr">
        <is>
          <t/>
        </is>
      </c>
      <c r="CN28" t="inlineStr">
        <is>
          <t/>
        </is>
      </c>
      <c r="CO28" t="inlineStr">
        <is>
          <t/>
        </is>
      </c>
      <c r="CP28" t="inlineStr">
        <is>
          <t/>
        </is>
      </c>
      <c r="CQ28" t="inlineStr">
        <is>
          <t/>
        </is>
      </c>
      <c r="CR28" t="inlineStr">
        <is>
          <t/>
        </is>
      </c>
      <c r="CS28" t="inlineStr">
        <is>
          <t/>
        </is>
      </c>
      <c r="CT28" s="2" t="inlineStr">
        <is>
          <t>kulsprutepistol</t>
        </is>
      </c>
      <c r="CU28" s="2" t="inlineStr">
        <is>
          <t>2</t>
        </is>
      </c>
      <c r="CV28" s="2" t="inlineStr">
        <is>
          <t/>
        </is>
      </c>
      <c r="CW28" t="inlineStr">
        <is>
          <t>"mitraillette" och "pistolet mitrailleur" översätts båda med "kulsprutepistol".</t>
        </is>
      </c>
    </row>
    <row r="29">
      <c r="A29" s="1" t="str">
        <f>HYPERLINK("https://iate.europa.eu/entry/result/910587/all", "910587")</f>
        <v>910587</v>
      </c>
      <c r="B29" t="inlineStr">
        <is>
          <t>INTERNATIONAL RELATIONS;EUROPEAN UNION</t>
        </is>
      </c>
      <c r="C29" t="inlineStr">
        <is>
          <t>INTERNATIONAL RELATIONS|defence;EUROPEAN UNION|European construction|European Union</t>
        </is>
      </c>
      <c r="D29" t="inlineStr">
        <is>
          <t>yes</t>
        </is>
      </c>
      <c r="E29" t="inlineStr">
        <is>
          <t/>
        </is>
      </c>
      <c r="F29" t="inlineStr">
        <is>
          <t/>
        </is>
      </c>
      <c r="G29" t="inlineStr">
        <is>
          <t/>
        </is>
      </c>
      <c r="H29" t="inlineStr">
        <is>
          <t/>
        </is>
      </c>
      <c r="I29" t="inlineStr">
        <is>
          <t/>
        </is>
      </c>
      <c r="J29" t="inlineStr">
        <is>
          <t/>
        </is>
      </c>
      <c r="K29" t="inlineStr">
        <is>
          <t/>
        </is>
      </c>
      <c r="L29" t="inlineStr">
        <is>
          <t/>
        </is>
      </c>
      <c r="M29" t="inlineStr">
        <is>
          <t/>
        </is>
      </c>
      <c r="N29" s="2" t="inlineStr">
        <is>
          <t>fuldautomatisk riffel</t>
        </is>
      </c>
      <c r="O29" s="2" t="inlineStr">
        <is>
          <t>4</t>
        </is>
      </c>
      <c r="P29" s="2" t="inlineStr">
        <is>
          <t/>
        </is>
      </c>
      <c r="Q29" t="inlineStr">
        <is>
          <t>En riffel er overbegrebet for geværer og karabiner. En karabin er et gevær med et kortere løb, som bl.a. anvendtes i flåden og rytteriet. Ved en fuldautomatisk riffel skal der ikke trykkes på aftrækkeren, hver gang der affyres et skud.&lt;br&gt;"Fuldautomatisk: skydevåben med magasin, der efter afgivelse af et skud automatisk genlader og ved ét tryk på aftrækkeren afgiver en længere skudserie op til et helt magasin."</t>
        </is>
      </c>
      <c r="R29" s="2" t="inlineStr">
        <is>
          <t>vollautomatisches Gewehr</t>
        </is>
      </c>
      <c r="S29" s="2" t="inlineStr">
        <is>
          <t>3</t>
        </is>
      </c>
      <c r="T29" s="2" t="inlineStr">
        <is>
          <t/>
        </is>
      </c>
      <c r="U29" t="inlineStr">
        <is>
          <t>zählt zur Gruppe der Handfeuerwaffen</t>
        </is>
      </c>
      <c r="V29" s="2" t="inlineStr">
        <is>
          <t>πλήρως αυτόματο τυφέκιο</t>
        </is>
      </c>
      <c r="W29" s="2" t="inlineStr">
        <is>
          <t>2</t>
        </is>
      </c>
      <c r="X29" s="2" t="inlineStr">
        <is>
          <t/>
        </is>
      </c>
      <c r="Y29" t="inlineStr">
        <is>
          <t/>
        </is>
      </c>
      <c r="Z29" s="2" t="inlineStr">
        <is>
          <t>fully automatic rifle</t>
        </is>
      </c>
      <c r="AA29" s="2" t="inlineStr">
        <is>
          <t>3</t>
        </is>
      </c>
      <c r="AB29" s="2" t="inlineStr">
        <is>
          <t/>
        </is>
      </c>
      <c r="AC29" t="inlineStr">
        <is>
          <t>&lt;a href="https://iate.europa.eu/entry/result/2229736/en" target="_blank"&gt;automatic rifle&lt;/a&gt; that fires repeatedly as long as the trigger is held down, until the magazine is exhausted</t>
        </is>
      </c>
      <c r="AD29" s="2" t="inlineStr">
        <is>
          <t>fusil automático|
fusil totalmente automático</t>
        </is>
      </c>
      <c r="AE29" s="2" t="inlineStr">
        <is>
          <t>3|
2</t>
        </is>
      </c>
      <c r="AF29" s="2" t="inlineStr">
        <is>
          <t xml:space="preserve">|
</t>
        </is>
      </c>
      <c r="AG29" t="inlineStr">
        <is>
          <t>Arma automática: Es el arma de fuego en la que, manteniendo oprimido el disparador, se produce más de un disparo en forma continua. Fusil: Es el arma de hombro, de cañón estriado, que posee una recámara formando parte alineada permanentemente con el ánima del cañón. Los fusiles pueden ser de carga tiro a tiro, de repetición, semiautomáticos, y automáticos (pueden presentar estas dos últimas características combinadas, para uso opcional mediante un dispositivo selector de fuego), véase "fusil de asalto" &lt;a href="/entry/result/786173/all" id="ENTRY_TO_ENTRY_CONVERTER" target="_blank"&gt;IATE:786173&lt;/a&gt;</t>
        </is>
      </c>
      <c r="AH29" t="inlineStr">
        <is>
          <t/>
        </is>
      </c>
      <c r="AI29" t="inlineStr">
        <is>
          <t/>
        </is>
      </c>
      <c r="AJ29" t="inlineStr">
        <is>
          <t/>
        </is>
      </c>
      <c r="AK29" t="inlineStr">
        <is>
          <t/>
        </is>
      </c>
      <c r="AL29" s="2" t="inlineStr">
        <is>
          <t>täysautomaattikivääri</t>
        </is>
      </c>
      <c r="AM29" s="2" t="inlineStr">
        <is>
          <t>2</t>
        </is>
      </c>
      <c r="AN29" s="2" t="inlineStr">
        <is>
          <t/>
        </is>
      </c>
      <c r="AO29" t="inlineStr">
        <is>
          <t/>
        </is>
      </c>
      <c r="AP29" s="2" t="inlineStr">
        <is>
          <t>fusil automatique</t>
        </is>
      </c>
      <c r="AQ29" s="2" t="inlineStr">
        <is>
          <t>1</t>
        </is>
      </c>
      <c r="AR29" s="2" t="inlineStr">
        <is>
          <t/>
        </is>
      </c>
      <c r="AS29" t="inlineStr">
        <is>
          <t/>
        </is>
      </c>
      <c r="AT29" t="inlineStr">
        <is>
          <t/>
        </is>
      </c>
      <c r="AU29" t="inlineStr">
        <is>
          <t/>
        </is>
      </c>
      <c r="AV29" t="inlineStr">
        <is>
          <t/>
        </is>
      </c>
      <c r="AW29" t="inlineStr">
        <is>
          <t/>
        </is>
      </c>
      <c r="AX29" t="inlineStr">
        <is>
          <t/>
        </is>
      </c>
      <c r="AY29" t="inlineStr">
        <is>
          <t/>
        </is>
      </c>
      <c r="AZ29" t="inlineStr">
        <is>
          <t/>
        </is>
      </c>
      <c r="BA29" t="inlineStr">
        <is>
          <t/>
        </is>
      </c>
      <c r="BB29" t="inlineStr">
        <is>
          <t/>
        </is>
      </c>
      <c r="BC29" t="inlineStr">
        <is>
          <t/>
        </is>
      </c>
      <c r="BD29" t="inlineStr">
        <is>
          <t/>
        </is>
      </c>
      <c r="BE29" t="inlineStr">
        <is>
          <t/>
        </is>
      </c>
      <c r="BF29" s="2" t="inlineStr">
        <is>
          <t>fucile automatico</t>
        </is>
      </c>
      <c r="BG29" s="2" t="inlineStr">
        <is>
          <t>2</t>
        </is>
      </c>
      <c r="BH29" s="2" t="inlineStr">
        <is>
          <t/>
        </is>
      </c>
      <c r="BI29" t="inlineStr">
        <is>
          <t>Sono armi automatiche quelle organizzate per il tiro a raffica, dove ogni operazione manuale è eliminata (= armi a ripetizione automatica con tiro continuo).</t>
        </is>
      </c>
      <c r="BJ29" t="inlineStr">
        <is>
          <t/>
        </is>
      </c>
      <c r="BK29" t="inlineStr">
        <is>
          <t/>
        </is>
      </c>
      <c r="BL29" t="inlineStr">
        <is>
          <t/>
        </is>
      </c>
      <c r="BM29" t="inlineStr">
        <is>
          <t/>
        </is>
      </c>
      <c r="BN29" t="inlineStr">
        <is>
          <t/>
        </is>
      </c>
      <c r="BO29" t="inlineStr">
        <is>
          <t/>
        </is>
      </c>
      <c r="BP29" t="inlineStr">
        <is>
          <t/>
        </is>
      </c>
      <c r="BQ29" t="inlineStr">
        <is>
          <t/>
        </is>
      </c>
      <c r="BR29" t="inlineStr">
        <is>
          <t/>
        </is>
      </c>
      <c r="BS29" t="inlineStr">
        <is>
          <t/>
        </is>
      </c>
      <c r="BT29" t="inlineStr">
        <is>
          <t/>
        </is>
      </c>
      <c r="BU29" t="inlineStr">
        <is>
          <t/>
        </is>
      </c>
      <c r="BV29" s="2" t="inlineStr">
        <is>
          <t>volledig automatisch geweer</t>
        </is>
      </c>
      <c r="BW29" s="2" t="inlineStr">
        <is>
          <t>2</t>
        </is>
      </c>
      <c r="BX29" s="2" t="inlineStr">
        <is>
          <t/>
        </is>
      </c>
      <c r="BY29" t="inlineStr">
        <is>
          <t/>
        </is>
      </c>
      <c r="BZ29" t="inlineStr">
        <is>
          <t/>
        </is>
      </c>
      <c r="CA29" t="inlineStr">
        <is>
          <t/>
        </is>
      </c>
      <c r="CB29" t="inlineStr">
        <is>
          <t/>
        </is>
      </c>
      <c r="CC29" t="inlineStr">
        <is>
          <t/>
        </is>
      </c>
      <c r="CD29" s="2" t="inlineStr">
        <is>
          <t>espingarda automática</t>
        </is>
      </c>
      <c r="CE29" s="2" t="inlineStr">
        <is>
          <t>3</t>
        </is>
      </c>
      <c r="CF29" s="2" t="inlineStr">
        <is>
          <t/>
        </is>
      </c>
      <c r="CG29" t="inlineStr">
        <is>
          <t>Espingarda que dispara em rajada de cada vez que o gatilho é premido.</t>
        </is>
      </c>
      <c r="CH29" t="inlineStr">
        <is>
          <t/>
        </is>
      </c>
      <c r="CI29" t="inlineStr">
        <is>
          <t/>
        </is>
      </c>
      <c r="CJ29" t="inlineStr">
        <is>
          <t/>
        </is>
      </c>
      <c r="CK29" t="inlineStr">
        <is>
          <t/>
        </is>
      </c>
      <c r="CL29" t="inlineStr">
        <is>
          <t/>
        </is>
      </c>
      <c r="CM29" t="inlineStr">
        <is>
          <t/>
        </is>
      </c>
      <c r="CN29" t="inlineStr">
        <is>
          <t/>
        </is>
      </c>
      <c r="CO29" t="inlineStr">
        <is>
          <t/>
        </is>
      </c>
      <c r="CP29" t="inlineStr">
        <is>
          <t/>
        </is>
      </c>
      <c r="CQ29" t="inlineStr">
        <is>
          <t/>
        </is>
      </c>
      <c r="CR29" t="inlineStr">
        <is>
          <t/>
        </is>
      </c>
      <c r="CS29" t="inlineStr">
        <is>
          <t/>
        </is>
      </c>
      <c r="CT29" s="2" t="inlineStr">
        <is>
          <t>automatkarbin</t>
        </is>
      </c>
      <c r="CU29" s="2" t="inlineStr">
        <is>
          <t>2</t>
        </is>
      </c>
      <c r="CV29" s="2" t="inlineStr">
        <is>
          <t/>
        </is>
      </c>
      <c r="CW29" t="inlineStr">
        <is>
          <t/>
        </is>
      </c>
    </row>
    <row r="30">
      <c r="A30" s="1" t="str">
        <f>HYPERLINK("https://iate.europa.eu/entry/result/910588/all", "910588")</f>
        <v>910588</v>
      </c>
      <c r="B30" t="inlineStr">
        <is>
          <t>INTERNATIONAL RELATIONS;PRODUCTION, TECHNOLOGY AND RESEARCH</t>
        </is>
      </c>
      <c r="C30" t="inlineStr">
        <is>
          <t>INTERNATIONAL RELATIONS|defence;PRODUCTION, TECHNOLOGY AND RESEARCH|technology and technical regulations</t>
        </is>
      </c>
      <c r="D30" t="inlineStr">
        <is>
          <t>yes</t>
        </is>
      </c>
      <c r="E30" t="inlineStr">
        <is>
          <t/>
        </is>
      </c>
      <c r="F30" t="inlineStr">
        <is>
          <t/>
        </is>
      </c>
      <c r="G30" t="inlineStr">
        <is>
          <t/>
        </is>
      </c>
      <c r="H30" t="inlineStr">
        <is>
          <t/>
        </is>
      </c>
      <c r="I30" t="inlineStr">
        <is>
          <t/>
        </is>
      </c>
      <c r="J30" t="inlineStr">
        <is>
          <t/>
        </is>
      </c>
      <c r="K30" t="inlineStr">
        <is>
          <t/>
        </is>
      </c>
      <c r="L30" t="inlineStr">
        <is>
          <t/>
        </is>
      </c>
      <c r="M30" t="inlineStr">
        <is>
          <t/>
        </is>
      </c>
      <c r="N30" s="2" t="inlineStr">
        <is>
          <t>halvautomatisk riffel</t>
        </is>
      </c>
      <c r="O30" s="2" t="inlineStr">
        <is>
          <t>4</t>
        </is>
      </c>
      <c r="P30" s="2" t="inlineStr">
        <is>
          <t/>
        </is>
      </c>
      <c r="Q30" t="inlineStr">
        <is>
          <t>"Halvautomatisk: skydevåben med magasin, der automatisk genlader efter hvert skud og kræver tryk på aftrækkeren for hvert enkelt skud (afgiver ét skud ad gangen)."</t>
        </is>
      </c>
      <c r="R30" s="2" t="inlineStr">
        <is>
          <t>halbautomatisches Gewehr</t>
        </is>
      </c>
      <c r="S30" s="2" t="inlineStr">
        <is>
          <t>3</t>
        </is>
      </c>
      <c r="T30" s="2" t="inlineStr">
        <is>
          <t/>
        </is>
      </c>
      <c r="U30" t="inlineStr">
        <is>
          <t>zählt zur Gruppe der Handfeuerwaffen. Halbautomatische Gewehre sind Schußwaffen, die nach Abgabe eines Schusses erneut schußbereit werden und bei denen durch einmalige Betätigung des Abzugs jeweils nur ein weiterer Schuß abgegeben werden kann.</t>
        </is>
      </c>
      <c r="V30" s="2" t="inlineStr">
        <is>
          <t>ημιαυτόματο τυφέκιο</t>
        </is>
      </c>
      <c r="W30" s="2" t="inlineStr">
        <is>
          <t>2</t>
        </is>
      </c>
      <c r="X30" s="2" t="inlineStr">
        <is>
          <t/>
        </is>
      </c>
      <c r="Y30" t="inlineStr">
        <is>
          <t/>
        </is>
      </c>
      <c r="Z30" s="2" t="inlineStr">
        <is>
          <t>semi-automatic rifle</t>
        </is>
      </c>
      <c r="AA30" s="2" t="inlineStr">
        <is>
          <t>3</t>
        </is>
      </c>
      <c r="AB30" s="2" t="inlineStr">
        <is>
          <t/>
        </is>
      </c>
      <c r="AC30" t="inlineStr">
        <is>
          <t>&lt;a href="https://iate.europa.eu/entry/result/2229736/en" target="_blank"&gt;automatic rifle&lt;/a&gt; that fires one shot per single pull of the trigger</t>
        </is>
      </c>
      <c r="AD30" s="2" t="inlineStr">
        <is>
          <t>fusil semiautomático</t>
        </is>
      </c>
      <c r="AE30" s="2" t="inlineStr">
        <is>
          <t>3</t>
        </is>
      </c>
      <c r="AF30" s="2" t="inlineStr">
        <is>
          <t/>
        </is>
      </c>
      <c r="AG30" t="inlineStr">
        <is>
          <t>El fusil semiautomático se distingue de otros tipos diferentes porque, al accionar el gatillo una sola vez dispara únicamente una sola bala y coloca en su recámara automáticamente otro cartucho que será disparado al apretar el gatillo nuevamente. Son armas que diparan "Tiro a Tiro" recargándose automáticamente en cada disparo, pero no tienen capacidad para emitir ráfagas, es decir no tienen "Selector del tipo de tiro", estas armas, entre las cuales se encuentran el fusil Garand de USA, fueron las predecesoras de las automáticas.</t>
        </is>
      </c>
      <c r="AH30" t="inlineStr">
        <is>
          <t/>
        </is>
      </c>
      <c r="AI30" t="inlineStr">
        <is>
          <t/>
        </is>
      </c>
      <c r="AJ30" t="inlineStr">
        <is>
          <t/>
        </is>
      </c>
      <c r="AK30" t="inlineStr">
        <is>
          <t/>
        </is>
      </c>
      <c r="AL30" s="2" t="inlineStr">
        <is>
          <t>puoliautomaattikivääri</t>
        </is>
      </c>
      <c r="AM30" s="2" t="inlineStr">
        <is>
          <t>2</t>
        </is>
      </c>
      <c r="AN30" s="2" t="inlineStr">
        <is>
          <t/>
        </is>
      </c>
      <c r="AO30" t="inlineStr">
        <is>
          <t/>
        </is>
      </c>
      <c r="AP30" s="2" t="inlineStr">
        <is>
          <t>fusil semi-automatique</t>
        </is>
      </c>
      <c r="AQ30" s="2" t="inlineStr">
        <is>
          <t>1</t>
        </is>
      </c>
      <c r="AR30" s="2" t="inlineStr">
        <is>
          <t/>
        </is>
      </c>
      <c r="AS30" t="inlineStr">
        <is>
          <t/>
        </is>
      </c>
      <c r="AT30" t="inlineStr">
        <is>
          <t/>
        </is>
      </c>
      <c r="AU30" t="inlineStr">
        <is>
          <t/>
        </is>
      </c>
      <c r="AV30" t="inlineStr">
        <is>
          <t/>
        </is>
      </c>
      <c r="AW30" t="inlineStr">
        <is>
          <t/>
        </is>
      </c>
      <c r="AX30" t="inlineStr">
        <is>
          <t/>
        </is>
      </c>
      <c r="AY30" t="inlineStr">
        <is>
          <t/>
        </is>
      </c>
      <c r="AZ30" t="inlineStr">
        <is>
          <t/>
        </is>
      </c>
      <c r="BA30" t="inlineStr">
        <is>
          <t/>
        </is>
      </c>
      <c r="BB30" t="inlineStr">
        <is>
          <t/>
        </is>
      </c>
      <c r="BC30" t="inlineStr">
        <is>
          <t/>
        </is>
      </c>
      <c r="BD30" t="inlineStr">
        <is>
          <t/>
        </is>
      </c>
      <c r="BE30" t="inlineStr">
        <is>
          <t/>
        </is>
      </c>
      <c r="BF30" s="2" t="inlineStr">
        <is>
          <t>fucile semiautomatico</t>
        </is>
      </c>
      <c r="BG30" s="2" t="inlineStr">
        <is>
          <t>2</t>
        </is>
      </c>
      <c r="BH30" s="2" t="inlineStr">
        <is>
          <t/>
        </is>
      </c>
      <c r="BI30" t="inlineStr">
        <is>
          <t>Se occorre tirare il grilletto volta per volta per lasciar partire i colpi (ma non caricare volta per volta l'arma), l'arma è semiautomatica (= arma a ripetizione automatica con tiro intermittente).</t>
        </is>
      </c>
      <c r="BJ30" t="inlineStr">
        <is>
          <t/>
        </is>
      </c>
      <c r="BK30" t="inlineStr">
        <is>
          <t/>
        </is>
      </c>
      <c r="BL30" t="inlineStr">
        <is>
          <t/>
        </is>
      </c>
      <c r="BM30" t="inlineStr">
        <is>
          <t/>
        </is>
      </c>
      <c r="BN30" t="inlineStr">
        <is>
          <t/>
        </is>
      </c>
      <c r="BO30" t="inlineStr">
        <is>
          <t/>
        </is>
      </c>
      <c r="BP30" t="inlineStr">
        <is>
          <t/>
        </is>
      </c>
      <c r="BQ30" t="inlineStr">
        <is>
          <t/>
        </is>
      </c>
      <c r="BR30" t="inlineStr">
        <is>
          <t/>
        </is>
      </c>
      <c r="BS30" t="inlineStr">
        <is>
          <t/>
        </is>
      </c>
      <c r="BT30" t="inlineStr">
        <is>
          <t/>
        </is>
      </c>
      <c r="BU30" t="inlineStr">
        <is>
          <t/>
        </is>
      </c>
      <c r="BV30" s="2" t="inlineStr">
        <is>
          <t>semi-automatisch geweer</t>
        </is>
      </c>
      <c r="BW30" s="2" t="inlineStr">
        <is>
          <t>2</t>
        </is>
      </c>
      <c r="BX30" s="2" t="inlineStr">
        <is>
          <t/>
        </is>
      </c>
      <c r="BY30" t="inlineStr">
        <is>
          <t/>
        </is>
      </c>
      <c r="BZ30" s="2" t="inlineStr">
        <is>
          <t>karabin półautomatyczny</t>
        </is>
      </c>
      <c r="CA30" s="2" t="inlineStr">
        <is>
          <t>3</t>
        </is>
      </c>
      <c r="CB30" s="2" t="inlineStr">
        <is>
          <t/>
        </is>
      </c>
      <c r="CC30" t="inlineStr">
        <is>
          <t/>
        </is>
      </c>
      <c r="CD30" s="2" t="inlineStr">
        <is>
          <t>espingarda semiautomática</t>
        </is>
      </c>
      <c r="CE30" s="2" t="inlineStr">
        <is>
          <t>3</t>
        </is>
      </c>
      <c r="CF30" s="2" t="inlineStr">
        <is>
          <t/>
        </is>
      </c>
      <c r="CG30" t="inlineStr">
        <is>
          <t>Espingarda cujo funcionamento é o de uma arma semiautomática.</t>
        </is>
      </c>
      <c r="CH30" t="inlineStr">
        <is>
          <t/>
        </is>
      </c>
      <c r="CI30" t="inlineStr">
        <is>
          <t/>
        </is>
      </c>
      <c r="CJ30" t="inlineStr">
        <is>
          <t/>
        </is>
      </c>
      <c r="CK30" t="inlineStr">
        <is>
          <t/>
        </is>
      </c>
      <c r="CL30" t="inlineStr">
        <is>
          <t/>
        </is>
      </c>
      <c r="CM30" t="inlineStr">
        <is>
          <t/>
        </is>
      </c>
      <c r="CN30" t="inlineStr">
        <is>
          <t/>
        </is>
      </c>
      <c r="CO30" t="inlineStr">
        <is>
          <t/>
        </is>
      </c>
      <c r="CP30" t="inlineStr">
        <is>
          <t/>
        </is>
      </c>
      <c r="CQ30" t="inlineStr">
        <is>
          <t/>
        </is>
      </c>
      <c r="CR30" t="inlineStr">
        <is>
          <t/>
        </is>
      </c>
      <c r="CS30" t="inlineStr">
        <is>
          <t/>
        </is>
      </c>
      <c r="CT30" s="2" t="inlineStr">
        <is>
          <t>automatgevär</t>
        </is>
      </c>
      <c r="CU30" s="2" t="inlineStr">
        <is>
          <t>2</t>
        </is>
      </c>
      <c r="CV30" s="2" t="inlineStr">
        <is>
          <t/>
        </is>
      </c>
      <c r="CW30" t="inlineStr">
        <is>
          <t/>
        </is>
      </c>
    </row>
    <row r="31">
      <c r="A31" s="1" t="str">
        <f>HYPERLINK("https://iate.europa.eu/entry/result/3626670/all", "3626670")</f>
        <v>3626670</v>
      </c>
      <c r="B31" t="inlineStr">
        <is>
          <t>INTERNATIONAL RELATIONS;PRODUCTION, TECHNOLOGY AND RESEARCH;EUROPEAN UNION</t>
        </is>
      </c>
      <c r="C31" t="inlineStr">
        <is>
          <t>INTERNATIONAL RELATIONS|defence;PRODUCTION, TECHNOLOGY AND RESEARCH;EUROPEAN UNION|European construction|European Union|common foreign and security policy|common security and defence policy|European Defence Agency</t>
        </is>
      </c>
      <c r="D31" t="inlineStr">
        <is>
          <t>yes</t>
        </is>
      </c>
      <c r="E31" t="inlineStr">
        <is>
          <t>proposed</t>
        </is>
      </c>
      <c r="F31" s="2" t="inlineStr">
        <is>
          <t>център за иновации в областта на отбраната</t>
        </is>
      </c>
      <c r="G31" s="2" t="inlineStr">
        <is>
          <t>3</t>
        </is>
      </c>
      <c r="H31" s="2" t="inlineStr">
        <is>
          <t/>
        </is>
      </c>
      <c r="I31" t="inlineStr">
        <is>
          <t>предлагана структура на &lt;a href="https://iate.europa.eu/entry/result/929753/bg" target="_blank"&gt;Европейската агенция по отбрана&lt;/a&gt;, която ще изпълнява ролята на централно звено за мрежа от центрове за иновация в областта на отбраната в целия ЕС</t>
        </is>
      </c>
      <c r="J31" s="2" t="inlineStr">
        <is>
          <t>centrum pro inovace v oblasti obrany</t>
        </is>
      </c>
      <c r="K31" s="2" t="inlineStr">
        <is>
          <t>3</t>
        </is>
      </c>
      <c r="L31" s="2" t="inlineStr">
        <is>
          <t/>
        </is>
      </c>
      <c r="M31" t="inlineStr">
        <is>
          <t>jeden z cílů &lt;a href="https://iate.europa.eu/entry/result/3590347/cs" target="_blank"&gt;Strategického kompasu&lt;/a&gt;, struktura v rámci&lt;a href="https://iate.europa.eu/entry/result/929753/cs" target="_blank"&gt; Evropské obranné agentury&lt;/a&gt;, jež bude působit jako ústřední bod sítě center pro inovace v oblasti obrany po celé EU</t>
        </is>
      </c>
      <c r="N31" s="2" t="inlineStr">
        <is>
          <t>innovationsknudepunkt på forsvarsområdet</t>
        </is>
      </c>
      <c r="O31" s="2" t="inlineStr">
        <is>
          <t>3</t>
        </is>
      </c>
      <c r="P31" s="2" t="inlineStr">
        <is>
          <t/>
        </is>
      </c>
      <c r="Q31" t="inlineStr">
        <is>
          <t>foreslået struktur under &lt;a href="https://iate.europa.eu/entry/result/929753" target="_blank"&gt;Det Europæiske Forsvarsagentur&lt;/a&gt;, der skal fungere som et centralt punkt for et netværk af forsvarsinnovationscentre i EU</t>
        </is>
      </c>
      <c r="R31" s="2" t="inlineStr">
        <is>
          <t>Innovationszentrum für den Verteidigungsbereich</t>
        </is>
      </c>
      <c r="S31" s="2" t="inlineStr">
        <is>
          <t>3</t>
        </is>
      </c>
      <c r="T31" s="2" t="inlineStr">
        <is>
          <t/>
        </is>
      </c>
      <c r="U31" t="inlineStr">
        <is>
          <t>vorgeschlagene Einrichtung innerhalb der &lt;a href="https://iate.europa.eu/entry/result/929753/de" target="_blank"&gt;Europäischen Verteidigungsagentur&lt;/a&gt;</t>
        </is>
      </c>
      <c r="V31" s="2" t="inlineStr">
        <is>
          <t>κόμβος καινοτομίας για την άμυνα</t>
        </is>
      </c>
      <c r="W31" s="2" t="inlineStr">
        <is>
          <t>3</t>
        </is>
      </c>
      <c r="X31" s="2" t="inlineStr">
        <is>
          <t/>
        </is>
      </c>
      <c r="Y31" t="inlineStr">
        <is>
          <t/>
        </is>
      </c>
      <c r="Z31" s="2" t="inlineStr">
        <is>
          <t>Defence Innovation Hub|
Hub for European Defence Innovation|
HEDI|
Hub for EU Defence Innovation</t>
        </is>
      </c>
      <c r="AA31" s="2" t="inlineStr">
        <is>
          <t>3|
3|
3|
1</t>
        </is>
      </c>
      <c r="AB31" s="2" t="inlineStr">
        <is>
          <t xml:space="preserve">|
|
|
</t>
        </is>
      </c>
      <c r="AC31" t="inlineStr">
        <is>
          <t>proposed structure within the &lt;a href="https://iate.europa.eu/entry/result/929753" target="_blank"&gt;European Defence Agency&lt;/a&gt; that would act as a central point for a network of defence innovation centres around the EU</t>
        </is>
      </c>
      <c r="AD31" s="2" t="inlineStr">
        <is>
          <t>Centro de Innovación en materia de Defensa</t>
        </is>
      </c>
      <c r="AE31" s="2" t="inlineStr">
        <is>
          <t>3</t>
        </is>
      </c>
      <c r="AF31" s="2" t="inlineStr">
        <is>
          <t/>
        </is>
      </c>
      <c r="AG31" t="inlineStr">
        <is>
          <t>Estructura que se creará dentro de la &lt;a href="https://iate.europa.eu/entry/result/929753/es" target="_blank"&gt;Agencia Europea de Defensa&lt;/a&gt; y que se encargará, en colaboración con la Comisión Europea, de impulsar y coordinar la cooperación entre los Estados miembros en el ámbito de la innovación tecnológica para la defensa y de promover las sinergias con las demás estructuras de la UE y de la industria de la defensa.</t>
        </is>
      </c>
      <c r="AH31" s="2" t="inlineStr">
        <is>
          <t>kaitsevaldkonna innovatsioonikeskus</t>
        </is>
      </c>
      <c r="AI31" s="2" t="inlineStr">
        <is>
          <t>2</t>
        </is>
      </c>
      <c r="AJ31" s="2" t="inlineStr">
        <is>
          <t/>
        </is>
      </c>
      <c r="AK31" t="inlineStr">
        <is>
          <t>&lt;a href="https://iate.europa.eu/entry/result/929753/et" target="_blank"&gt;&lt;i&gt;Euroopa Kaitseagentuuri&lt;/i&gt;&lt;/a&gt;
juurde loodav üksus, mis peaks aitama edendada ja koordineerida liikmesriikide
kaitseinnovatsioonialast koostööd ning tegutsema ELi kaitseinnovatsioonikeskuste võrgustiku keskse kontaktpunktina</t>
        </is>
      </c>
      <c r="AL31" s="2" t="inlineStr">
        <is>
          <t>puolustusalan innovaatiokeskus</t>
        </is>
      </c>
      <c r="AM31" s="2" t="inlineStr">
        <is>
          <t>3</t>
        </is>
      </c>
      <c r="AN31" s="2" t="inlineStr">
        <is>
          <t/>
        </is>
      </c>
      <c r="AO31" t="inlineStr">
        <is>
          <t/>
        </is>
      </c>
      <c r="AP31" s="2" t="inlineStr">
        <is>
          <t>pôle d'innovation dans le domaine de la défense</t>
        </is>
      </c>
      <c r="AQ31" s="2" t="inlineStr">
        <is>
          <t>3</t>
        </is>
      </c>
      <c r="AR31" s="2" t="inlineStr">
        <is>
          <t/>
        </is>
      </c>
      <c r="AS31" t="inlineStr">
        <is>
          <t>organe qu'il est proposé de créer au sein de l'&lt;a href="https://iate.europa.eu/entry/result/929753/fr" target="_blank"&gt;Agence européenne de défense&lt;/a&gt; qui travaillera en 
partenariat avec la Commission afin d'accroître et de coordonner la coopération 
entre États membres en matière d'innovation de défense et de veiller aux synergies avec les autres structures de l'UE et l'industrie</t>
        </is>
      </c>
      <c r="AT31" s="2" t="inlineStr">
        <is>
          <t>mol nuálaíochta cosanta|
mol nuálaíochta um chosaint</t>
        </is>
      </c>
      <c r="AU31" s="2" t="inlineStr">
        <is>
          <t>2|
2</t>
        </is>
      </c>
      <c r="AV31" s="2" t="inlineStr">
        <is>
          <t xml:space="preserve">|
</t>
        </is>
      </c>
      <c r="AW31" t="inlineStr">
        <is>
          <t/>
        </is>
      </c>
      <c r="AX31" s="2" t="inlineStr">
        <is>
          <t>inovacijski centar u području obrane</t>
        </is>
      </c>
      <c r="AY31" s="2" t="inlineStr">
        <is>
          <t>3</t>
        </is>
      </c>
      <c r="AZ31" s="2" t="inlineStr">
        <is>
          <t/>
        </is>
      </c>
      <c r="BA31" t="inlineStr">
        <is>
          <t/>
        </is>
      </c>
      <c r="BB31" s="2" t="inlineStr">
        <is>
          <t>védelmi innovációs központ</t>
        </is>
      </c>
      <c r="BC31" s="2" t="inlineStr">
        <is>
          <t>3</t>
        </is>
      </c>
      <c r="BD31" s="2" t="inlineStr">
        <is>
          <t/>
        </is>
      </c>
      <c r="BE31" t="inlineStr">
        <is>
          <t>az &lt;a href="https://iate.europa.eu/entry/result/929753/all" target="_blank"&gt;Európai Védelmi Ügynökség&lt;/a&gt; keretében létrehozott szerv, amelynek feladata az Unióban működő védelmi innovációs központok hálózatának összefogása</t>
        </is>
      </c>
      <c r="BF31" s="2" t="inlineStr">
        <is>
          <t>polo di innovazione nel settore della difesa</t>
        </is>
      </c>
      <c r="BG31" s="2" t="inlineStr">
        <is>
          <t>3</t>
        </is>
      </c>
      <c r="BH31" s="2" t="inlineStr">
        <is>
          <t/>
        </is>
      </c>
      <c r="BI31" t="inlineStr">
        <is>
          <t>polo che sarà istituito dall'Agenzia europea per la difesa che dovrebbe mettere in collegamento e sostenere gli sforzi degli Stati membri al fine di accelerare l'innovazione nei settori della sicurezza e della difesa</t>
        </is>
      </c>
      <c r="BJ31" s="2" t="inlineStr">
        <is>
          <t>Gynybos inovacijų centras</t>
        </is>
      </c>
      <c r="BK31" s="2" t="inlineStr">
        <is>
          <t>3</t>
        </is>
      </c>
      <c r="BL31" s="2" t="inlineStr">
        <is>
          <t/>
        </is>
      </c>
      <c r="BM31" t="inlineStr">
        <is>
          <t>struktūra, kurią siūloma sukurti &lt;a href="https://iate.europa.eu/entry/result/929753" target="_blank"&gt;Europos gynybos agentūroje&lt;/a&gt; ir kuri atliktų ES gynybos inovacijų centrų tinklo centrinės įstaigos funkciją</t>
        </is>
      </c>
      <c r="BN31" s="2" t="inlineStr">
        <is>
          <t>Aizsardzības inovācijas centrs</t>
        </is>
      </c>
      <c r="BO31" s="2" t="inlineStr">
        <is>
          <t>3</t>
        </is>
      </c>
      <c r="BP31" s="2" t="inlineStr">
        <is>
          <t/>
        </is>
      </c>
      <c r="BQ31" t="inlineStr">
        <is>
          <t>struktūra, kuru ierosināts izveidot &lt;a href="https://iate.europa.eu/entry/result/929753/lv" target="_blank"&gt;Eiropas Aizsardzības aģentūras&lt;/a&gt; paspārnē un kuras uzdevums būs palielināt
un koordinēt dalībvalstu sadarbību aizsardzības inovācijas jomā</t>
        </is>
      </c>
      <c r="BR31" s="2" t="inlineStr">
        <is>
          <t>Ċentru ta' Innovazzjoni fid-Difiża</t>
        </is>
      </c>
      <c r="BS31" s="2" t="inlineStr">
        <is>
          <t>3</t>
        </is>
      </c>
      <c r="BT31" s="2" t="inlineStr">
        <is>
          <t/>
        </is>
      </c>
      <c r="BU31" t="inlineStr">
        <is>
          <t>struttura proposta fi ħdan l-&lt;a href="https://iate.europa.eu/entry/result/929753" target="_blank"&gt;Aġenzija Ewropea għad-Difiża&lt;/a&gt; li taġixxi bħala l-punt ċentrali għal netwerk ta' ċentri ta' innovazzjoni fid-difiża madwar l-UE</t>
        </is>
      </c>
      <c r="BV31" s="2" t="inlineStr">
        <is>
          <t>innovatiehub voor defensie</t>
        </is>
      </c>
      <c r="BW31" s="2" t="inlineStr">
        <is>
          <t>3</t>
        </is>
      </c>
      <c r="BX31" s="2" t="inlineStr">
        <is>
          <t/>
        </is>
      </c>
      <c r="BY31" t="inlineStr">
        <is>
          <t>voorgestelde structuur binnen het &lt;a href="https://iate.europa.eu/entry/result/929753/nl" target="_blank"&gt;Europees Defensieagentschap&lt;/a&gt; die zou fungeren als centraal punt voor een netwerk van defensie-innovatiecentra in de gehele EU</t>
        </is>
      </c>
      <c r="BZ31" s="2" t="inlineStr">
        <is>
          <t>centrum innowacji w dziedzinie obronności</t>
        </is>
      </c>
      <c r="CA31" s="2" t="inlineStr">
        <is>
          <t>3</t>
        </is>
      </c>
      <c r="CB31" s="2" t="inlineStr">
        <is>
          <t/>
        </is>
      </c>
      <c r="CC31" t="inlineStr">
        <is>
          <t>centrum, które ma zostać utworzone w ramach Europejskiej Agencji Obrony, aby we współpracy z Komisją pogłębiać i koordynować współpracę państw członkowskich
w zakresie innowacji w dziedzinie obronności</t>
        </is>
      </c>
      <c r="CD31" s="2" t="inlineStr">
        <is>
          <t>polo de inovação no domínio da defesa</t>
        </is>
      </c>
      <c r="CE31" s="2" t="inlineStr">
        <is>
          <t>3</t>
        </is>
      </c>
      <c r="CF31" s="2" t="inlineStr">
        <is>
          <t/>
        </is>
      </c>
      <c r="CG31" t="inlineStr">
        <is>
          <t>Estrutura proposta no âmbito da &lt;a href="https://iate.europa.eu/entry/result/929753/pt" target="_blank"&gt;Agência Europeia de Defesa&lt;/a&gt;, que funcionará como ponto central de uma rede de centros de inovação no domínio da defesa por toda a UE.</t>
        </is>
      </c>
      <c r="CH31" s="2" t="inlineStr">
        <is>
          <t>centru de inovare în domeniul apărării</t>
        </is>
      </c>
      <c r="CI31" s="2" t="inlineStr">
        <is>
          <t>3</t>
        </is>
      </c>
      <c r="CJ31" s="2" t="inlineStr">
        <is>
          <t/>
        </is>
      </c>
      <c r="CK31" t="inlineStr">
        <is>
          <t>structură prevăzută a fi instituită în cadrul &lt;a href="https://iate.europa.eu/entry/result/929753/ro" target="_blank"&gt;Agenției Europene de Apărare&lt;/a&gt;, cu scopul de a spori și a coordona cooperarea în materie de inovare în domeniul apărării între statele membre</t>
        </is>
      </c>
      <c r="CL31" s="2" t="inlineStr">
        <is>
          <t>centrum pre inovácie v oblasti obrany</t>
        </is>
      </c>
      <c r="CM31" s="2" t="inlineStr">
        <is>
          <t>3</t>
        </is>
      </c>
      <c r="CN31" s="2" t="inlineStr">
        <is>
          <t/>
        </is>
      </c>
      <c r="CO31" t="inlineStr">
        <is>
          <t>navrhované centrum v rámci &lt;a href="https://iate.europa.eu/entry/result/929753/sk" target="_blank"&gt;Európskej obrannej agentúry&lt;/a&gt;, ktorého cieľom je zintenzívniť a koordinovať spoluprácu medzi členskými štátmi v oblasti 
obranných inovácií a podporovať synergie v obrannom priemysle</t>
        </is>
      </c>
      <c r="CP31" s="2" t="inlineStr">
        <is>
          <t>vozlišče za inovacije na področju obrambe</t>
        </is>
      </c>
      <c r="CQ31" s="2" t="inlineStr">
        <is>
          <t>3</t>
        </is>
      </c>
      <c r="CR31" s="2" t="inlineStr">
        <is>
          <t/>
        </is>
      </c>
      <c r="CS31" t="inlineStr">
        <is>
          <t>predlagana struktura v okviru &lt;a href="https://iate.europa.eu/entry/result/929753/sl" target="_blank"&gt;Evropske obrambne agencije&lt;/a&gt;, da bi ob pomoči Komisije okrepili in
uskladili sodelovanje med državami članicami pri inovacijah na področju obrambe ter zagotovili sinergije z drugimi strukturami EU</t>
        </is>
      </c>
      <c r="CT31" s="2" t="inlineStr">
        <is>
          <t>knutpunkt för försvarsinnovation</t>
        </is>
      </c>
      <c r="CU31" s="2" t="inlineStr">
        <is>
          <t>3</t>
        </is>
      </c>
      <c r="CV31" s="2" t="inlineStr">
        <is>
          <t/>
        </is>
      </c>
      <c r="CW31" t="inlineStr">
        <is>
          <t/>
        </is>
      </c>
    </row>
    <row r="32">
      <c r="A32" s="1" t="str">
        <f>HYPERLINK("https://iate.europa.eu/entry/result/916753/all", "916753")</f>
        <v>916753</v>
      </c>
      <c r="B32" t="inlineStr">
        <is>
          <t>INTERNATIONAL RELATIONS;TRADE</t>
        </is>
      </c>
      <c r="C32" t="inlineStr">
        <is>
          <t>INTERNATIONAL RELATIONS|defence;TRADE|trade policy</t>
        </is>
      </c>
      <c r="D32" t="inlineStr">
        <is>
          <t>yes</t>
        </is>
      </c>
      <c r="E32" t="inlineStr">
        <is>
          <t/>
        </is>
      </c>
      <c r="F32" t="inlineStr">
        <is>
          <t/>
        </is>
      </c>
      <c r="G32" t="inlineStr">
        <is>
          <t/>
        </is>
      </c>
      <c r="H32" t="inlineStr">
        <is>
          <t/>
        </is>
      </c>
      <c r="I32" t="inlineStr">
        <is>
          <t/>
        </is>
      </c>
      <c r="J32" s="2" t="inlineStr">
        <is>
          <t>zprostředkování obchodu se zbraněmi</t>
        </is>
      </c>
      <c r="K32" s="2" t="inlineStr">
        <is>
          <t>3</t>
        </is>
      </c>
      <c r="L32" s="2" t="inlineStr">
        <is>
          <t/>
        </is>
      </c>
      <c r="M32" t="inlineStr">
        <is>
          <t/>
        </is>
      </c>
      <c r="N32" s="2" t="inlineStr">
        <is>
          <t>våbenmæglervirksomhed|
mellemhandel med våben|
våbenformidling</t>
        </is>
      </c>
      <c r="O32" s="2" t="inlineStr">
        <is>
          <t>4|
4|
4</t>
        </is>
      </c>
      <c r="P32" s="2" t="inlineStr">
        <is>
          <t xml:space="preserve">|
|
</t>
        </is>
      </c>
      <c r="Q32" t="inlineStr">
        <is>
          <t/>
        </is>
      </c>
      <c r="R32" s="2" t="inlineStr">
        <is>
          <t>Waffenvermittlungsgeschäft</t>
        </is>
      </c>
      <c r="S32" s="2" t="inlineStr">
        <is>
          <t>3</t>
        </is>
      </c>
      <c r="T32" s="2" t="inlineStr">
        <is>
          <t/>
        </is>
      </c>
      <c r="U32" t="inlineStr">
        <is>
          <t>bestimmte Aktivitäten, die zur Erleichterung des Waffentransfers zwischen Personen in verschiedenen Drittländern dienen, sofern dieser Transfer mit Hilfe eines so genannten "Waffenvermittlers" &lt;a href="/entry/result/933146/all" id="ENTRY_TO_ENTRY_CONVERTER" target="_blank"&gt;IATE:933146&lt;/a&gt; zustande kommt</t>
        </is>
      </c>
      <c r="V32" s="2" t="inlineStr">
        <is>
          <t>Διαμεσολάβηση με αντικείμενο τα όπλα</t>
        </is>
      </c>
      <c r="W32" s="2" t="inlineStr">
        <is>
          <t>3</t>
        </is>
      </c>
      <c r="X32" s="2" t="inlineStr">
        <is>
          <t/>
        </is>
      </c>
      <c r="Y32" t="inlineStr">
        <is>
          <t/>
        </is>
      </c>
      <c r="Z32" s="2" t="inlineStr">
        <is>
          <t>arms brokering|
arms brokerage|
brokering</t>
        </is>
      </c>
      <c r="AA32" s="2" t="inlineStr">
        <is>
          <t>3|
3|
3</t>
        </is>
      </c>
      <c r="AB32" s="2" t="inlineStr">
        <is>
          <t xml:space="preserve">|
|
</t>
        </is>
      </c>
      <c r="AC32" t="inlineStr">
        <is>
          <t>activities carried out by a &lt;a href="https://iate.europa.eu/entry/result/933146/en" target="_blank"&gt;broker&lt;/a&gt; in the context of arranging or facilitating an international transfer of
&lt;a href="https://iate.europa.eu/entry/result/924690/en" target="_blank"&gt;small arms&lt;/a&gt; or &lt;a href="https://iate.europa.eu/entry/result/910139/en" target="_blank"&gt;light weapons&lt;/a&gt;</t>
        </is>
      </c>
      <c r="AD32" s="2" t="inlineStr">
        <is>
          <t>corretaje de armas</t>
        </is>
      </c>
      <c r="AE32" s="2" t="inlineStr">
        <is>
          <t>3</t>
        </is>
      </c>
      <c r="AF32" s="2" t="inlineStr">
        <is>
          <t/>
        </is>
      </c>
      <c r="AG32" t="inlineStr">
        <is>
          <t>Negociación o concertación de transacciones que pueden implicar la transferencia de artículos incluidos en la lista común de la UE de equipo militar de un tercer país a cualquier otro tercer país, o compra, venta o concertación de transferencias de tales artículos, cuando obren en propiedad de la persona que las realiza, de un tercer país a cualquier otro tercer país. Los Estados miembros pueden definir esas actividades en su legislación nacional de manera que incluyan los casos en que dichos artículos se exportan desde su propio territorio o desde el territorio de otro Estado miembro.</t>
        </is>
      </c>
      <c r="AH32" s="2" t="inlineStr">
        <is>
          <t>relvavahendus</t>
        </is>
      </c>
      <c r="AI32" s="2" t="inlineStr">
        <is>
          <t>3</t>
        </is>
      </c>
      <c r="AJ32" s="2" t="inlineStr">
        <is>
          <t/>
        </is>
      </c>
      <c r="AK32" t="inlineStr">
        <is>
          <t/>
        </is>
      </c>
      <c r="AL32" s="2" t="inlineStr">
        <is>
          <t>aseiden välitys|
asevälitys</t>
        </is>
      </c>
      <c r="AM32" s="2" t="inlineStr">
        <is>
          <t>3|
3</t>
        </is>
      </c>
      <c r="AN32" s="2" t="inlineStr">
        <is>
          <t xml:space="preserve">|
</t>
        </is>
      </c>
      <c r="AO32" t="inlineStr">
        <is>
          <t>sopijapuolten saattaminen kosketuksiin toistensa kanssa kolmansien maiden välillä tapahtuvaa puolustustarvikkeen maastavientiä tai siirtoa koskevan sopimuksen aikaansaamiseksi</t>
        </is>
      </c>
      <c r="AP32" s="2" t="inlineStr">
        <is>
          <t>courtage en armements</t>
        </is>
      </c>
      <c r="AQ32" s="2" t="inlineStr">
        <is>
          <t>3</t>
        </is>
      </c>
      <c r="AR32" s="2" t="inlineStr">
        <is>
          <t/>
        </is>
      </c>
      <c r="AS32" t="inlineStr">
        <is>
          <t/>
        </is>
      </c>
      <c r="AT32" t="inlineStr">
        <is>
          <t/>
        </is>
      </c>
      <c r="AU32" t="inlineStr">
        <is>
          <t/>
        </is>
      </c>
      <c r="AV32" t="inlineStr">
        <is>
          <t/>
        </is>
      </c>
      <c r="AW32" t="inlineStr">
        <is>
          <t/>
        </is>
      </c>
      <c r="AX32" t="inlineStr">
        <is>
          <t/>
        </is>
      </c>
      <c r="AY32" t="inlineStr">
        <is>
          <t/>
        </is>
      </c>
      <c r="AZ32" t="inlineStr">
        <is>
          <t/>
        </is>
      </c>
      <c r="BA32" t="inlineStr">
        <is>
          <t/>
        </is>
      </c>
      <c r="BB32" t="inlineStr">
        <is>
          <t/>
        </is>
      </c>
      <c r="BC32" t="inlineStr">
        <is>
          <t/>
        </is>
      </c>
      <c r="BD32" t="inlineStr">
        <is>
          <t/>
        </is>
      </c>
      <c r="BE32" t="inlineStr">
        <is>
          <t/>
        </is>
      </c>
      <c r="BF32" s="2" t="inlineStr">
        <is>
          <t>intermediazione di armi</t>
        </is>
      </c>
      <c r="BG32" s="2" t="inlineStr">
        <is>
          <t>1</t>
        </is>
      </c>
      <c r="BH32" s="2" t="inlineStr">
        <is>
          <t/>
        </is>
      </c>
      <c r="BI32" t="inlineStr">
        <is>
          <t/>
        </is>
      </c>
      <c r="BJ32" t="inlineStr">
        <is>
          <t/>
        </is>
      </c>
      <c r="BK32" t="inlineStr">
        <is>
          <t/>
        </is>
      </c>
      <c r="BL32" t="inlineStr">
        <is>
          <t/>
        </is>
      </c>
      <c r="BM32" t="inlineStr">
        <is>
          <t/>
        </is>
      </c>
      <c r="BN32" s="2" t="inlineStr">
        <is>
          <t>ieroču tirdzniecības starpniecība</t>
        </is>
      </c>
      <c r="BO32" s="2" t="inlineStr">
        <is>
          <t>3</t>
        </is>
      </c>
      <c r="BP32" s="2" t="inlineStr">
        <is>
          <t/>
        </is>
      </c>
      <c r="BQ32" t="inlineStr">
        <is>
          <t/>
        </is>
      </c>
      <c r="BR32" s="2" t="inlineStr">
        <is>
          <t>intermedjazjoni għall-armi</t>
        </is>
      </c>
      <c r="BS32" s="2" t="inlineStr">
        <is>
          <t>2</t>
        </is>
      </c>
      <c r="BT32" s="2" t="inlineStr">
        <is>
          <t/>
        </is>
      </c>
      <c r="BU32" t="inlineStr">
        <is>
          <t/>
        </is>
      </c>
      <c r="BV32" s="2" t="inlineStr">
        <is>
          <t>tussenhandel in wapens</t>
        </is>
      </c>
      <c r="BW32" s="2" t="inlineStr">
        <is>
          <t>3</t>
        </is>
      </c>
      <c r="BX32" s="2" t="inlineStr">
        <is>
          <t/>
        </is>
      </c>
      <c r="BY32" t="inlineStr">
        <is>
          <t/>
        </is>
      </c>
      <c r="BZ32" s="2" t="inlineStr">
        <is>
          <t>pośrednictwo w handlu bronią</t>
        </is>
      </c>
      <c r="CA32" s="2" t="inlineStr">
        <is>
          <t>3</t>
        </is>
      </c>
      <c r="CB32" s="2" t="inlineStr">
        <is>
          <t/>
        </is>
      </c>
      <c r="CC32" t="inlineStr">
        <is>
          <t/>
        </is>
      </c>
      <c r="CD32" s="2" t="inlineStr">
        <is>
          <t>corretagem de armas|
intermediação de armas</t>
        </is>
      </c>
      <c r="CE32" s="2" t="inlineStr">
        <is>
          <t>3|
3</t>
        </is>
      </c>
      <c r="CF32" s="2" t="inlineStr">
        <is>
          <t xml:space="preserve">|
</t>
        </is>
      </c>
      <c r="CG32" t="inlineStr">
        <is>
          <t>Atividade de mediação e facilitação de transacões (compra e venda) que impliquem a transferência de armas entre fornecedores e compradores, incluindo a promoção e comercialização e, eventualmente, o transporte das mesmas.</t>
        </is>
      </c>
      <c r="CH32" t="inlineStr">
        <is>
          <t/>
        </is>
      </c>
      <c r="CI32" t="inlineStr">
        <is>
          <t/>
        </is>
      </c>
      <c r="CJ32" t="inlineStr">
        <is>
          <t/>
        </is>
      </c>
      <c r="CK32" t="inlineStr">
        <is>
          <t/>
        </is>
      </c>
      <c r="CL32" s="2" t="inlineStr">
        <is>
          <t>sprostredkovanie obchodu so zbraňami</t>
        </is>
      </c>
      <c r="CM32" s="2" t="inlineStr">
        <is>
          <t>2</t>
        </is>
      </c>
      <c r="CN32" s="2" t="inlineStr">
        <is>
          <t/>
        </is>
      </c>
      <c r="CO32" t="inlineStr">
        <is>
          <t/>
        </is>
      </c>
      <c r="CP32" s="2" t="inlineStr">
        <is>
          <t>posredovanje orožja</t>
        </is>
      </c>
      <c r="CQ32" s="2" t="inlineStr">
        <is>
          <t>3</t>
        </is>
      </c>
      <c r="CR32" s="2" t="inlineStr">
        <is>
          <t/>
        </is>
      </c>
      <c r="CS32" t="inlineStr">
        <is>
          <t/>
        </is>
      </c>
      <c r="CT32" s="2" t="inlineStr">
        <is>
          <t>vapenförmedling</t>
        </is>
      </c>
      <c r="CU32" s="2" t="inlineStr">
        <is>
          <t>3</t>
        </is>
      </c>
      <c r="CV32" s="2" t="inlineStr">
        <is>
          <t/>
        </is>
      </c>
      <c r="CW32" t="inlineStr">
        <is>
          <t/>
        </is>
      </c>
    </row>
    <row r="33">
      <c r="A33" s="1" t="str">
        <f>HYPERLINK("https://iate.europa.eu/entry/result/1084505/all", "1084505")</f>
        <v>1084505</v>
      </c>
      <c r="B33" t="inlineStr">
        <is>
          <t>INTERNATIONAL RELATIONS;INDUSTRY</t>
        </is>
      </c>
      <c r="C33" t="inlineStr">
        <is>
          <t>INTERNATIONAL RELATIONS|defence;INDUSTRY|chemistry</t>
        </is>
      </c>
      <c r="D33" t="inlineStr">
        <is>
          <t>no</t>
        </is>
      </c>
      <c r="E33" t="inlineStr">
        <is>
          <t/>
        </is>
      </c>
      <c r="F33" s="2" t="inlineStr">
        <is>
          <t>биологично оръжие</t>
        </is>
      </c>
      <c r="G33" s="2" t="inlineStr">
        <is>
          <t>3</t>
        </is>
      </c>
      <c r="H33" s="2" t="inlineStr">
        <is>
          <t/>
        </is>
      </c>
      <c r="I33" t="inlineStr">
        <is>
          <t>използването на биологични токсини или инфекциозни агенти като бактерии, вируси и гъбички с намерение за увреждане или убийство на хора, животни или растения като акт на война</t>
        </is>
      </c>
      <c r="J33" t="inlineStr">
        <is>
          <t/>
        </is>
      </c>
      <c r="K33" t="inlineStr">
        <is>
          <t/>
        </is>
      </c>
      <c r="L33" t="inlineStr">
        <is>
          <t/>
        </is>
      </c>
      <c r="M33" t="inlineStr">
        <is>
          <t/>
        </is>
      </c>
      <c r="N33" s="2" t="inlineStr">
        <is>
          <t>biologisk våben</t>
        </is>
      </c>
      <c r="O33" s="2" t="inlineStr">
        <is>
          <t>3</t>
        </is>
      </c>
      <c r="P33" s="2" t="inlineStr">
        <is>
          <t/>
        </is>
      </c>
      <c r="Q33" t="inlineStr">
        <is>
          <t>Smitsomme bakterier, rikettsier, virus eller giftstoffer, som kan anvendes som våben under krig eller af terrorister med henblik på at forårsage sygdomme som miltbrand, pest eller tyfus. Anvendelsen af disse våben er forbudt ifølge en FN-konvention. Biologiske og kemiske våben betragtes normalt under et (CBW)</t>
        </is>
      </c>
      <c r="R33" s="2" t="inlineStr">
        <is>
          <t>biologische Waffe|
Biowaffe|
BW</t>
        </is>
      </c>
      <c r="S33" s="2" t="inlineStr">
        <is>
          <t>3|
3|
3</t>
        </is>
      </c>
      <c r="T33" s="2" t="inlineStr">
        <is>
          <t xml:space="preserve">|
|
</t>
        </is>
      </c>
      <c r="U33" t="inlineStr">
        <is>
          <t>Bakterien, Rickettsien, Viren oder Toxine, die aufgrund ihrer infektiösen - Milzbrand, Seuche, Typhus - Wirkung als Kriegswaffe oder zu terroristischen Zwecken eingesetzt werden können</t>
        </is>
      </c>
      <c r="V33" s="2" t="inlineStr">
        <is>
          <t>βιολογικό όπλο</t>
        </is>
      </c>
      <c r="W33" s="2" t="inlineStr">
        <is>
          <t>3</t>
        </is>
      </c>
      <c r="X33" s="2" t="inlineStr">
        <is>
          <t/>
        </is>
      </c>
      <c r="Y33" t="inlineStr">
        <is>
          <t>Μολυσματικά βακτηρίδια,ρικέτσιες,ιοί ή τοξίνες που μπορούν να χρησιμοποιηθούν ως όπλο για πολεμικούς σκοπούς ή τρομοκρατικές ενέργειες;προκαλούν νοσήματα όπως άνθρακα,πανώλη,τυφοειδή πυρετό;Σχετική σύμβαση των Ηνωμένων Εθνών απαγορεύει τη χρήση τους;Συνήθως τα βιολογικά και τα χημικά όπλα εξετάζονται μαζί(βιοχημικά όπλα)</t>
        </is>
      </c>
      <c r="Z33" s="2" t="inlineStr">
        <is>
          <t>biological weapon|
bioweapon|
BW</t>
        </is>
      </c>
      <c r="AA33" s="2" t="inlineStr">
        <is>
          <t>3|
3|
3</t>
        </is>
      </c>
      <c r="AB33" s="2" t="inlineStr">
        <is>
          <t xml:space="preserve">|
|
</t>
        </is>
      </c>
      <c r="AC33" t="inlineStr">
        <is>
          <t>infective bacteria,rickettsiae,viruses or toxins that can be used as an arm for war or terrorist purposes,by causing diseases such as anthrax,plague,typhoid, wgose use is banned by UN Convention</t>
        </is>
      </c>
      <c r="AD33" s="2" t="inlineStr">
        <is>
          <t>arma biológica</t>
        </is>
      </c>
      <c r="AE33" s="2" t="inlineStr">
        <is>
          <t>3</t>
        </is>
      </c>
      <c r="AF33" s="2" t="inlineStr">
        <is>
          <t/>
        </is>
      </c>
      <c r="AG33" t="inlineStr">
        <is>
          <t>serie de bacterias infecciosas, ricketsias, virus o toxinas que pueden utilizarse como arma con fines bélicos o terroristas, provocando enfermedades como el ántrax, la peste bubónica o el tifus; Su uso está prohibido por Convenio de las Naciones Unidas; Por regla general, las armas biológicas y químicas son tratadas en conjunto (en abreviatura, ABQ)</t>
        </is>
      </c>
      <c r="AH33" t="inlineStr">
        <is>
          <t/>
        </is>
      </c>
      <c r="AI33" t="inlineStr">
        <is>
          <t/>
        </is>
      </c>
      <c r="AJ33" t="inlineStr">
        <is>
          <t/>
        </is>
      </c>
      <c r="AK33" t="inlineStr">
        <is>
          <t/>
        </is>
      </c>
      <c r="AL33" s="2" t="inlineStr">
        <is>
          <t>bioase</t>
        </is>
      </c>
      <c r="AM33" s="2" t="inlineStr">
        <is>
          <t>3</t>
        </is>
      </c>
      <c r="AN33" s="2" t="inlineStr">
        <is>
          <t/>
        </is>
      </c>
      <c r="AO33" t="inlineStr">
        <is>
          <t>biologisen sodankäynnin väline</t>
        </is>
      </c>
      <c r="AP33" s="2" t="inlineStr">
        <is>
          <t>arme biologique</t>
        </is>
      </c>
      <c r="AQ33" s="2" t="inlineStr">
        <is>
          <t>3</t>
        </is>
      </c>
      <c r="AR33" s="2" t="inlineStr">
        <is>
          <t/>
        </is>
      </c>
      <c r="AS33" t="inlineStr">
        <is>
          <t>Bactéries infectieuses, rickettsies, virus ou toxines pouvant servir d'arme à des fins de guerre ou de terrorisme, en provoquant des maladies telles que l'anthrax, la peste ou la typhoïde; Leur emploi est interdit par la Convention des Nations-Unies; Les armes biologiques et chimiques sont généralement considérées comme un concept global (ABC)</t>
        </is>
      </c>
      <c r="AT33" t="inlineStr">
        <is>
          <t/>
        </is>
      </c>
      <c r="AU33" t="inlineStr">
        <is>
          <t/>
        </is>
      </c>
      <c r="AV33" t="inlineStr">
        <is>
          <t/>
        </is>
      </c>
      <c r="AW33" t="inlineStr">
        <is>
          <t/>
        </is>
      </c>
      <c r="AX33" t="inlineStr">
        <is>
          <t/>
        </is>
      </c>
      <c r="AY33" t="inlineStr">
        <is>
          <t/>
        </is>
      </c>
      <c r="AZ33" t="inlineStr">
        <is>
          <t/>
        </is>
      </c>
      <c r="BA33" t="inlineStr">
        <is>
          <t/>
        </is>
      </c>
      <c r="BB33" s="2" t="inlineStr">
        <is>
          <t>biológiai fegyver</t>
        </is>
      </c>
      <c r="BC33" s="2" t="inlineStr">
        <is>
          <t>3</t>
        </is>
      </c>
      <c r="BD33" s="2" t="inlineStr">
        <is>
          <t/>
        </is>
      </c>
      <c r="BE33" t="inlineStr">
        <is>
          <t>a &lt;a href="https://iate.europa.eu/entry/result/882894/hu" target="_blank"&gt;tömegpusztító fegyver&lt;/a&gt;ek azon csoportja, amely az emberi, állati, növényi szervezetek és anyagok megbetegítésére, károsítására, vagy elpusztítására szolgál, élő kórokozók, vagy azok alkotórészei, anyagcseretermékei által, biológiai harcanyag formájában való felhasználás esetén</t>
        </is>
      </c>
      <c r="BF33" s="2" t="inlineStr">
        <is>
          <t>arma biologica</t>
        </is>
      </c>
      <c r="BG33" s="2" t="inlineStr">
        <is>
          <t>3</t>
        </is>
      </c>
      <c r="BH33" s="2" t="inlineStr">
        <is>
          <t/>
        </is>
      </c>
      <c r="BI33" t="inlineStr">
        <is>
          <t>Batteri infettivi, rickettsiae, virus o tossine utilizzabili come armi da guerra o a scopo terroristico, che causano malattie come l'antrace, la peste, il tifo; Il loro uso è vietato dalla Convenzione delle Nazioni Unite; Le armi biologiche e chimiche sono generalmente considerate un tutt'uno</t>
        </is>
      </c>
      <c r="BJ33" s="2" t="inlineStr">
        <is>
          <t>biologinis ginklas</t>
        </is>
      </c>
      <c r="BK33" s="2" t="inlineStr">
        <is>
          <t>3</t>
        </is>
      </c>
      <c r="BL33" s="2" t="inlineStr">
        <is>
          <t/>
        </is>
      </c>
      <c r="BM33" t="inlineStr">
        <is>
          <t>masinio naikinimo ginklas, kurio veikimas pagrįstas žmonių, gyvulių ir augalų ligas sukeliančio užkrato paskleidimu</t>
        </is>
      </c>
      <c r="BN33" s="2" t="inlineStr">
        <is>
          <t>bioloģiskais ierocis</t>
        </is>
      </c>
      <c r="BO33" s="2" t="inlineStr">
        <is>
          <t>3</t>
        </is>
      </c>
      <c r="BP33" s="2" t="inlineStr">
        <is>
          <t/>
        </is>
      </c>
      <c r="BQ33" t="inlineStr">
        <is>
          <t>aprīkojums, kas izsviež, izkliedē vai izplata bioloģiskas kaujasvielas &lt;a href="/entry/result/919213/all" id="ENTRY_TO_ENTRY_CONVERTER" target="_blank"&gt;IATE:919213&lt;/a&gt; , &lt;a href="/entry/result/918847/all" id="ENTRY_TO_ENTRY_CONVERTER" target="_blank"&gt;IATE:918847&lt;/a&gt; [..]</t>
        </is>
      </c>
      <c r="BR33" t="inlineStr">
        <is>
          <t/>
        </is>
      </c>
      <c r="BS33" t="inlineStr">
        <is>
          <t/>
        </is>
      </c>
      <c r="BT33" t="inlineStr">
        <is>
          <t/>
        </is>
      </c>
      <c r="BU33" t="inlineStr">
        <is>
          <t/>
        </is>
      </c>
      <c r="BV33" s="2" t="inlineStr">
        <is>
          <t>biologisch wapen</t>
        </is>
      </c>
      <c r="BW33" s="2" t="inlineStr">
        <is>
          <t>3</t>
        </is>
      </c>
      <c r="BX33" s="2" t="inlineStr">
        <is>
          <t/>
        </is>
      </c>
      <c r="BY33" t="inlineStr">
        <is>
          <t>Besmettelijke bacteriën, rickettsiae, virussen en giftige stoffen die in een oorlog of bij terroristische acties als wapen kunnen worden gebruikt doordat ze ziekten als miltvuur, pest en tyfus veroorzaken; Het gebruik van deze wapens is door de Verenigde Naties verboden; Chemische en biologische wapens worden meestal als een geheel gezien (CBW)</t>
        </is>
      </c>
      <c r="BZ33" s="2" t="inlineStr">
        <is>
          <t>broń biologiczna</t>
        </is>
      </c>
      <c r="CA33" s="2" t="inlineStr">
        <is>
          <t>3</t>
        </is>
      </c>
      <c r="CB33" s="2" t="inlineStr">
        <is>
          <t/>
        </is>
      </c>
      <c r="CC33" t="inlineStr">
        <is>
          <t>broń masowego rażenia, w której ładunkiem bojowym są chorobotwórcze mikroorganizmy lub wirusy, a także broń oparta na toksynach pochodzenia biologicznego</t>
        </is>
      </c>
      <c r="CD33" s="2" t="inlineStr">
        <is>
          <t>arma biológica</t>
        </is>
      </c>
      <c r="CE33" s="2" t="inlineStr">
        <is>
          <t>3</t>
        </is>
      </c>
      <c r="CF33" s="2" t="inlineStr">
        <is>
          <t/>
        </is>
      </c>
      <c r="CG33" t="inlineStr">
        <is>
          <t>São bactérias infecciosas, rickettsias, vírus ou tóxinas que podem ser usados como arma de guerra ou com objectivos terroristas, causando doenças tais como o carbúnculo, a peste ou a febre tifóide. a sua utilização é proibida por uma convenção das Nações Unidas. as armas químicas e biológicas são geralmente referidas conjuntamente (AQB)</t>
        </is>
      </c>
      <c r="CH33" s="2" t="inlineStr">
        <is>
          <t>armă biologică</t>
        </is>
      </c>
      <c r="CI33" s="2" t="inlineStr">
        <is>
          <t>3</t>
        </is>
      </c>
      <c r="CJ33" s="2" t="inlineStr">
        <is>
          <t/>
        </is>
      </c>
      <c r="CK33" t="inlineStr">
        <is>
          <t/>
        </is>
      </c>
      <c r="CL33" t="inlineStr">
        <is>
          <t/>
        </is>
      </c>
      <c r="CM33" t="inlineStr">
        <is>
          <t/>
        </is>
      </c>
      <c r="CN33" t="inlineStr">
        <is>
          <t/>
        </is>
      </c>
      <c r="CO33" t="inlineStr">
        <is>
          <t/>
        </is>
      </c>
      <c r="CP33" s="2" t="inlineStr">
        <is>
          <t>biološko orožje</t>
        </is>
      </c>
      <c r="CQ33" s="2" t="inlineStr">
        <is>
          <t>3</t>
        </is>
      </c>
      <c r="CR33" s="2" t="inlineStr">
        <is>
          <t/>
        </is>
      </c>
      <c r="CS33" t="inlineStr">
        <is>
          <t>po mednarodnem pravu prepovedano bojno sredstvo (ženevski sporazum iz 17. 6. 1925), ki z delovanjem bakterij in virusov uničuje rastlinstvo in živalstvo ali pa povzroča množična obolenja ljudi, živali in rastlin</t>
        </is>
      </c>
      <c r="CT33" s="2" t="inlineStr">
        <is>
          <t>biologiska stridsmedel|
B-stridsmedel|
biologiska vapen</t>
        </is>
      </c>
      <c r="CU33" s="2" t="inlineStr">
        <is>
          <t>3|
3|
3</t>
        </is>
      </c>
      <c r="CV33" s="2" t="inlineStr">
        <is>
          <t xml:space="preserve">|
|
</t>
        </is>
      </c>
      <c r="CW33" t="inlineStr">
        <is>
          <t>levande organismer-av vilken beskaffenhet de vara må-eller smittsamt material som härrör från dem, vilka är avsedda att vålla sjukdom eller död bland människor, djur eller växter och vilka för sina verkningar är beroende av förmågan att förökas inom den människa, växt eller djur som angrips</t>
        </is>
      </c>
    </row>
    <row r="34">
      <c r="A34" s="1" t="str">
        <f>HYPERLINK("https://iate.europa.eu/entry/result/924190/all", "924190")</f>
        <v>924190</v>
      </c>
      <c r="B34" t="inlineStr">
        <is>
          <t>INTERNATIONAL RELATIONS;EUROPEAN UNION</t>
        </is>
      </c>
      <c r="C34" t="inlineStr">
        <is>
          <t>INTERNATIONAL RELATIONS|defence|military equipment;EUROPEAN UNION|European construction|European Union|common foreign and security policy|common security and defence policy</t>
        </is>
      </c>
      <c r="D34" t="inlineStr">
        <is>
          <t>yes</t>
        </is>
      </c>
      <c r="E34" t="inlineStr">
        <is>
          <t/>
        </is>
      </c>
      <c r="F34" t="inlineStr">
        <is>
          <t/>
        </is>
      </c>
      <c r="G34" t="inlineStr">
        <is>
          <t/>
        </is>
      </c>
      <c r="H34" t="inlineStr">
        <is>
          <t/>
        </is>
      </c>
      <c r="I34" t="inlineStr">
        <is>
          <t/>
        </is>
      </c>
      <c r="J34" t="inlineStr">
        <is>
          <t/>
        </is>
      </c>
      <c r="K34" t="inlineStr">
        <is>
          <t/>
        </is>
      </c>
      <c r="L34" t="inlineStr">
        <is>
          <t/>
        </is>
      </c>
      <c r="M34" t="inlineStr">
        <is>
          <t/>
        </is>
      </c>
      <c r="N34" s="2" t="inlineStr">
        <is>
          <t>skudsikker vest</t>
        </is>
      </c>
      <c r="O34" s="2" t="inlineStr">
        <is>
          <t>3</t>
        </is>
      </c>
      <c r="P34" s="2" t="inlineStr">
        <is>
          <t/>
        </is>
      </c>
      <c r="Q34" t="inlineStr">
        <is>
          <t/>
        </is>
      </c>
      <c r="R34" s="2" t="inlineStr">
        <is>
          <t>Körperpanzer</t>
        </is>
      </c>
      <c r="S34" s="2" t="inlineStr">
        <is>
          <t>3</t>
        </is>
      </c>
      <c r="T34" s="2" t="inlineStr">
        <is>
          <t/>
        </is>
      </c>
      <c r="U34" t="inlineStr">
        <is>
          <t/>
        </is>
      </c>
      <c r="V34" t="inlineStr">
        <is>
          <t/>
        </is>
      </c>
      <c r="W34" t="inlineStr">
        <is>
          <t/>
        </is>
      </c>
      <c r="X34" t="inlineStr">
        <is>
          <t/>
        </is>
      </c>
      <c r="Y34" t="inlineStr">
        <is>
          <t/>
        </is>
      </c>
      <c r="Z34" s="2" t="inlineStr">
        <is>
          <t>body armour|
bullet-proof armour|
armoured vest</t>
        </is>
      </c>
      <c r="AA34" s="2" t="inlineStr">
        <is>
          <t>3|
1|
1</t>
        </is>
      </c>
      <c r="AB34" s="2" t="inlineStr">
        <is>
          <t xml:space="preserve">|
|
</t>
        </is>
      </c>
      <c r="AC34" t="inlineStr">
        <is>
          <t>special protective
clothing which people such as soldiers and police officers sometimes wear when
they are in danger of being attacked with guns or other weapons</t>
        </is>
      </c>
      <c r="AD34" s="2" t="inlineStr">
        <is>
          <t>chaleco antibalas</t>
        </is>
      </c>
      <c r="AE34" s="2" t="inlineStr">
        <is>
          <t>3</t>
        </is>
      </c>
      <c r="AF34" s="2" t="inlineStr">
        <is>
          <t/>
        </is>
      </c>
      <c r="AG34" t="inlineStr">
        <is>
          <t>"Prenda de protección personal que tiene como característica fundamental la resistencia balística para proteger partes del cuerpo del usuario de los impactos causados por armas de fuego."&lt;br&gt;Existe una clasificación (estadounidense) del nivel de blindaje de estos chalecos, indicada con números romanos, en función del calibre y la velocidad de disparo de los proyectiles contra los que brindan protección. Los chalecos antibalas actuales están hechos por lo general de tejido sintético (el más habitual es el Kevlar) y pueden estar reforzados con placas de acero, titanio, etc., para protección de las zonas vitales del cuerpo.</t>
        </is>
      </c>
      <c r="AH34" s="2" t="inlineStr">
        <is>
          <t>soomusvest</t>
        </is>
      </c>
      <c r="AI34" s="2" t="inlineStr">
        <is>
          <t>3</t>
        </is>
      </c>
      <c r="AJ34" s="2" t="inlineStr">
        <is>
          <t/>
        </is>
      </c>
      <c r="AK34" t="inlineStr">
        <is>
          <t/>
        </is>
      </c>
      <c r="AL34" s="2" t="inlineStr">
        <is>
          <t>luotiliivi</t>
        </is>
      </c>
      <c r="AM34" s="2" t="inlineStr">
        <is>
          <t>3</t>
        </is>
      </c>
      <c r="AN34" s="2" t="inlineStr">
        <is>
          <t/>
        </is>
      </c>
      <c r="AO34" t="inlineStr">
        <is>
          <t>"luodinkestävä suojaliivi"</t>
        </is>
      </c>
      <c r="AP34" s="2" t="inlineStr">
        <is>
          <t>vêtement blindé</t>
        </is>
      </c>
      <c r="AQ34" s="2" t="inlineStr">
        <is>
          <t>3</t>
        </is>
      </c>
      <c r="AR34" s="2" t="inlineStr">
        <is>
          <t/>
        </is>
      </c>
      <c r="AS34" t="inlineStr">
        <is>
          <t/>
        </is>
      </c>
      <c r="AT34" t="inlineStr">
        <is>
          <t/>
        </is>
      </c>
      <c r="AU34" t="inlineStr">
        <is>
          <t/>
        </is>
      </c>
      <c r="AV34" t="inlineStr">
        <is>
          <t/>
        </is>
      </c>
      <c r="AW34" t="inlineStr">
        <is>
          <t/>
        </is>
      </c>
      <c r="AX34" t="inlineStr">
        <is>
          <t/>
        </is>
      </c>
      <c r="AY34" t="inlineStr">
        <is>
          <t/>
        </is>
      </c>
      <c r="AZ34" t="inlineStr">
        <is>
          <t/>
        </is>
      </c>
      <c r="BA34" t="inlineStr">
        <is>
          <t/>
        </is>
      </c>
      <c r="BB34" s="2" t="inlineStr">
        <is>
          <t>lövedékálló mellény</t>
        </is>
      </c>
      <c r="BC34" s="2" t="inlineStr">
        <is>
          <t>4</t>
        </is>
      </c>
      <c r="BD34" s="2" t="inlineStr">
        <is>
          <t/>
        </is>
      </c>
      <c r="BE34" t="inlineStr">
        <is>
          <t>olyan egyéni védőeszköz ( &lt;a href="/entry/result/1353023/all" id="ENTRY_TO_ENTRY_CONVERTER" target="_blank"&gt;IATE:1353023&lt;/a&gt; ), amelynek célja a test lövedék által okozott sérülésének minimalizálása</t>
        </is>
      </c>
      <c r="BF34" s="2" t="inlineStr">
        <is>
          <t>giubbotto antiproiettile</t>
        </is>
      </c>
      <c r="BG34" s="2" t="inlineStr">
        <is>
          <t>2</t>
        </is>
      </c>
      <c r="BH34" s="2" t="inlineStr">
        <is>
          <t/>
        </is>
      </c>
      <c r="BI34" t="inlineStr">
        <is>
          <t/>
        </is>
      </c>
      <c r="BJ34" t="inlineStr">
        <is>
          <t/>
        </is>
      </c>
      <c r="BK34" t="inlineStr">
        <is>
          <t/>
        </is>
      </c>
      <c r="BL34" t="inlineStr">
        <is>
          <t/>
        </is>
      </c>
      <c r="BM34" t="inlineStr">
        <is>
          <t/>
        </is>
      </c>
      <c r="BN34" t="inlineStr">
        <is>
          <t/>
        </is>
      </c>
      <c r="BO34" t="inlineStr">
        <is>
          <t/>
        </is>
      </c>
      <c r="BP34" t="inlineStr">
        <is>
          <t/>
        </is>
      </c>
      <c r="BQ34" t="inlineStr">
        <is>
          <t/>
        </is>
      </c>
      <c r="BR34" t="inlineStr">
        <is>
          <t/>
        </is>
      </c>
      <c r="BS34" t="inlineStr">
        <is>
          <t/>
        </is>
      </c>
      <c r="BT34" t="inlineStr">
        <is>
          <t/>
        </is>
      </c>
      <c r="BU34" t="inlineStr">
        <is>
          <t/>
        </is>
      </c>
      <c r="BV34" s="2" t="inlineStr">
        <is>
          <t>lichaamspantser|
lichaamsbepantsering</t>
        </is>
      </c>
      <c r="BW34" s="2" t="inlineStr">
        <is>
          <t>2|
2</t>
        </is>
      </c>
      <c r="BX34" s="2" t="inlineStr">
        <is>
          <t xml:space="preserve">|
</t>
        </is>
      </c>
      <c r="BY34" t="inlineStr">
        <is>
          <t>Moderne lichaamsbepantsering is te verdelen in twee categorieën: hard en zacht. Harde vesten worden gemaakt met behulp van platen (keramiek, metaal of famastone), die volgens hetzelfde principe werken als de middeleeuwse harnassen. Het materiaal duwt de kogel met dezelfde kracht terug als waarmee deze inslaat, zodat het pantser niet wordt doorboord. Deze platen bieden over het algemeen meer bescherming dan zachte lichaamsbepantsering maar zijn veel zwaarder en onhandiger. Deze vesten worden voornamelijk voor militaire doeleinden gebruikt. Zachte vesten bestaan uit fijngeweven lagen vezels, die onder een microscoop lijken op een net. Hoe meer lagen van dit vezel, des te meer weerstand biedt het vest. Bij de inslag van de kogel wordt de energie verdeeld over de vezels die met elkaar zijn verbonden.</t>
        </is>
      </c>
      <c r="BZ34" s="2" t="inlineStr">
        <is>
          <t>pancerz osobisty</t>
        </is>
      </c>
      <c r="CA34" s="2" t="inlineStr">
        <is>
          <t>3</t>
        </is>
      </c>
      <c r="CB34" s="2" t="inlineStr">
        <is>
          <t/>
        </is>
      </c>
      <c r="CC34" t="inlineStr">
        <is>
          <t/>
        </is>
      </c>
      <c r="CD34" s="2" t="inlineStr">
        <is>
          <t>colete antibala|
fato blindado</t>
        </is>
      </c>
      <c r="CE34" s="2" t="inlineStr">
        <is>
          <t>2|
3</t>
        </is>
      </c>
      <c r="CF34" s="2" t="inlineStr">
        <is>
          <t xml:space="preserve">|
</t>
        </is>
      </c>
      <c r="CG34" t="inlineStr">
        <is>
          <t>Colete utilizado nomeadamente pelas forças policiais e de segurança e destinado a proteger o tronco principalmente contra disparos de armas de fogo. Existem dois tipos de colete anti-bala: um, feito de fibra resistente (Kevlar, nylon ou mesmo seda), leve e que protege de disparos de armas de menor calibre, e um outro, no qual são utilizadas placas, normalmente de metal ou cerâmica, muito mais pesado e que protege de disparos de armas de maior calibre.</t>
        </is>
      </c>
      <c r="CH34" t="inlineStr">
        <is>
          <t/>
        </is>
      </c>
      <c r="CI34" t="inlineStr">
        <is>
          <t/>
        </is>
      </c>
      <c r="CJ34" t="inlineStr">
        <is>
          <t/>
        </is>
      </c>
      <c r="CK34" t="inlineStr">
        <is>
          <t/>
        </is>
      </c>
      <c r="CL34" s="2" t="inlineStr">
        <is>
          <t>prostriedok osobnej balistickej ochrany|
osobná balistická ochrana|
ochranný odev</t>
        </is>
      </c>
      <c r="CM34" s="2" t="inlineStr">
        <is>
          <t>3|
3|
3</t>
        </is>
      </c>
      <c r="CN34" s="2" t="inlineStr">
        <is>
          <t>|
|
admitted</t>
        </is>
      </c>
      <c r="CO34" t="inlineStr">
        <is>
          <t>špeciálne ochranné oblečenie, ktoré podľa použitého materiálu poskytuje ochranu proti strelám z ručných zbraní rôzneho kalibru, prípadne môže poskytovať ochranu pred črepinami či pred útokom bodnou zbraňou</t>
        </is>
      </c>
      <c r="CP34" t="inlineStr">
        <is>
          <t/>
        </is>
      </c>
      <c r="CQ34" t="inlineStr">
        <is>
          <t/>
        </is>
      </c>
      <c r="CR34" t="inlineStr">
        <is>
          <t/>
        </is>
      </c>
      <c r="CS34" t="inlineStr">
        <is>
          <t/>
        </is>
      </c>
      <c r="CT34" s="2" t="inlineStr">
        <is>
          <t>skyddsväst</t>
        </is>
      </c>
      <c r="CU34" s="2" t="inlineStr">
        <is>
          <t>2</t>
        </is>
      </c>
      <c r="CV34" s="2" t="inlineStr">
        <is>
          <t/>
        </is>
      </c>
      <c r="CW34" t="inlineStr">
        <is>
          <t>"skyddsväst, tidigare något oegentligt skottsäker väst, plagg med metall- eller kerampansar som avser att skydda mot beskjutning. Med lätta ballistiska fibervävar har den utvecklats till kroppsskydd, som täcker bålen och delar av halsen. Det väger 4-5 kg och ger splitterskydd. Med låga krav på rörlighet kan även dubbelt så tunga skydd användas."</t>
        </is>
      </c>
    </row>
    <row r="35">
      <c r="A35" s="1" t="str">
        <f>HYPERLINK("https://iate.europa.eu/entry/result/919962/all", "919962")</f>
        <v>919962</v>
      </c>
      <c r="B35" t="inlineStr">
        <is>
          <t>INTERNATIONAL RELATIONS;EUROPEAN UNION</t>
        </is>
      </c>
      <c r="C35" t="inlineStr">
        <is>
          <t>INTERNATIONAL RELATIONS|defence;EUROPEAN UNION|European construction|European Union</t>
        </is>
      </c>
      <c r="D35" t="inlineStr">
        <is>
          <t>yes</t>
        </is>
      </c>
      <c r="E35" t="inlineStr">
        <is>
          <t/>
        </is>
      </c>
      <c r="F35" s="2" t="inlineStr">
        <is>
          <t>председател на Военния комитет на Европейския съюз</t>
        </is>
      </c>
      <c r="G35" s="2" t="inlineStr">
        <is>
          <t>3</t>
        </is>
      </c>
      <c r="H35" s="2" t="inlineStr">
        <is>
          <t/>
        </is>
      </c>
      <c r="I35" t="inlineStr">
        <is>
          <t>Генерал с четири звезди на назначение, за предпочитане бивш ръководител на отбраната на държава-членка на ЕС. Той се избира между РО на държавите-членки за срок от три години, освен при изключителни обстоятелства. Председателства заседанията на ВКЕС на ниво военни представители и ръководители на отбраната и присъства на заседанията на Съвета, когато се вземат решения с последици за отбраната.</t>
        </is>
      </c>
      <c r="J35" s="2" t="inlineStr">
        <is>
          <t>předseda Vojenského výboru Evropské unie</t>
        </is>
      </c>
      <c r="K35" s="2" t="inlineStr">
        <is>
          <t>3</t>
        </is>
      </c>
      <c r="L35" s="2" t="inlineStr">
        <is>
          <t/>
        </is>
      </c>
      <c r="M35" t="inlineStr">
        <is>
          <t>Předsedou Vojenského výboru Evropské unie je čtyřhvězdičkový generál, nejlépe bývalý náčelník generálního štábu členského státu EU. Je volen náčelníky generálních štábů členských států podle schváleného postupu a jmenován Radou na doporučení Vojenského výboru Evropské unie zasedajícího na úrovni náčelníků generálních štábů. Předseda Vojenského výboru Evropské unie má mezinárodní působnost a podle potřeby zastupuje Vojenský výbor Evropské unie v Politickém a bezpečnostním výboru a v Radě.</t>
        </is>
      </c>
      <c r="N35" s="2" t="inlineStr">
        <is>
          <t>formand for Den Europæiske Unions Militærkomité|
EUMC-formand|
CEUMC</t>
        </is>
      </c>
      <c r="O35" s="2" t="inlineStr">
        <is>
          <t>4|
4|
4</t>
        </is>
      </c>
      <c r="P35" s="2" t="inlineStr">
        <is>
          <t xml:space="preserve">|
|
</t>
        </is>
      </c>
      <c r="Q35" t="inlineStr">
        <is>
          <t>firestjernet officer, helst en tidligere forsvarschef fra en EU-medlemsstat, der udvælges af medlemsstaternes forsvarschefer i henhold til godkendte procedurer og udnævnes af Rådet på anbefaling fra EUMC på forsvarschefplan</t>
        </is>
      </c>
      <c r="R35" s="2" t="inlineStr">
        <is>
          <t>Vorsitzender des Militärausschusses der EU|
CEUMC</t>
        </is>
      </c>
      <c r="S35" s="2" t="inlineStr">
        <is>
          <t>3|
3</t>
        </is>
      </c>
      <c r="T35" s="2" t="inlineStr">
        <is>
          <t xml:space="preserve">|
</t>
        </is>
      </c>
      <c r="U35" t="inlineStr">
        <is>
          <t>Vier-Sterne-General/Admiral, vorzugsweise ein ehemaliger Generalstabschef eines EU-Mitgliedstaats, der die Sitzungen und die Arbeit des EUMC ( &lt;a href="/entry/result/914380/all" id="ENTRY_TO_ENTRY_CONVERTER" target="_blank"&gt;IATE:914380&lt;/a&gt; ) leitet</t>
        </is>
      </c>
      <c r="V35" s="2" t="inlineStr">
        <is>
          <t>πρόεδρος της στρατιωτικής επιτροπής της Ευρωπαϊκής Ενωσης|
CEUMC</t>
        </is>
      </c>
      <c r="W35" s="2" t="inlineStr">
        <is>
          <t>3|
3</t>
        </is>
      </c>
      <c r="X35" s="2" t="inlineStr">
        <is>
          <t xml:space="preserve">|
</t>
        </is>
      </c>
      <c r="Y35" t="inlineStr">
        <is>
          <t/>
        </is>
      </c>
      <c r="Z35" s="2" t="inlineStr">
        <is>
          <t>Chairman of the European Union Military Committee|
CEUMC</t>
        </is>
      </c>
      <c r="AA35" s="2" t="inlineStr">
        <is>
          <t>3|
3</t>
        </is>
      </c>
      <c r="AB35" s="2" t="inlineStr">
        <is>
          <t xml:space="preserve">|
</t>
        </is>
      </c>
      <c r="AC35" t="inlineStr">
        <is>
          <t>four-star flag officer, preferably a former Chief of Defence [ &lt;a href="/entry/result/891248/all" id="ENTRY_TO_ENTRY_CONVERTER" target="_blank"&gt;IATE:891248&lt;/a&gt; ] of an EU Member State, whose tasks include chairing European Union Military Committee [ &lt;a href="/entry/result/914380/all" id="ENTRY_TO_ENTRY_CONVERTER" target="_blank"&gt;IATE:914380&lt;/a&gt; ] meetings at military representative [ &lt;a href="/entry/result/921343/all" id="ENTRY_TO_ENTRY_CONVERTER" target="_blank"&gt;IATE:921343&lt;/a&gt; ] and chief of defence levels, participating as appropriate in the Political and Security Committee [ &lt;a href="/entry/result/913559/all" id="ENTRY_TO_ENTRY_CONVERTER" target="_blank"&gt;IATE:913559&lt;/a&gt; ] and attending Council meetings when decisions with defence implications are to be taken</t>
        </is>
      </c>
      <c r="AD35" s="2" t="inlineStr">
        <is>
          <t>presidente del Comité Militar de la Unión Europea|
PCMUE</t>
        </is>
      </c>
      <c r="AE35" s="2" t="inlineStr">
        <is>
          <t>4|
3</t>
        </is>
      </c>
      <c r="AF35" s="2" t="inlineStr">
        <is>
          <t xml:space="preserve">|
</t>
        </is>
      </c>
      <c r="AG35" t="inlineStr">
        <is>
          <t>General o almirante de cuatro estrellas que, preferentemente, haya sido anteriormente jefe de Estado Mayor de un Estado miembro de la UE. Tiene un mandato de tres años y entre sus cometidos se incluye presidir las reuniones del CMUE &lt;a href="/entry/result/914380/all" id="ENTRY_TO_ENTRY_CONVERTER" target="_blank"&gt;IATE:914380&lt;/a&gt; en sus composiciones de delegados militares &lt;a href="/entry/result/921343/all" id="ENTRY_TO_ENTRY_CONVERTER" target="_blank"&gt;IATE:921343&lt;/a&gt; y de jefes del Estado Mayor de la Defensa &lt;a href="/entry/result/891248/all" id="ENTRY_TO_ENTRY_CONVERTER" target="_blank"&gt;IATE:891248&lt;/a&gt; ; participar, si procede, en el Comité Político y de Seguridad &lt;a href="/entry/result/913559/all" id="ENTRY_TO_ENTRY_CONVERTER" target="_blank"&gt;IATE:913559&lt;/a&gt; , y asistir a las sesiones del Consejo en las que vayan a adoptarse decisiones con incidencia en la defensa.</t>
        </is>
      </c>
      <c r="AH35" s="2" t="inlineStr">
        <is>
          <t>Euroopa Liidu sõjalise komitee esimees</t>
        </is>
      </c>
      <c r="AI35" s="2" t="inlineStr">
        <is>
          <t>3</t>
        </is>
      </c>
      <c r="AJ35" s="2" t="inlineStr">
        <is>
          <t/>
        </is>
      </c>
      <c r="AK35" t="inlineStr">
        <is>
          <t>kõrgem ohvitser, eelistatavalt ELi liikmesriigi endine kaitsejõudude ülem, kes juhatab 
&lt;i&gt;ELSK&lt;/i&gt; [ &lt;a href="/entry/result/914380/all" id="ENTRY_TO_ENTRY_CONVERTER" target="_blank"&gt;IATE:914380&lt;/a&gt; ] koosolekuid sõjaliste esindajate ja kaitsejõudude ülemate tasandil ning esindab ELSK-d</t>
        </is>
      </c>
      <c r="AL35" s="2" t="inlineStr">
        <is>
          <t>Euroopan unionin sotilaskomitean puheenjohtaja|
EUSK:n puheenjohtaja</t>
        </is>
      </c>
      <c r="AM35" s="2" t="inlineStr">
        <is>
          <t>3|
3</t>
        </is>
      </c>
      <c r="AN35" s="2" t="inlineStr">
        <is>
          <t xml:space="preserve">|
</t>
        </is>
      </c>
      <c r="AO35" t="inlineStr">
        <is>
          <t/>
        </is>
      </c>
      <c r="AP35" s="2" t="inlineStr">
        <is>
          <t>président du Comité militaire de l'Union européenne|
président du CMUE|
PCMUE</t>
        </is>
      </c>
      <c r="AQ35" s="2" t="inlineStr">
        <is>
          <t>3|
3|
3</t>
        </is>
      </c>
      <c r="AR35" s="2" t="inlineStr">
        <is>
          <t xml:space="preserve">|
|
</t>
        </is>
      </c>
      <c r="AS35" t="inlineStr">
        <is>
          <t>officier quatre étoiles désigné à ce poste, de préférence un ancien chef d'état-major des armées (CEMA) d'un État membre de l'Union européenne, choisi par les CEMA des États membres selon les procédures approuvées et désigné (en principe pour un mandat de trois ans) par le Conseil sur recommandation du CMUE</t>
        </is>
      </c>
      <c r="AT35" s="2" t="inlineStr">
        <is>
          <t>Cathaoirleach Choiste Míleata an Aontais Eorpaigh|
CEUMC</t>
        </is>
      </c>
      <c r="AU35" s="2" t="inlineStr">
        <is>
          <t>3|
3</t>
        </is>
      </c>
      <c r="AV35" s="2" t="inlineStr">
        <is>
          <t xml:space="preserve">|
</t>
        </is>
      </c>
      <c r="AW35" t="inlineStr">
        <is>
          <t/>
        </is>
      </c>
      <c r="AX35" s="2" t="inlineStr">
        <is>
          <t>predsjedatelj Vojnog odbora Europske unije|
CEUMC</t>
        </is>
      </c>
      <c r="AY35" s="2" t="inlineStr">
        <is>
          <t>3|
3</t>
        </is>
      </c>
      <c r="AZ35" s="2" t="inlineStr">
        <is>
          <t xml:space="preserve">|
</t>
        </is>
      </c>
      <c r="BA35" t="inlineStr">
        <is>
          <t/>
        </is>
      </c>
      <c r="BB35" s="2" t="inlineStr">
        <is>
          <t>az Európai Unió Katonai Bizottságának elnöke|
az EUKB elnöke</t>
        </is>
      </c>
      <c r="BC35" s="2" t="inlineStr">
        <is>
          <t>3|
3</t>
        </is>
      </c>
      <c r="BD35" s="2" t="inlineStr">
        <is>
          <t xml:space="preserve">|
</t>
        </is>
      </c>
      <c r="BE35" t="inlineStr">
        <is>
          <t>az Európai Unió Katonai Bizottságának [ &lt;a href="/entry/result/914380/all" id="ENTRY_TO_ENTRY_CONVERTER" target="_blank"&gt;IATE:914380&lt;/a&gt; ] élén álló négycsillagos tábornok, lehetőleg az egyik EU-tagállam volt vezérkari főnöke</t>
        </is>
      </c>
      <c r="BF35" s="2" t="inlineStr">
        <is>
          <t>presidente del comitato militare dell'Unione europea|
CEUMC</t>
        </is>
      </c>
      <c r="BG35" s="2" t="inlineStr">
        <is>
          <t>3|
3</t>
        </is>
      </c>
      <c r="BH35" s="2" t="inlineStr">
        <is>
          <t xml:space="preserve">|
</t>
        </is>
      </c>
      <c r="BI35" t="inlineStr">
        <is>
          <t>preferibilmente un ex capo di Stato maggiore della difesa di uno Stato membro dell'UE, è di nomina generale o ammiraglio a quattro stelle, ha il ruolo di consulente militare dell'alto rappresentante, conduce i lavori del comitatoe assiste alle sessioni del Consiglio quando si devono adottare decisioni con implicazioni in materia di difesa</t>
        </is>
      </c>
      <c r="BJ35" s="2" t="inlineStr">
        <is>
          <t>Europos Sąjungos karinio komiteto pirmininkas|
ESKK pirmininkas</t>
        </is>
      </c>
      <c r="BK35" s="2" t="inlineStr">
        <is>
          <t>3|
3</t>
        </is>
      </c>
      <c r="BL35" s="2" t="inlineStr">
        <is>
          <t xml:space="preserve">|
</t>
        </is>
      </c>
      <c r="BM35" t="inlineStr">
        <is>
          <t>ES kariniam komitetui vadovauti paskirtas keturių žvaigždžių admirolas, dažniausiai buvęs kurios nors ES valstybės narės gynybos vadovas; jį išrenka valstybių narių GV patvirtinta tvarka, o skiria Taryba gynybos vadovų lygiu susirinkusio ESKK teikimu</t>
        </is>
      </c>
      <c r="BN35" s="2" t="inlineStr">
        <is>
          <t>Eiropas Savienības Militārās komitejas priekšsēdētājs</t>
        </is>
      </c>
      <c r="BO35" s="2" t="inlineStr">
        <is>
          <t>3</t>
        </is>
      </c>
      <c r="BP35" s="2" t="inlineStr">
        <is>
          <t/>
        </is>
      </c>
      <c r="BQ35" t="inlineStr">
        <is>
          <t>četru zvaigžņu ģenerālis/admirālis, vēlams – bijušais kādas dalībvalsts nacionālo bruņoto spēku komandieris [ &lt;a href="/entry/result/891248/all" id="ENTRY_TO_ENTRY_CONVERTER" target="_blank"&gt;IATE:891248&lt;/a&gt; ], kura uzdevumi cita starpā ir: vadīt Eiropas Savienības Militāro komiteju [ &lt;a href="/entry/result/914380/all" id="ENTRY_TO_ENTRY_CONVERTER" target="_blank"&gt;IATE:914380&lt;/a&gt; ] un militāro pārstāvju[ &lt;a href="/entry/result/921343/all" id="ENTRY_TO_ENTRY_CONVERTER" target="_blank"&gt;IATE:921343&lt;/a&gt; ] un bruņoto spēku komandieru līmeņa sanāksmes, vajadzības gadījumā piedalīties Politikas un drošības komitejas [ &lt;a href="/entry/result/913559/all" id="ENTRY_TO_ENTRY_CONVERTER" target="_blank"&gt;IATE:913559&lt;/a&gt; ] sanāksmēs un tajās Padomes sanāksmēs, kurās tiek lemti aizsardzībai būtiski jautājumi</t>
        </is>
      </c>
      <c r="BR35" s="2" t="inlineStr">
        <is>
          <t>President tal-Kumitat Militari tal-Unjoni Ewropea|
CEUMC</t>
        </is>
      </c>
      <c r="BS35" s="2" t="inlineStr">
        <is>
          <t>3|
3</t>
        </is>
      </c>
      <c r="BT35" s="2" t="inlineStr">
        <is>
          <t xml:space="preserve">|
</t>
        </is>
      </c>
      <c r="BU35" t="inlineStr">
        <is>
          <t>uffiċjal tal-bandiera ta' erba' stilel [ &lt;a href="/entry/result/921455/all" id="ENTRY_TO_ENTRY_CONVERTER" target="_blank"&gt;IATE:921455&lt;/a&gt; ], preferibbilment ex-Kap tad-Difiża [ &lt;a href="/entry/result/891248/all" id="ENTRY_TO_ENTRY_CONVERTER" target="_blank"&gt;IATE:891248&lt;/a&gt; ] ta' Stat Membru tal-UE, li l-kompiti tiegħu jinkludu l-presidenza tal-laqgħat tal-Kumitat Militari tal-Unjoni Ewropea [ &lt;a href="/entry/result/914380/all" id="ENTRY_TO_ENTRY_CONVERTER" target="_blank"&gt;IATE:914380&lt;/a&gt; ] fil-livell tar-rappreżentanti militari u tal-kapijiet tad-difiża, il-parteċipazzjoni kif adatt fil-Kumitat Politiku u ta' Sigurtà [ &lt;a href="/entry/result/913559/all" id="ENTRY_TO_ENTRY_CONVERTER" target="_blank"&gt;IATE:913559&lt;/a&gt; ] u l-attendenza għal-laqgħat tal-Kunsill meta jkollhom jittieħdu deċiżjonijiet b'implikazzjonijiet għad-difiża</t>
        </is>
      </c>
      <c r="BV35" s="2" t="inlineStr">
        <is>
          <t>voorzitter van het Militair Comité van de Europese Unie|
CEUMC</t>
        </is>
      </c>
      <c r="BW35" s="2" t="inlineStr">
        <is>
          <t>2|
2</t>
        </is>
      </c>
      <c r="BX35" s="2" t="inlineStr">
        <is>
          <t xml:space="preserve">|
</t>
        </is>
      </c>
      <c r="BY35" t="inlineStr">
        <is>
          <t>een benoemde viersterrenvlag- of opperofficier, bij voorkeur een voormalig Chef Defensiestaf van een EU-lidstaat, die de EUMC-vergaderingen voorzit op het niveau van de MILREP's en de CDS'en en woordvoerder is van het EUMC; in die laatste hoedanigheid neemt hij in voorkomend geval deel aan het Comité politieke en veiligheidsvraagstukken en aan Raadszittingen.</t>
        </is>
      </c>
      <c r="BZ35" s="2" t="inlineStr">
        <is>
          <t>przewodniczący Komitetu Wojskowego Unii Europejskiej|
przewodniczący EUMC|
CEUMC</t>
        </is>
      </c>
      <c r="CA35" s="2" t="inlineStr">
        <is>
          <t>3|
3|
3</t>
        </is>
      </c>
      <c r="CB35" s="2" t="inlineStr">
        <is>
          <t xml:space="preserve">|
|
</t>
        </is>
      </c>
      <c r="CC35" t="inlineStr">
        <is>
          <t>---</t>
        </is>
      </c>
      <c r="CD35" s="2" t="inlineStr">
        <is>
          <t>Presidente do Comité Militar da União Europeia|
PCMUE</t>
        </is>
      </c>
      <c r="CE35" s="2" t="inlineStr">
        <is>
          <t>3|
3</t>
        </is>
      </c>
      <c r="CF35" s="2" t="inlineStr">
        <is>
          <t xml:space="preserve">|
</t>
        </is>
      </c>
      <c r="CG35" t="inlineStr">
        <is>
          <t>Oficial general de quatro estrelas, nomeado pelo Conselho por recomendação do comité reunido a nível de chefes de Estado-Maior. O seu mandato é de três anos. O seu perfil e as suas responsabilidades encontram-se definidas no ponto 4 do Anexo à Decisão do Conselho que cria o CMUE.</t>
        </is>
      </c>
      <c r="CH35" s="2" t="inlineStr">
        <is>
          <t>președintele Comitetului Militar al Uniunii Europene|
PCMUE</t>
        </is>
      </c>
      <c r="CI35" s="2" t="inlineStr">
        <is>
          <t>3|
3</t>
        </is>
      </c>
      <c r="CJ35" s="2" t="inlineStr">
        <is>
          <t xml:space="preserve">|
</t>
        </is>
      </c>
      <c r="CK35" t="inlineStr">
        <is>
          <t>ofițer cu patru stele desemnat în acest post, de preferință un fost șef de stat-major al unui stat membru al UE, ales de către șefii de stat-major ai statelor membre în conformitate cu procedurile aprobate și desemnat de către Consiliu, la recomandarea CMUE reunit la nivel de șefi de stat-major și având în principiu un mandat de trei ani</t>
        </is>
      </c>
      <c r="CL35" s="2" t="inlineStr">
        <is>
          <t>predseda Vojenského výboru Európskej únie|
predseda VVEÚ</t>
        </is>
      </c>
      <c r="CM35" s="2" t="inlineStr">
        <is>
          <t>3|
3</t>
        </is>
      </c>
      <c r="CN35" s="2" t="inlineStr">
        <is>
          <t xml:space="preserve">|
</t>
        </is>
      </c>
      <c r="CO35" t="inlineStr">
        <is>
          <t>štvorhviezdičkový dôstojník, najlepšie bývalý náčelník generálneho štábu niektorého členského štátu EÚ, ktorý okrem iného predsedá schôdzam Vojenského výboru Európskej únie na úrovni vojenských predstaviteľov (Milreps) a náčelníkov generálnych štábov a podľa potreby sa zúčastňuje na činnosti Politického a bezpečnostného výboru a na zasadaniach Rady pri prijímaní rozhodnutí s obrannými dôsledkami</t>
        </is>
      </c>
      <c r="CP35" s="2" t="inlineStr">
        <is>
          <t>predsednik Vojaškega odbora Evropske unije|
PVOEU</t>
        </is>
      </c>
      <c r="CQ35" s="2" t="inlineStr">
        <is>
          <t>3|
3</t>
        </is>
      </c>
      <c r="CR35" s="2" t="inlineStr">
        <is>
          <t xml:space="preserve">|
</t>
        </is>
      </c>
      <c r="CS35" t="inlineStr">
        <is>
          <t/>
        </is>
      </c>
      <c r="CT35" s="2" t="inlineStr">
        <is>
          <t>ordförande i Europeiska unionens militära kommitté|
CEUMC</t>
        </is>
      </c>
      <c r="CU35" s="2" t="inlineStr">
        <is>
          <t>3|
3</t>
        </is>
      </c>
      <c r="CV35" s="2" t="inlineStr">
        <is>
          <t xml:space="preserve">|
</t>
        </is>
      </c>
      <c r="CW35" t="inlineStr">
        <is>
          <t/>
        </is>
      </c>
    </row>
    <row r="36">
      <c r="A36" s="1" t="str">
        <f>HYPERLINK("https://iate.europa.eu/entry/result/3622254/all", "3622254")</f>
        <v>3622254</v>
      </c>
      <c r="B36" t="inlineStr">
        <is>
          <t>EUROPEAN UNION;INTERNATIONAL RELATIONS</t>
        </is>
      </c>
      <c r="C36" t="inlineStr">
        <is>
          <t>EUROPEAN UNION|European construction|European Union|common foreign and security policy|common security and defence policy;INTERNATIONAL RELATIONS|defence|defence policy|European defence policy|rapid reaction force</t>
        </is>
      </c>
      <c r="D36" t="inlineStr">
        <is>
          <t>yes</t>
        </is>
      </c>
      <c r="E36" t="inlineStr">
        <is>
          <t>proposed</t>
        </is>
      </c>
      <c r="F36" s="2" t="inlineStr">
        <is>
          <t>капацитет на ЕС за бързо развръщане</t>
        </is>
      </c>
      <c r="G36" s="2" t="inlineStr">
        <is>
          <t>3</t>
        </is>
      </c>
      <c r="H36" s="2" t="inlineStr">
        <is>
          <t/>
        </is>
      </c>
      <c r="I36" t="inlineStr">
        <is>
          <t>предложение за създаването на &lt;a href="https://iate.europa.eu/entry/result/878924/bg" target="_blank"&gt;сили за бързо реагиране&lt;/a&gt;, така че да може ЕС бързо да разполага в случай на криза модулна част с численост до 5000, в т.ч. сухопътни, въздушни и морски компоненти и &lt;a href="https://iate.europa.eu/entry/result/2203993/all" target="_blank"&gt;стратегически спомагателни способности&lt;/a&gt;</t>
        </is>
      </c>
      <c r="J36" s="2" t="inlineStr">
        <is>
          <t>kapacita EU pro rychlé nasazení</t>
        </is>
      </c>
      <c r="K36" s="2" t="inlineStr">
        <is>
          <t>3</t>
        </is>
      </c>
      <c r="L36" s="2" t="inlineStr">
        <is>
          <t/>
        </is>
      </c>
      <c r="M36" t="inlineStr">
        <is>
          <t>jednotka rychlé reakce EU, jež umožňuje urychleně rozmístit modulární sílu až 5 000 
vojáků, včetně pozemních, vzdušných a námořních složek, jakož i nezbytné 
strategické podpůrné schopnosti</t>
        </is>
      </c>
      <c r="N36" s="2" t="inlineStr">
        <is>
          <t>EU-kapacitet til hurtig deployering</t>
        </is>
      </c>
      <c r="O36" s="2" t="inlineStr">
        <is>
          <t>3</t>
        </is>
      </c>
      <c r="P36" s="2" t="inlineStr">
        <is>
          <t/>
        </is>
      </c>
      <c r="Q36" t="inlineStr">
        <is>
          <t>et projekt foreslået af medlemsstaterne i 2021 i forbindelse med drøftelserne om det strategiske kompas med henblik på at skabe en EU-styrke til hurtig reaktion, som vil bestå af væsentligt ændrede EU-kampgrupper og af medlemsstaternes andre militære styrker og kapabiliteter for at gøre det muligt for EU i tilfælde af en krise hurtigt at deployere moduler på op til 5 000 tropper, herunder kapaciteter på land, i luften og til havs samt strategiske katalysatorer.</t>
        </is>
      </c>
      <c r="R36" s="2" t="inlineStr">
        <is>
          <t>EU-Schnelleingreifkapazität</t>
        </is>
      </c>
      <c r="S36" s="2" t="inlineStr">
        <is>
          <t>3</t>
        </is>
      </c>
      <c r="T36" s="2" t="inlineStr">
        <is>
          <t/>
        </is>
      </c>
      <c r="U36" t="inlineStr">
        <is>
          <t>im Rahmen des &lt;a href="https://iate.europa.eu/entry/result/3590347/all" target="_blank"&gt;Strategischen Kompasses&lt;/a&gt; geplante Kapazität,
die die rasche Entsendung einer modularen Streitkraft mit bis zu 5 000
Einsatzkräften, einschließlich Land-, Luft- und Marinekomponenten, in ein nicht
bedrohungsfreies Umfeld zur Bewältigung verschiedener Arten von Krisen
ermöglicht und die spätestens 2025 voll einsatzbereit sein soll</t>
        </is>
      </c>
      <c r="V36" s="2" t="inlineStr">
        <is>
          <t>ενωσιακή ικανότητα ταχείας ανάπτυξης</t>
        </is>
      </c>
      <c r="W36" s="2" t="inlineStr">
        <is>
          <t>3</t>
        </is>
      </c>
      <c r="X36" s="2" t="inlineStr">
        <is>
          <t/>
        </is>
      </c>
      <c r="Y36" t="inlineStr">
        <is>
          <t>έργο που προτάθηκε το 2021 από τα κράτη μέλη στο πλαίσιο της &lt;a href="https://iate.europa.eu/entry/result/3590347/en-el" target="_blank"&gt;στρατηγικής πυξίδας&lt;/a&gt; για τη συγκρότηση &lt;a href="https://iate.europa.eu/entry/result/878924/en-el" target="_blank"&gt;δύναμης ταχείας αντίδρασης&lt;/a&gt; η οποία θα αποτελείται από τροποποιημένες &lt;a href="https://iate.europa.eu/entry/result/933036/en-el" target="_blank"&gt;ομάδες μάχης της ΕΕ&lt;/a&gt; και άλλες ένοπλες δυνάμεις των κρατών μελών</t>
        </is>
      </c>
      <c r="Z36" s="2" t="inlineStr">
        <is>
          <t>EU Rapid Deployment Capacity|
EU RDC|
EU rapid deployment force|
rapid deployment capacity</t>
        </is>
      </c>
      <c r="AA36" s="2" t="inlineStr">
        <is>
          <t>3|
3|
1|
1</t>
        </is>
      </c>
      <c r="AB36" s="2" t="inlineStr">
        <is>
          <t xml:space="preserve">|
|
|
</t>
        </is>
      </c>
      <c r="AC36" t="inlineStr">
        <is>
          <t>proposed&lt;b&gt;&lt;sup&gt;1&lt;/sup&gt;&lt;/b&gt;, overarching EU rapid reaction
structure&lt;b&gt;&lt;sup&gt;2&lt;/sup&gt;&lt;/b&gt; to enable the swift deployment, in the event of a crisis&lt;b&gt;&lt;sup&gt;3&lt;/sup&gt;&lt;/b&gt;,
of a modular force of up to 5 000 troops, including land, air and maritime
components and &lt;a href="https://iate.europa.eu/entry/result/2203993/en" target="_blank"&gt;strategic enablers&lt;/a&gt;</t>
        </is>
      </c>
      <c r="AD36" s="2" t="inlineStr">
        <is>
          <t>Capacidad de Despliegue Rápido de la UE</t>
        </is>
      </c>
      <c r="AE36" s="2" t="inlineStr">
        <is>
          <t>3</t>
        </is>
      </c>
      <c r="AF36" s="2" t="inlineStr">
        <is>
          <t/>
        </is>
      </c>
      <c r="AG36" t="inlineStr">
        <is>
          <t>Fuerza modular de la UE, prevista en la &lt;a href="https://iate.europa.eu/entry/result/3590347/es" target="_blank"&gt;Brújula Estratégica&lt;/a&gt;, que estará formada por &lt;a href="https://iate.europa.eu/entry/result/933036/es" target="_blank"&gt;grupos de combate de la UE&lt;/a&gt; muy modificados y por otras fuerzas armadas y medios militares de los Estados miembros y permitirá desplegar rápidamente hasta 5 000 militares, incluidos componentes terrestres, aéreos y marítimos y los &lt;a href="https://iate.europa.eu/entry/result/2203993/es" target="_blank"&gt;elementos de apoyo estratégicos&lt;/a&gt; necesarios.</t>
        </is>
      </c>
      <c r="AH36" s="2" t="inlineStr">
        <is>
          <t>ELi kiirsiirmisvõime</t>
        </is>
      </c>
      <c r="AI36" s="2" t="inlineStr">
        <is>
          <t>3</t>
        </is>
      </c>
      <c r="AJ36" s="2" t="inlineStr">
        <is>
          <t/>
        </is>
      </c>
      <c r="AK36" t="inlineStr">
        <is>
          <t>kavandatav ELi kiirreageerimisvõime, mis võimaldab kriisi korral kiiresti siirda kuni 5000
sõjaväelasest koosneva modulaarse jõu, mis hõlmab maa-, õhu- ja mereväekomponenti ning &lt;i&gt;&lt;a href="https://iate.europa.eu/entry/result/2203993/et" target="_blank"&gt;strateegilisi võimaldeid&lt;/a&gt;&lt;/i&gt;</t>
        </is>
      </c>
      <c r="AL36" s="2" t="inlineStr">
        <is>
          <t>EU:n nopea toimintakyky</t>
        </is>
      </c>
      <c r="AM36" s="2" t="inlineStr">
        <is>
          <t>3</t>
        </is>
      </c>
      <c r="AN36" s="2" t="inlineStr">
        <is>
          <t/>
        </is>
      </c>
      <c r="AO36" t="inlineStr">
        <is>
          <t/>
        </is>
      </c>
      <c r="AP36" s="2" t="inlineStr">
        <is>
          <t>capacité de déploiement rapide de l'UE</t>
        </is>
      </c>
      <c r="AQ36" s="2" t="inlineStr">
        <is>
          <t>3</t>
        </is>
      </c>
      <c r="AR36" s="2" t="inlineStr">
        <is>
          <t/>
        </is>
      </c>
      <c r="AS36" t="inlineStr">
        <is>
          <t xml:space="preserve">projet proposé par les États membres en 2021 dans le cadre des discussions liées à la &lt;a href="https://iate.europa.eu/entry/result/3590347/fr" target="_blank"&gt;boussole stratégique&lt;/a&gt;, visant à créer une &lt;a href="https://iate.europa.eu/entry/result/878924/fr" target="_blank"&gt;force de réaction rapide&lt;/a&gt; de l'UE constituée de &lt;a href="https://iate.europa.eu/entry/result/933036/fr" target="_blank"&gt;groupements tactiques&lt;/a&gt; de l'UE substantiellement modifiés et d'autres forces et capacités militaires des États membres et qui devrait permettre, d'ici 2025, de déployer rapidement une force modulaire pouvant compter jusqu'à 5 000 hommes, y compris des composantes terrestres, aériennes et maritimes, ainsi que les &lt;a href="https://iate.europa.eu/entry/result/2203993/fr" target="_blank"&gt;moyens stratégiques&lt;/a&gt; requis </t>
        </is>
      </c>
      <c r="AT36" s="2" t="inlineStr">
        <is>
          <t>acmhainneacht mhear-imscartha an Aontais</t>
        </is>
      </c>
      <c r="AU36" s="2" t="inlineStr">
        <is>
          <t>3</t>
        </is>
      </c>
      <c r="AV36" s="2" t="inlineStr">
        <is>
          <t/>
        </is>
      </c>
      <c r="AW36" t="inlineStr">
        <is>
          <t/>
        </is>
      </c>
      <c r="AX36" s="2" t="inlineStr">
        <is>
          <t>kapacitet EU-a za brzo raspoređivanje</t>
        </is>
      </c>
      <c r="AY36" s="2" t="inlineStr">
        <is>
          <t>3</t>
        </is>
      </c>
      <c r="AZ36" s="2" t="inlineStr">
        <is>
          <t/>
        </is>
      </c>
      <c r="BA36" t="inlineStr">
        <is>
          <t/>
        </is>
      </c>
      <c r="BB36" s="2" t="inlineStr">
        <is>
          <t>uniós gyorstelepítésű kapacitás</t>
        </is>
      </c>
      <c r="BC36" s="2" t="inlineStr">
        <is>
          <t>3</t>
        </is>
      </c>
      <c r="BD36" s="2" t="inlineStr">
        <is>
          <t/>
        </is>
      </c>
      <c r="BE36" t="inlineStr">
        <is>
          <t>javasolt uniós gyorsreagálású erő, amely válság esetén lehetővé teszi egy akár 5 000 katonából álló – szárazföldi, légi és 
tengeri komponenseket is magában foglaló – moduláris haderő, valamint a 
szükséges stratégiai támogató eszközök gyors telepítését.</t>
        </is>
      </c>
      <c r="BF36" s="2" t="inlineStr">
        <is>
          <t>capacità di dispiegamento rapido dell'UE</t>
        </is>
      </c>
      <c r="BG36" s="2" t="inlineStr">
        <is>
          <t>3</t>
        </is>
      </c>
      <c r="BH36" s="2" t="inlineStr">
        <is>
          <t/>
        </is>
      </c>
      <c r="BI36" t="inlineStr">
        <is>
          <t>proposta forza di reazione rapida dell'UE, costituita da moduli flessibili e interoperabili, in grado di intervenire rapidamente in caso di crisi e di dispiegare fino a 5 mila uomini</t>
        </is>
      </c>
      <c r="BJ36" s="2" t="inlineStr">
        <is>
          <t>ES greitojo dislokavimo pajėgumai</t>
        </is>
      </c>
      <c r="BK36" s="2" t="inlineStr">
        <is>
          <t>3</t>
        </is>
      </c>
      <c r="BL36" s="2" t="inlineStr">
        <is>
          <t/>
        </is>
      </c>
      <c r="BM36" t="inlineStr">
        <is>
          <t>siūlomos ES greitojo reagavimo pajėgos, kad susidarius krizei būtų galima sparčiai dislokuoti modulines iki 5 000 kareivių pajėgas, įskaitant sausumos, oro ir jūrų komponentus ir srategines įgalinančias priemones</t>
        </is>
      </c>
      <c r="BN36" s="2" t="inlineStr">
        <is>
          <t>ES ātrās izvēršanas spējas|
ES ātrās izvietošanas spējas</t>
        </is>
      </c>
      <c r="BO36" s="2" t="inlineStr">
        <is>
          <t>3|
3</t>
        </is>
      </c>
      <c r="BP36" s="2" t="inlineStr">
        <is>
          <t xml:space="preserve">preferred|
</t>
        </is>
      </c>
      <c r="BQ36" t="inlineStr">
        <is>
          <t>Stratēģiskajā kompasā ierosināta visaptveroša ES ātrās reaģēšanas struktūra, ko paredzēts attīstīt, lai krīzes
gadījumā varētu izvietot modulārus spēkus kuru sastāvā ir līdz
5000 karavīru, tostarp sauszemes, gaisa un jūras komponenti, kā arī
nepieciešamie stratēģiskie veicinātāji</t>
        </is>
      </c>
      <c r="BR36" s="2" t="inlineStr">
        <is>
          <t>Kapaċità ta’ Skjerament Rapidu tal-UE</t>
        </is>
      </c>
      <c r="BS36" s="2" t="inlineStr">
        <is>
          <t>3</t>
        </is>
      </c>
      <c r="BT36" s="2" t="inlineStr">
        <is>
          <t/>
        </is>
      </c>
      <c r="BU36" t="inlineStr">
        <is>
          <t>proġett propost mill-Istati Membri fl-2021 b'rabta mad-dibattitu dwar il-&lt;a href="https://iate.europa.eu/entry/result/3590347/all" target="_blank"&gt;Boxxla Strateġika&lt;/a&gt; biex tinħoloq &lt;a href="https://iate.europa.eu/entry/result/878924/all" target="_blank"&gt;forza ta' reazzjoni rapida&lt;/a&gt; tal-UE li tkun tikkonsisti minn &lt;a href="https://iate.europa.eu/entry/result/933036/all" target="_blank"&gt;gruppi tattiċi tal-UE&lt;/a&gt; sostanzjalment modifikati u forzi militari u kapaċitajiet oħra tal-Istati Membri biex f'każ ta' kriżi l-UE tkun tistà tiskjera, b'mod rapidu, forza modulari ta’ mhux aktar minn 5000 truppa, inkluż komponenti tal-art, tal-ajru u marittimi, u faċilitaturi strateġiċi</t>
        </is>
      </c>
      <c r="BV36" s="2" t="inlineStr">
        <is>
          <t>snel inzetbare EU-capaciteit</t>
        </is>
      </c>
      <c r="BW36" s="2" t="inlineStr">
        <is>
          <t>3</t>
        </is>
      </c>
      <c r="BX36" s="2" t="inlineStr">
        <is>
          <t/>
        </is>
      </c>
      <c r="BY36" t="inlineStr">
        <is>
          <t>door de EU-lidstaten in 2021 voorgesteld project in het kader van het debat over het &lt;a href="https://iate.europa.eu/entry/result/3590347/nl" target="_blank"&gt;strategisch kompas&lt;/a&gt;, om een snelle-reactiemacht voor de EU te ontwikkelen bestaande uit flexibele en
interoperabele modules, waardoor snel tot 5000 manschappen kunnen worden ingezet voor verschillende soorten crises</t>
        </is>
      </c>
      <c r="BZ36" s="2" t="inlineStr">
        <is>
          <t>unijna zdolność szybkiego rozmieszczania</t>
        </is>
      </c>
      <c r="CA36" s="2" t="inlineStr">
        <is>
          <t>2</t>
        </is>
      </c>
      <c r="CB36" s="2" t="inlineStr">
        <is>
          <t/>
        </is>
      </c>
      <c r="CC36" t="inlineStr">
        <is>
          <t>projekt utworzenia unijnych sił szybkiego reagowania pozwalający szybko
rozmieszczać siły modułowe do 5000 żołnierzy, w tym komponenty lądowe,
powietrzne i morskie</t>
        </is>
      </c>
      <c r="CD36" s="2" t="inlineStr">
        <is>
          <t>capacidade de projeção rápida da UE</t>
        </is>
      </c>
      <c r="CE36" s="2" t="inlineStr">
        <is>
          <t>3</t>
        </is>
      </c>
      <c r="CF36" s="2" t="inlineStr">
        <is>
          <t/>
        </is>
      </c>
      <c r="CG36" t="inlineStr">
        <is>
          <t>Força proposta&lt;sup&gt;1&lt;/sup&gt; de reação rápida&lt;sup&gt;2&lt;/sup&gt; da EU que permitirá a projeção rápida, em caso de crise&lt;sup&gt;3&lt;/sup&gt;, de uma força modular até 5000 militares, nomeadamente com componentes terrestres, aéreas e marítimas.</t>
        </is>
      </c>
      <c r="CH36" s="2" t="inlineStr">
        <is>
          <t>Capacitatea de desfășurare rapidă a UE</t>
        </is>
      </c>
      <c r="CI36" s="2" t="inlineStr">
        <is>
          <t>3</t>
        </is>
      </c>
      <c r="CJ36" s="2" t="inlineStr">
        <is>
          <t/>
        </is>
      </c>
      <c r="CK36" t="inlineStr">
        <is>
          <t>&lt;a href="https://iate.europa.eu/entry/result/878924/ro" target="_blank"&gt;forță de reacție rapidă&lt;/a&gt; a UE, aflată în stadiul de propunere în cadrul &lt;a href="https://iate.europa.eu/entry/result/3590347/ro" target="_blank"&gt;Busolei strategice&lt;/a&gt;, care ar urma să constea în &lt;a href="https://iate.europa.eu/entry/result/933036/ro" target="_blank"&gt;grupuri tactice de luptă&lt;/a&gt; ale UE modificate 
substanțial și în alte capabilități și forțe militare ale statelor membre, care ar permite desfășurarea rapidă a unei forțe modulare de până la 5.000 de militari, inclusiv componente terestre, aeriene și maritime</t>
        </is>
      </c>
      <c r="CL36" s="2" t="inlineStr">
        <is>
          <t>kapacita rýchleho nasadenia EÚ</t>
        </is>
      </c>
      <c r="CM36" s="2" t="inlineStr">
        <is>
          <t>3</t>
        </is>
      </c>
      <c r="CN36" s="2" t="inlineStr">
        <is>
          <t/>
        </is>
      </c>
      <c r="CO36" t="inlineStr">
        <is>
          <t>vojenské sily členských štátov EÚ, ktoré bude možné rýchlo nasadiť v prípade krízy</t>
        </is>
      </c>
      <c r="CP36" s="2" t="inlineStr">
        <is>
          <t>zmogljivost EU za hitro napotitev</t>
        </is>
      </c>
      <c r="CQ36" s="2" t="inlineStr">
        <is>
          <t>3</t>
        </is>
      </c>
      <c r="CR36" s="2" t="inlineStr">
        <is>
          <t/>
        </is>
      </c>
      <c r="CS36" t="inlineStr">
        <is>
          <t>zmogljivost, ki bo omogočala hitro napotitev modularnih sil z največ 5 000 vojaki in vojakinjami, 
vključno s kopenskimi, zračnimi in pomorskimi komponentami</t>
        </is>
      </c>
      <c r="CT36" s="2" t="inlineStr">
        <is>
          <t>EU-kapacitet för snabba insatser</t>
        </is>
      </c>
      <c r="CU36" s="2" t="inlineStr">
        <is>
          <t>3</t>
        </is>
      </c>
      <c r="CV36" s="2" t="inlineStr">
        <is>
          <t/>
        </is>
      </c>
      <c r="CW36" t="inlineStr">
        <is>
          <t/>
        </is>
      </c>
    </row>
    <row r="37">
      <c r="A37" s="1" t="str">
        <f>HYPERLINK("https://iate.europa.eu/entry/result/321678/all", "321678")</f>
        <v>321678</v>
      </c>
      <c r="B37" t="inlineStr">
        <is>
          <t>INTERNATIONAL RELATIONS;PRODUCTION, TECHNOLOGY AND RESEARCH</t>
        </is>
      </c>
      <c r="C37" t="inlineStr">
        <is>
          <t>INTERNATIONAL RELATIONS|defence;PRODUCTION, TECHNOLOGY AND RESEARCH|technology and technical regulations</t>
        </is>
      </c>
      <c r="D37" t="inlineStr">
        <is>
          <t>yes</t>
        </is>
      </c>
      <c r="E37" t="inlineStr">
        <is>
          <t/>
        </is>
      </c>
      <c r="F37" s="2" t="inlineStr">
        <is>
          <t>боен танк|
основен боен танк|
MBT</t>
        </is>
      </c>
      <c r="G37" s="2" t="inlineStr">
        <is>
          <t>3|
3|
2</t>
        </is>
      </c>
      <c r="H37" s="2" t="inlineStr">
        <is>
          <t xml:space="preserve">|
|
</t>
        </is>
      </c>
      <c r="I37" t="inlineStr">
        <is>
          <t>самоходна бронирана бойна машина, притежаваща висока огнева мощ, преди всичко за сметка на основното оръдие с висока начална скорост на снаряда за стрелба с право мерене, необходимо за поразяване на бронирани и други цели, висока мобилност в пресечена местност, висока степен на защитеност и която не е конструирана и не е оборудвана с основна цел да транспортира бойни войски</t>
        </is>
      </c>
      <c r="J37" s="2" t="inlineStr">
        <is>
          <t>bojový tank|
hlavní bojový tank</t>
        </is>
      </c>
      <c r="K37" s="2" t="inlineStr">
        <is>
          <t>3|
3</t>
        </is>
      </c>
      <c r="L37" s="2" t="inlineStr">
        <is>
          <t xml:space="preserve">|
</t>
        </is>
      </c>
      <c r="M37" t="inlineStr">
        <is>
          <t>samohybné obrněné bojové vozidlo schopné vysoké palebné síly, vyzbrojené kanónem o velké úsťové rychlosti pro přímou střelbu na obrněné a jiné cíle, vysokou průchodivostí terénem, vysokou úrovní vlastní ochrany, a které není původně určeno a vybaveno především pro přepravu bojových jednotek</t>
        </is>
      </c>
      <c r="N37" s="2" t="inlineStr">
        <is>
          <t>kampvogn</t>
        </is>
      </c>
      <c r="O37" s="2" t="inlineStr">
        <is>
          <t>3</t>
        </is>
      </c>
      <c r="P37" s="2" t="inlineStr">
        <is>
          <t/>
        </is>
      </c>
      <c r="Q37" t="inlineStr">
        <is>
          <t>motoriserede og pansrede kampkøretøjer, der normalt kører på bælter, larvefødder, og er bevæbnet med kanon og maskingeværer, monteret i et drejeligt tårn</t>
        </is>
      </c>
      <c r="R37" s="2" t="inlineStr">
        <is>
          <t>Kampfpanzer|
KPz|
Hauptkampfpanzer</t>
        </is>
      </c>
      <c r="S37" s="2" t="inlineStr">
        <is>
          <t>3|
3|
3</t>
        </is>
      </c>
      <c r="T37" s="2" t="inlineStr">
        <is>
          <t xml:space="preserve">|
|
</t>
        </is>
      </c>
      <c r="U37" t="inlineStr">
        <is>
          <t>schwerer Panzer mit einem in einen drehbaren Turm eingebauten Schnellfeuergeschütz</t>
        </is>
      </c>
      <c r="V37" s="2" t="inlineStr">
        <is>
          <t>άρμα μάχης</t>
        </is>
      </c>
      <c r="W37" s="2" t="inlineStr">
        <is>
          <t>3</t>
        </is>
      </c>
      <c r="X37" s="2" t="inlineStr">
        <is>
          <t/>
        </is>
      </c>
      <c r="Y37" t="inlineStr">
        <is>
          <t>Θωρακισμένο όχημα με ερπύστριες,οπλισμένο με διάφορα επιθετικά όπλα που είναι γενικά τοποθετημένα σε ένα ή περισσότερους περιστρεφόμενους πυργίσκους</t>
        </is>
      </c>
      <c r="Z37" s="2" t="inlineStr">
        <is>
          <t>battle tank|
battle tanks|
tank|
tk|
main battle tank|
MBT|
universal tank</t>
        </is>
      </c>
      <c r="AA37" s="2" t="inlineStr">
        <is>
          <t>3|
1|
2|
1|
3|
3|
2</t>
        </is>
      </c>
      <c r="AB37" s="2" t="inlineStr">
        <is>
          <t xml:space="preserve">|
|
|
|
|
|
</t>
        </is>
      </c>
      <c r="AC37" t="inlineStr">
        <is>
          <t>self-propelled armoured fighting vehicle, capable of heavy firepower, primarily of a high muzzle velocity direct fire main gun necessary to engage armoured and other targets, with high cross-country mobility, with a high level of self-protection, and which is not designed and equipped primarily to transport combat troops</t>
        </is>
      </c>
      <c r="AD37" s="2" t="inlineStr">
        <is>
          <t>carro de combate|
carro de combate principal</t>
        </is>
      </c>
      <c r="AE37" s="2" t="inlineStr">
        <is>
          <t>3|
2</t>
        </is>
      </c>
      <c r="AF37" s="2" t="inlineStr">
        <is>
          <t xml:space="preserve">|
</t>
        </is>
      </c>
      <c r="AG37" t="inlineStr">
        <is>
          <t>Vehículo acorazado de combate autopropulsado, dotado de una gran potencia de fuego, fundamentalmente por medio de un cañón principal de tiro directo con alta velocidad inicial, necesaria para entrar en combate contra objetivos acorazados y de otro tipo, con un alto grado de movilidad campo a través, y que tiene una alta capacidad de autoprotección, y que no ha sido diseñado y equipado fundamentalmente para el transporte de tropas de combate.</t>
        </is>
      </c>
      <c r="AH37" s="2" t="inlineStr">
        <is>
          <t>lahingutank</t>
        </is>
      </c>
      <c r="AI37" s="2" t="inlineStr">
        <is>
          <t>3</t>
        </is>
      </c>
      <c r="AJ37" s="2" t="inlineStr">
        <is>
          <t/>
        </is>
      </c>
      <c r="AK37" t="inlineStr">
        <is>
          <t>roomikutel või ratastel iseliikuv soomuk, mille tühikaal on vähemalt 16,5 tonni ning mis on hea maastikuläbivuse ja enesekaitsevõimega ning varustatud otsetulesuurtükiga, mis on vähemalt 75 mm kaliibriga ja annab mürsule suure algkiiruse</t>
        </is>
      </c>
      <c r="AL37" s="2" t="inlineStr">
        <is>
          <t>taistelupanssarivaunu|
panssarivaunu</t>
        </is>
      </c>
      <c r="AM37" s="2" t="inlineStr">
        <is>
          <t>3|
3</t>
        </is>
      </c>
      <c r="AN37" s="2" t="inlineStr">
        <is>
          <t xml:space="preserve">|
</t>
        </is>
      </c>
      <c r="AO37" t="inlineStr">
        <is>
          <t>1) tela- tai pyöräalustainen panssaroitu taisteluajoneuvo, jolla on hyvä liikkumiskyky maastossa ja korkeatasoinen suojaus ja jonka omapaino on vähintään 16,5 tonnia ja pääaseena vähintään 75 millimetrin suorasuuntaustykki, jossa ammuksen lähtönopeus on korkea 2) tavallisesti telaketjuilla liikkuva panssaroitu ja aseistettu taisteluajoneuvo, panssari, "tankki"</t>
        </is>
      </c>
      <c r="AP37" s="2" t="inlineStr">
        <is>
          <t>char de combat|
char de bataille|
char|
MBT</t>
        </is>
      </c>
      <c r="AQ37" s="2" t="inlineStr">
        <is>
          <t>3|
3|
3|
3</t>
        </is>
      </c>
      <c r="AR37" s="2" t="inlineStr">
        <is>
          <t xml:space="preserve">|
|
|
</t>
        </is>
      </c>
      <c r="AS37" t="inlineStr">
        <is>
          <t>véhicule blindé de combat automoteur, qui est doté d'une grande puissance de feu, obtenue essentiellement par un canon principal à tir direct à grande vitesse initiale, nécessaire pour prendre à partie des objectifs blindés et autres, qui possède une grande mobilité tout terrain, qui assure un degré élevé d'autoprotection, et qui n'est ni conçu ni équipé au premier chef pour transporter des troupes de combat</t>
        </is>
      </c>
      <c r="AT37" s="2" t="inlineStr">
        <is>
          <t>tanc catha|
MBT|
príomhthanc catha</t>
        </is>
      </c>
      <c r="AU37" s="2" t="inlineStr">
        <is>
          <t>3|
3|
3</t>
        </is>
      </c>
      <c r="AV37" s="2" t="inlineStr">
        <is>
          <t xml:space="preserve">|
|
</t>
        </is>
      </c>
      <c r="AW37" t="inlineStr">
        <is>
          <t/>
        </is>
      </c>
      <c r="AX37" s="2" t="inlineStr">
        <is>
          <t>borbeni tenk|
glavni borbeni tenk</t>
        </is>
      </c>
      <c r="AY37" s="2" t="inlineStr">
        <is>
          <t>3|
3</t>
        </is>
      </c>
      <c r="AZ37" s="2" t="inlineStr">
        <is>
          <t xml:space="preserve">|
</t>
        </is>
      </c>
      <c r="BA37" t="inlineStr">
        <is>
          <t/>
        </is>
      </c>
      <c r="BB37" s="2" t="inlineStr">
        <is>
          <t>harckocsi</t>
        </is>
      </c>
      <c r="BC37" s="2" t="inlineStr">
        <is>
          <t>4</t>
        </is>
      </c>
      <c r="BD37" s="2" t="inlineStr">
        <is>
          <t/>
        </is>
      </c>
      <c r="BE37" t="inlineStr">
        <is>
          <t>olyan, elsődlegesen nem a harcoló csapatok szállítására tervezett és felszerelt önjáró páncélozott harcjármű, amely főleg nagy kezdősebességű, közvetlen irányzású lövege - mint fő fegyverzete - révén páncélozott és egyéb célok leküzdéséhez szükséges nagy tűzerővel rendelkezik, továbbá nagyfokú terepjáró képességgel bír, és magas szintű önvédelmet biztosít</t>
        </is>
      </c>
      <c r="BF37" s="2" t="inlineStr">
        <is>
          <t>carro armato|
carro armato da combattimento|
MBT</t>
        </is>
      </c>
      <c r="BG37" s="2" t="inlineStr">
        <is>
          <t>3|
3|
3</t>
        </is>
      </c>
      <c r="BH37" s="2" t="inlineStr">
        <is>
          <t xml:space="preserve">|
|
</t>
        </is>
      </c>
      <c r="BI37" t="inlineStr">
        <is>
          <t>veicolo corazzato da combattimento semovente, capace di grande potenza di fuoco, essenzialmente a mezzo di un cannone principale ad alta velocità iniziale e a puntamento diretto, necessario per colpire obiettivi corazzati e altri con alta mobilità fuori-strada, con alto livello di protezione diretta e che non è progettato ed equipaggiato principalmente per il trasporto di truppe combattenti</t>
        </is>
      </c>
      <c r="BJ37" s="2" t="inlineStr">
        <is>
          <t>tankas|
kovinis tankas|
pagrindinis kovinis tankas</t>
        </is>
      </c>
      <c r="BK37" s="2" t="inlineStr">
        <is>
          <t>3|
3|
3</t>
        </is>
      </c>
      <c r="BL37" s="2" t="inlineStr">
        <is>
          <t xml:space="preserve">|
|
</t>
        </is>
      </c>
      <c r="BM37" t="inlineStr">
        <is>
          <t>visiškai šarvuota vikšrinė kovos mašina, ginkluota pabūklu, kulkosvaidžiais ir kt. ginklais įvairiems taikiniams mūšio lauke naikinti.</t>
        </is>
      </c>
      <c r="BN37" s="2" t="inlineStr">
        <is>
          <t>kaujas tanks|
tanks|
kaujas pamattanks|
pamata kaujas tanks|
&lt;i&gt;MBT&lt;/i&gt;</t>
        </is>
      </c>
      <c r="BO37" s="2" t="inlineStr">
        <is>
          <t>3|
3|
3|
2|
3</t>
        </is>
      </c>
      <c r="BP37" s="2" t="inlineStr">
        <is>
          <t xml:space="preserve">|
|
preferred|
|
</t>
        </is>
      </c>
      <c r="BQ37" t="inlineStr">
        <is>
          <t>ar pretšāviņu bruņām aizsargāta kāpurķēžu kaujas
mašīna, apbruņota ar lielkalibra ieroci grozāmā tornī pretinieka bruņutehnikas un citu mērķu iznīcināšanai</t>
        </is>
      </c>
      <c r="BR37" s="2" t="inlineStr">
        <is>
          <t>karru armat|
karru armat ewlieni</t>
        </is>
      </c>
      <c r="BS37" s="2" t="inlineStr">
        <is>
          <t>3|
3</t>
        </is>
      </c>
      <c r="BT37" s="2" t="inlineStr">
        <is>
          <t xml:space="preserve">|
</t>
        </is>
      </c>
      <c r="BU37" t="inlineStr">
        <is>
          <t>tip ta' karru li ġie żviluppat wara t-Tieni Gwerra Dinjija u maħsub biex isostni l-isforz prinċipali tal-ġlied, iwettaq il-manuvra (maħsuba bħala azzjoni tattika), u jaffronta u jeqred l-għadu</t>
        </is>
      </c>
      <c r="BV37" s="2" t="inlineStr">
        <is>
          <t>gevechtstank</t>
        </is>
      </c>
      <c r="BW37" s="2" t="inlineStr">
        <is>
          <t>2</t>
        </is>
      </c>
      <c r="BX37" s="2" t="inlineStr">
        <is>
          <t/>
        </is>
      </c>
      <c r="BY37" t="inlineStr">
        <is>
          <t>gepantserde gevechtswagen op rupsbanden of wielen met een grote aanvangssnelheid en terreinvaardigheid en een hoog niveau van zelfbescherming, die niet in hoofdzaak ontworpen en uitgerust is voor troepentransport, en met als hoofdbewapening een kanon dat als hoofdfunctie heeft om direct vuur af te geven en meestal opgenomen is in een 360° draaibare geschutskoepel</t>
        </is>
      </c>
      <c r="BZ37" s="2" t="inlineStr">
        <is>
          <t>czołg|
czołg podstawowy|
MBT</t>
        </is>
      </c>
      <c r="CA37" s="2" t="inlineStr">
        <is>
          <t>3|
3|
3</t>
        </is>
      </c>
      <c r="CB37" s="2" t="inlineStr">
        <is>
          <t xml:space="preserve">|
|
</t>
        </is>
      </c>
      <c r="CC37" t="inlineStr">
        <is>
          <t>1) gąsienicowy wóz bojowy, przeznaczony do walki z siłami przeciwnika na krótkich i średnich dystansach za pomocą prowadzenia ognia na wprost 2) pojazd gąsienicowy, opancerzony, uzbrojony w armatę na ruchomej wieży i 1–3 karabiny maszynowych</t>
        </is>
      </c>
      <c r="CD37" s="2" t="inlineStr">
        <is>
          <t>carro de combate</t>
        </is>
      </c>
      <c r="CE37" s="2" t="inlineStr">
        <is>
          <t>3</t>
        </is>
      </c>
      <c r="CF37" s="2" t="inlineStr">
        <is>
          <t/>
        </is>
      </c>
      <c r="CG37" t="inlineStr">
        <is>
          <t>Viatura de combate blindada e de autopropulsão, com forte poder de fogo, munida fundamentalmente com uma peça principal de alta velocidade inicial, capaz de fazer tiro direto para alvos blindados e outros, com elevada mobilidade em todo o terreno, com um elevado nível de autoproteção, e que não está vocacionado nem equipado para transporte de tropas de combate.</t>
        </is>
      </c>
      <c r="CH37" s="2" t="inlineStr">
        <is>
          <t>tanc|
tanc principal de luptă</t>
        </is>
      </c>
      <c r="CI37" s="2" t="inlineStr">
        <is>
          <t>4|
3</t>
        </is>
      </c>
      <c r="CJ37" s="2" t="inlineStr">
        <is>
          <t xml:space="preserve">|
</t>
        </is>
      </c>
      <c r="CK37" t="inlineStr">
        <is>
          <t>mașină de luptă blindată, înzestrată cu tunuri, mitraliere etc. instalate în turelă și în partea din față a vehiculului, cu roțile montate pe șenile, care poate străbate terenuri accidentate</t>
        </is>
      </c>
      <c r="CL37" s="2" t="inlineStr">
        <is>
          <t>bojový tank|
hlavný bojový tank</t>
        </is>
      </c>
      <c r="CM37" s="2" t="inlineStr">
        <is>
          <t>3|
3</t>
        </is>
      </c>
      <c r="CN37" s="2" t="inlineStr">
        <is>
          <t xml:space="preserve">|
</t>
        </is>
      </c>
      <c r="CO37" t="inlineStr">
        <is>
          <t>samohybné pásové &lt;a href="https://iate.europa.eu/entry/result/172647/sk" target="_blank"&gt;bojové obrnené vozidlo&lt;/a&gt;, ktoré sa vyznačuje veľkou priechodnosťou v teréne, silným pancierovaním a veľkou palebnou silou s vysokou počiatočnou kadenciou streľby umožňujúcou likvidovať obrnené a iné ciele a ktoré však nie je navrhnuté ani primárne vybavené na prepravu bojových jednotiek</t>
        </is>
      </c>
      <c r="CP37" s="2" t="inlineStr">
        <is>
          <t>bojni tank|
glavni bojni tank|
MBT</t>
        </is>
      </c>
      <c r="CQ37" s="2" t="inlineStr">
        <is>
          <t>3|
3|
3</t>
        </is>
      </c>
      <c r="CR37" s="2" t="inlineStr">
        <is>
          <t xml:space="preserve">|
|
</t>
        </is>
      </c>
      <c r="CS37" t="inlineStr">
        <is>
          <t/>
        </is>
      </c>
      <c r="CT37" s="2" t="inlineStr">
        <is>
          <t>stridsvagn|
huvudstridsvagn</t>
        </is>
      </c>
      <c r="CU37" s="2" t="inlineStr">
        <is>
          <t>3|
3</t>
        </is>
      </c>
      <c r="CV37" s="2" t="inlineStr">
        <is>
          <t xml:space="preserve">|
</t>
        </is>
      </c>
      <c r="CW37" t="inlineStr">
        <is>
          <t>beväpnat, pansrat fordon, ett stridsmedel som i sig förenar vapenverkan, rörlighet och skydd</t>
        </is>
      </c>
    </row>
    <row r="38">
      <c r="A38" s="1" t="str">
        <f>HYPERLINK("https://iate.europa.eu/entry/result/890102/all", "890102")</f>
        <v>890102</v>
      </c>
      <c r="B38" t="inlineStr">
        <is>
          <t>INTERNATIONAL RELATIONS;GEOGRAPHY</t>
        </is>
      </c>
      <c r="C38" t="inlineStr">
        <is>
          <t>INTERNATIONAL RELATIONS|cooperation policy;GEOGRAPHY|overseas countries and territories</t>
        </is>
      </c>
      <c r="D38" t="inlineStr">
        <is>
          <t>yes</t>
        </is>
      </c>
      <c r="E38" t="inlineStr">
        <is>
          <t/>
        </is>
      </c>
      <c r="F38" s="2" t="inlineStr">
        <is>
          <t>отвъдморски страни и територии</t>
        </is>
      </c>
      <c r="G38" s="2" t="inlineStr">
        <is>
          <t>4</t>
        </is>
      </c>
      <c r="H38" s="2" t="inlineStr">
        <is>
          <t/>
        </is>
      </c>
      <c r="I38" t="inlineStr">
        <is>
          <t>неевропейски страни и територии, които
имат специални отношения с Дания, Франция и Нидерландия и за които се отнася четвъртата част на Договора за функционирането на ЕС</t>
        </is>
      </c>
      <c r="J38" s="2" t="inlineStr">
        <is>
          <t>zámořské země a území|
ZZÚ</t>
        </is>
      </c>
      <c r="K38" s="2" t="inlineStr">
        <is>
          <t>3|
3</t>
        </is>
      </c>
      <c r="L38" s="2" t="inlineStr">
        <is>
          <t xml:space="preserve">|
</t>
        </is>
      </c>
      <c r="M38" t="inlineStr">
        <is>
          <t>ostrovy, které mají ústavněprávní vztahy s některými členskými státy EU, ale nejsou součástí území EU ani jejího jednotného trhu</t>
        </is>
      </c>
      <c r="N38" s="2" t="inlineStr">
        <is>
          <t>oversøiske lande og territorier|
OLT'er</t>
        </is>
      </c>
      <c r="O38" s="2" t="inlineStr">
        <is>
          <t>3|
3</t>
        </is>
      </c>
      <c r="P38" s="2" t="inlineStr">
        <is>
          <t xml:space="preserve">|
</t>
        </is>
      </c>
      <c r="Q38" t="inlineStr">
        <is>
          <t/>
        </is>
      </c>
      <c r="R38" s="2" t="inlineStr">
        <is>
          <t>überseeische Länder und Hoheitsgebiete|
überseeische Länder und Gebiete|
ÜLG</t>
        </is>
      </c>
      <c r="S38" s="2" t="inlineStr">
        <is>
          <t>4|
3|
3</t>
        </is>
      </c>
      <c r="T38" s="2" t="inlineStr">
        <is>
          <t xml:space="preserve">|
|
</t>
        </is>
      </c>
      <c r="U38" t="inlineStr">
        <is>
          <t>außereuropäische Länder u. Gebiete, die mit Dänemark, Frankreich und den Niederlanden besondere Beziehungen unterhalten, jedoch weder zum Gebiet der EU noch zum EU-Binnenmarkt gehören</t>
        </is>
      </c>
      <c r="V38" s="2" t="inlineStr">
        <is>
          <t>υπερπόντιες χώρες και εδάφη|
YXE</t>
        </is>
      </c>
      <c r="W38" s="2" t="inlineStr">
        <is>
          <t>4|
4</t>
        </is>
      </c>
      <c r="X38" s="2" t="inlineStr">
        <is>
          <t xml:space="preserve">|
</t>
        </is>
      </c>
      <c r="Y38" t="inlineStr">
        <is>
          <t>μη ευρωπαϊκές χώρες και εδάφη που διατηρούν ιδιαίτερες σχέσεις με τη Δανία, τη Γαλλία και τις Κάτω Χώρες</t>
        </is>
      </c>
      <c r="Z38" s="2" t="inlineStr">
        <is>
          <t>overseas countries and territories|
OCTs</t>
        </is>
      </c>
      <c r="AA38" s="2" t="inlineStr">
        <is>
          <t>3|
3</t>
        </is>
      </c>
      <c r="AB38" s="2" t="inlineStr">
        <is>
          <t xml:space="preserve">|
</t>
        </is>
      </c>
      <c r="AC38" t="inlineStr">
        <is>
          <t>countries and territories that depend to varying degrees on the Member States with which they maintain special links, but are neither part of EU territory nor of the EU single market</t>
        </is>
      </c>
      <c r="AD38" s="2" t="inlineStr">
        <is>
          <t>países y territorios de ultramar|
PTU</t>
        </is>
      </c>
      <c r="AE38" s="2" t="inlineStr">
        <is>
          <t>4|
4</t>
        </is>
      </c>
      <c r="AF38" s="2" t="inlineStr">
        <is>
          <t xml:space="preserve">|
</t>
        </is>
      </c>
      <c r="AG38" t="inlineStr">
        <is>
          <t>Países y territorios que mantienen relaciones especiales con tres países de la UE (Dinamarca, Francia y los Países Bajos), pero que —a diferencia de las &lt;a href="https://iate.europa.eu/entry/result/865746/es" target="_blank"&gt;regiones ultraperiféricas&lt;/a&gt;— no forman parte del territorio de la UE ni de su mercado único, por lo que únicamente se les aplican, en diversos grados, las disposiciones de la cuarta parte del Tratado de Funcionamiento de la UE (artículos 198 a 204).</t>
        </is>
      </c>
      <c r="AH38" s="2" t="inlineStr">
        <is>
          <t>ülemeremaad ja -territooriumid|
ÜMT</t>
        </is>
      </c>
      <c r="AI38" s="2" t="inlineStr">
        <is>
          <t>3|
3</t>
        </is>
      </c>
      <c r="AJ38" s="2" t="inlineStr">
        <is>
          <t xml:space="preserve">|
</t>
        </is>
      </c>
      <c r="AK38" t="inlineStr">
        <is>
          <t/>
        </is>
      </c>
      <c r="AL38" s="2" t="inlineStr">
        <is>
          <t>merentakaiset maat ja alueet|
MMA</t>
        </is>
      </c>
      <c r="AM38" s="2" t="inlineStr">
        <is>
          <t>3|
3</t>
        </is>
      </c>
      <c r="AN38" s="2" t="inlineStr">
        <is>
          <t xml:space="preserve">|
</t>
        </is>
      </c>
      <c r="AO38" t="inlineStr">
        <is>
          <t>Euroopan ulkopuoliset maat ja alueet, jotka eivät ole itsenäisiä ja joilla on erityiset
suhteet Tanskaan, Ranskaan tai Alankomaihin</t>
        </is>
      </c>
      <c r="AP38" s="2" t="inlineStr">
        <is>
          <t>pays et territoires d'outre-mer|
PTOM</t>
        </is>
      </c>
      <c r="AQ38" s="2" t="inlineStr">
        <is>
          <t>4|
3</t>
        </is>
      </c>
      <c r="AR38" s="2" t="inlineStr">
        <is>
          <t xml:space="preserve">|
</t>
        </is>
      </c>
      <c r="AS38" t="inlineStr">
        <is>
          <t>pays et territoires qui ont des relations particulières avec trois États membres de l'UE (Danemark, France, Pays-Bas) mais qui ne font pas partie du territoire de l'UE et auxquels s'appliquent la quatrième partie du Traité sur le fonctionnement de l'UE (articles 198 à 204)</t>
        </is>
      </c>
      <c r="AT38" s="2" t="inlineStr">
        <is>
          <t>tíortha agus críocha thar lear</t>
        </is>
      </c>
      <c r="AU38" s="2" t="inlineStr">
        <is>
          <t>3</t>
        </is>
      </c>
      <c r="AV38" s="2" t="inlineStr">
        <is>
          <t/>
        </is>
      </c>
      <c r="AW38" t="inlineStr">
        <is>
          <t/>
        </is>
      </c>
      <c r="AX38" s="2" t="inlineStr">
        <is>
          <t>prekomorske zemlje i područja</t>
        </is>
      </c>
      <c r="AY38" s="2" t="inlineStr">
        <is>
          <t>3</t>
        </is>
      </c>
      <c r="AZ38" s="2" t="inlineStr">
        <is>
          <t/>
        </is>
      </c>
      <c r="BA38" t="inlineStr">
        <is>
          <t>posebna područja nekoliko zemalja članica Europske Unije, koja iz povijesnih, zemljopisnih, ili političkih razloga, uživaju poseban status unutar ili izvan Europske Unije</t>
        </is>
      </c>
      <c r="BB38" s="2" t="inlineStr">
        <is>
          <t>tengerentúli országok és területek|
TOT-ok</t>
        </is>
      </c>
      <c r="BC38" s="2" t="inlineStr">
        <is>
          <t>4|
4</t>
        </is>
      </c>
      <c r="BD38" s="2" t="inlineStr">
        <is>
          <t xml:space="preserve">|
</t>
        </is>
      </c>
      <c r="BE38" t="inlineStr">
        <is>
          <t>az EU területén kívül elhelyezkedő azon országok és területek, amelyek három uniós tagállam (Dánia, Franciaország, Hollandia) valamelyikétől különböző mértékben függenek, ám nem részei az Unió egységes piacának</t>
        </is>
      </c>
      <c r="BF38" s="2" t="inlineStr">
        <is>
          <t>paesi e territori d'oltremare|
PTOM</t>
        </is>
      </c>
      <c r="BG38" s="2" t="inlineStr">
        <is>
          <t>3|
3</t>
        </is>
      </c>
      <c r="BH38" s="2" t="inlineStr">
        <is>
          <t xml:space="preserve">|
</t>
        </is>
      </c>
      <c r="BI38" t="inlineStr">
        <is>
          <t>paesi e i territori che mantengono relazioni particolari con tre paesi dell'UE (Danimarca, Francia e Paesi Bassi), ma che non fanno parte del territorio dell'UE e ai quali si applicano le disposizioni della parte quarta del trattato sul funzionamento dell'Unione europea (articoli da 198 a 204)</t>
        </is>
      </c>
      <c r="BJ38" s="2" t="inlineStr">
        <is>
          <t>užjūrio šalys ir teritorijos|
UŠT</t>
        </is>
      </c>
      <c r="BK38" s="2" t="inlineStr">
        <is>
          <t>3|
3</t>
        </is>
      </c>
      <c r="BL38" s="2" t="inlineStr">
        <is>
          <t xml:space="preserve">|
</t>
        </is>
      </c>
      <c r="BM38" t="inlineStr">
        <is>
          <t>Europos bendrijos steigimo sutarties II priede išvardytos šalys ir teritorijos</t>
        </is>
      </c>
      <c r="BN38" s="2" t="inlineStr">
        <is>
          <t>aizjūras zemes un teritorijas|
AZT</t>
        </is>
      </c>
      <c r="BO38" s="2" t="inlineStr">
        <is>
          <t>4|
3</t>
        </is>
      </c>
      <c r="BP38" s="2" t="inlineStr">
        <is>
          <t xml:space="preserve">|
</t>
        </is>
      </c>
      <c r="BQ38" t="inlineStr">
        <is>
          <t/>
        </is>
      </c>
      <c r="BR38" s="2" t="inlineStr">
        <is>
          <t>pajjiżi u territorji ekstra-Ewropej|
PTEE</t>
        </is>
      </c>
      <c r="BS38" s="2" t="inlineStr">
        <is>
          <t>3|
3</t>
        </is>
      </c>
      <c r="BT38" s="2" t="inlineStr">
        <is>
          <t xml:space="preserve">|
</t>
        </is>
      </c>
      <c r="BU38" t="inlineStr">
        <is>
          <t>pajjiżi u territorji li għandhom rabtiet speċjali ma' tliet Stati Membri tal-UE, jiġifieri d-Danimarka, Franza u l-Olanda, li la huma parti mit-territorju tal-UE u lanqas mis-suq uniku tal-UE u li għalihom tapplika r-Raba' Parti tal-&lt;a href="https://eur-lex.europa.eu/legal-content/MT/TXT/?uri=CELEX:12012E/TXT" target="_blank"&gt;Verżjoni konsolidata tat-Trattat dwar il-Funzjonament ta' l-Unjoni Ewropea&lt;/a&gt;</t>
        </is>
      </c>
      <c r="BV38" s="2" t="inlineStr">
        <is>
          <t>landen en gebieden overzee|
LGO</t>
        </is>
      </c>
      <c r="BW38" s="2" t="inlineStr">
        <is>
          <t>3|
3</t>
        </is>
      </c>
      <c r="BX38" s="2" t="inlineStr">
        <is>
          <t xml:space="preserve">|
</t>
        </is>
      </c>
      <c r="BY38" t="inlineStr">
        <is>
          <t>bestuurlijke
eenheden die constitutionele betrekkingen hebben met Denemarken, Frankrijk en
Nederland en bijgevolg banden hebben met de Europese Unie, maar geen
deel uitmaken van het grondgebied van de EU, noch van diens interne markt</t>
        </is>
      </c>
      <c r="BZ38" s="2" t="inlineStr">
        <is>
          <t>kraje i terytoria zamorskie</t>
        </is>
      </c>
      <c r="CA38" s="2" t="inlineStr">
        <is>
          <t>3</t>
        </is>
      </c>
      <c r="CB38" s="2" t="inlineStr">
        <is>
          <t/>
        </is>
      </c>
      <c r="CC38" t="inlineStr">
        <is>
          <t/>
        </is>
      </c>
      <c r="CD38" s="2" t="inlineStr">
        <is>
          <t>países e territórios ultramarinos|
PTU</t>
        </is>
      </c>
      <c r="CE38" s="2" t="inlineStr">
        <is>
          <t>3|
4</t>
        </is>
      </c>
      <c r="CF38" s="2" t="inlineStr">
        <is>
          <t xml:space="preserve">|
</t>
        </is>
      </c>
      <c r="CG38" t="inlineStr">
        <is>
          <t>Países e territórios não europeus que mantêm relações especiais com Estados-Membros da UE.</t>
        </is>
      </c>
      <c r="CH38" s="2" t="inlineStr">
        <is>
          <t>țări și teritorii de peste mări|
TTPM</t>
        </is>
      </c>
      <c r="CI38" s="2" t="inlineStr">
        <is>
          <t>4|
3</t>
        </is>
      </c>
      <c r="CJ38" s="2" t="inlineStr">
        <is>
          <t xml:space="preserve">|
</t>
        </is>
      </c>
      <c r="CK38" t="inlineStr">
        <is>
          <t>țări și teritorii neeuropene care întrețin relații speciale cu Danemarca, Franța și Țările de jos și pe care statele membre au convenit să le asocieze la Uniune</t>
        </is>
      </c>
      <c r="CL38" s="2" t="inlineStr">
        <is>
          <t>zámorské krajiny a územia|
ZKÚ</t>
        </is>
      </c>
      <c r="CM38" s="2" t="inlineStr">
        <is>
          <t>3|
3</t>
        </is>
      </c>
      <c r="CN38" s="2" t="inlineStr">
        <is>
          <t xml:space="preserve">|
</t>
        </is>
      </c>
      <c r="CO38" t="inlineStr">
        <is>
          <t/>
        </is>
      </c>
      <c r="CP38" s="2" t="inlineStr">
        <is>
          <t>čezmorske države in ozemlja</t>
        </is>
      </c>
      <c r="CQ38" s="2" t="inlineStr">
        <is>
          <t>3</t>
        </is>
      </c>
      <c r="CR38" s="2" t="inlineStr">
        <is>
          <t/>
        </is>
      </c>
      <c r="CS38" t="inlineStr">
        <is>
          <t/>
        </is>
      </c>
      <c r="CT38" s="2" t="inlineStr">
        <is>
          <t>utomeuropeiska länder och territorier|
ULT</t>
        </is>
      </c>
      <c r="CU38" s="2" t="inlineStr">
        <is>
          <t>3|
3</t>
        </is>
      </c>
      <c r="CV38" s="2" t="inlineStr">
        <is>
          <t xml:space="preserve">|
</t>
        </is>
      </c>
      <c r="CW38" t="inlineStr">
        <is>
          <t>länder och territorier som upprätthåller särskilda förbindelser med tre av Europeiska unionens medlemsstater (Danmark, Frankrike och Nederländerna), som inte ingår i EU:s territorium eller den inre marknaden men som omfattas av fjärde delen i fördraget om Europeiska unionens funktionssätt (artiklarna 198-204)</t>
        </is>
      </c>
    </row>
    <row r="39">
      <c r="A39" s="1" t="str">
        <f>HYPERLINK("https://iate.europa.eu/entry/result/1098287/all", "1098287")</f>
        <v>1098287</v>
      </c>
      <c r="B39" t="inlineStr">
        <is>
          <t>SCIENCE</t>
        </is>
      </c>
      <c r="C39" t="inlineStr">
        <is>
          <t>SCIENCE|natural and applied sciences|physical sciences|chemistry</t>
        </is>
      </c>
      <c r="D39" t="inlineStr">
        <is>
          <t>yes</t>
        </is>
      </c>
      <c r="E39" t="inlineStr">
        <is>
          <t/>
        </is>
      </c>
      <c r="F39" s="2" t="inlineStr">
        <is>
          <t>съд под налягане</t>
        </is>
      </c>
      <c r="G39" s="2" t="inlineStr">
        <is>
          <t>3</t>
        </is>
      </c>
      <c r="H39" s="2" t="inlineStr">
        <is>
          <t/>
        </is>
      </c>
      <c r="I39" t="inlineStr">
        <is>
          <t>който съдържа течност при налягане над атмосферното налягане</t>
        </is>
      </c>
      <c r="J39" t="inlineStr">
        <is>
          <t/>
        </is>
      </c>
      <c r="K39" t="inlineStr">
        <is>
          <t/>
        </is>
      </c>
      <c r="L39" t="inlineStr">
        <is>
          <t/>
        </is>
      </c>
      <c r="M39" t="inlineStr">
        <is>
          <t/>
        </is>
      </c>
      <c r="N39" s="2" t="inlineStr">
        <is>
          <t>trykbeholder</t>
        </is>
      </c>
      <c r="O39" s="2" t="inlineStr">
        <is>
          <t>3</t>
        </is>
      </c>
      <c r="P39" s="2" t="inlineStr">
        <is>
          <t/>
        </is>
      </c>
      <c r="Q39" t="inlineStr">
        <is>
          <t/>
        </is>
      </c>
      <c r="R39" s="2" t="inlineStr">
        <is>
          <t>Druckbehälter|
Druckgefäß</t>
        </is>
      </c>
      <c r="S39" s="2" t="inlineStr">
        <is>
          <t>3|
3</t>
        </is>
      </c>
      <c r="T39" s="2" t="inlineStr">
        <is>
          <t xml:space="preserve">|
</t>
        </is>
      </c>
      <c r="U39" t="inlineStr">
        <is>
          <t>unter einem inneren Überdruck stehender Behälter</t>
        </is>
      </c>
      <c r="V39" s="2" t="inlineStr">
        <is>
          <t>πιεστικό δοχείο|
υπό πίεση δοχείο|
δοχείο υπό πίεση</t>
        </is>
      </c>
      <c r="W39" s="2" t="inlineStr">
        <is>
          <t>3|
4|
3</t>
        </is>
      </c>
      <c r="X39" s="2" t="inlineStr">
        <is>
          <t xml:space="preserve">|
preferred|
</t>
        </is>
      </c>
      <c r="Y39" t="inlineStr">
        <is>
          <t/>
        </is>
      </c>
      <c r="Z39" s="2" t="inlineStr">
        <is>
          <t>pressure vessel|
vessels</t>
        </is>
      </c>
      <c r="AA39" s="2" t="inlineStr">
        <is>
          <t>3|
1</t>
        </is>
      </c>
      <c r="AB39" s="2" t="inlineStr">
        <is>
          <t xml:space="preserve">|
</t>
        </is>
      </c>
      <c r="AC39" t="inlineStr">
        <is>
          <t>which contains fluids at a pressure above the atmospheric pressure</t>
        </is>
      </c>
      <c r="AD39" s="2" t="inlineStr">
        <is>
          <t>recipiente a presión|
tanque de presión</t>
        </is>
      </c>
      <c r="AE39" s="2" t="inlineStr">
        <is>
          <t>3|
2</t>
        </is>
      </c>
      <c r="AF39" s="2" t="inlineStr">
        <is>
          <t xml:space="preserve">|
</t>
        </is>
      </c>
      <c r="AG39" t="inlineStr">
        <is>
          <t>Recipiente que está sometido a una presión interna o externa.</t>
        </is>
      </c>
      <c r="AH39" s="2" t="inlineStr">
        <is>
          <t>surveanum</t>
        </is>
      </c>
      <c r="AI39" s="2" t="inlineStr">
        <is>
          <t>3</t>
        </is>
      </c>
      <c r="AJ39" s="2" t="inlineStr">
        <is>
          <t/>
        </is>
      </c>
      <c r="AK39" t="inlineStr">
        <is>
          <t/>
        </is>
      </c>
      <c r="AL39" s="2" t="inlineStr">
        <is>
          <t>paineastia|
painesäiliö</t>
        </is>
      </c>
      <c r="AM39" s="2" t="inlineStr">
        <is>
          <t>3|
3</t>
        </is>
      </c>
      <c r="AN39" s="2" t="inlineStr">
        <is>
          <t xml:space="preserve">|
</t>
        </is>
      </c>
      <c r="AO39" t="inlineStr">
        <is>
          <t>suljettu, kiinteäseinäinen säiliö, jossa säilytetään kaasuja tai nesteitä suuremmassa paineessa kuin ympäristön paine (yleensä ilmanpaine)</t>
        </is>
      </c>
      <c r="AP39" s="2" t="inlineStr">
        <is>
          <t>récipient sous pression|
bombe</t>
        </is>
      </c>
      <c r="AQ39" s="2" t="inlineStr">
        <is>
          <t>3|
3</t>
        </is>
      </c>
      <c r="AR39" s="2" t="inlineStr">
        <is>
          <t xml:space="preserve">|
</t>
        </is>
      </c>
      <c r="AS39" t="inlineStr">
        <is>
          <t>contenant un fluide à une pression supérieure à la pression atmosphérique</t>
        </is>
      </c>
      <c r="AT39" s="2" t="inlineStr">
        <is>
          <t>árthach brú</t>
        </is>
      </c>
      <c r="AU39" s="2" t="inlineStr">
        <is>
          <t>3</t>
        </is>
      </c>
      <c r="AV39" s="2" t="inlineStr">
        <is>
          <t/>
        </is>
      </c>
      <c r="AW39" t="inlineStr">
        <is>
          <t/>
        </is>
      </c>
      <c r="AX39" t="inlineStr">
        <is>
          <t/>
        </is>
      </c>
      <c r="AY39" t="inlineStr">
        <is>
          <t/>
        </is>
      </c>
      <c r="AZ39" t="inlineStr">
        <is>
          <t/>
        </is>
      </c>
      <c r="BA39" t="inlineStr">
        <is>
          <t/>
        </is>
      </c>
      <c r="BB39" s="2" t="inlineStr">
        <is>
          <t>nyomástartó edény</t>
        </is>
      </c>
      <c r="BC39" s="2" t="inlineStr">
        <is>
          <t>4</t>
        </is>
      </c>
      <c r="BD39" s="2" t="inlineStr">
        <is>
          <t/>
        </is>
      </c>
      <c r="BE39" t="inlineStr">
        <is>
          <t>nyomással igénybe vett töltet befogadására tervezett és arra gyártott zárt szerkezeti egység az első csatlakozásig, valamint a hozzá tartozó szerkezeti elemek</t>
        </is>
      </c>
      <c r="BF39" s="2" t="inlineStr">
        <is>
          <t>recipiente a pressione</t>
        </is>
      </c>
      <c r="BG39" s="2" t="inlineStr">
        <is>
          <t>3</t>
        </is>
      </c>
      <c r="BH39" s="2" t="inlineStr">
        <is>
          <t/>
        </is>
      </c>
      <c r="BI39" t="inlineStr">
        <is>
          <t>recipiente destinato a contenere gas o liquidi a una pressione differente da quella esterna</t>
        </is>
      </c>
      <c r="BJ39" t="inlineStr">
        <is>
          <t/>
        </is>
      </c>
      <c r="BK39" t="inlineStr">
        <is>
          <t/>
        </is>
      </c>
      <c r="BL39" t="inlineStr">
        <is>
          <t/>
        </is>
      </c>
      <c r="BM39" t="inlineStr">
        <is>
          <t/>
        </is>
      </c>
      <c r="BN39" s="2" t="inlineStr">
        <is>
          <t>spiedtvertne</t>
        </is>
      </c>
      <c r="BO39" s="2" t="inlineStr">
        <is>
          <t>3</t>
        </is>
      </c>
      <c r="BP39" s="2" t="inlineStr">
        <is>
          <t/>
        </is>
      </c>
      <c r="BQ39" t="inlineStr">
        <is>
          <t/>
        </is>
      </c>
      <c r="BR39" s="2" t="inlineStr">
        <is>
          <t>reċipjent taħt pressjoni</t>
        </is>
      </c>
      <c r="BS39" s="2" t="inlineStr">
        <is>
          <t>3</t>
        </is>
      </c>
      <c r="BT39" s="2" t="inlineStr">
        <is>
          <t/>
        </is>
      </c>
      <c r="BU39" t="inlineStr">
        <is>
          <t/>
        </is>
      </c>
      <c r="BV39" s="2" t="inlineStr">
        <is>
          <t>drukvat</t>
        </is>
      </c>
      <c r="BW39" s="2" t="inlineStr">
        <is>
          <t>3</t>
        </is>
      </c>
      <c r="BX39" s="2" t="inlineStr">
        <is>
          <t/>
        </is>
      </c>
      <c r="BY39" t="inlineStr">
        <is>
          <t/>
        </is>
      </c>
      <c r="BZ39" s="2" t="inlineStr">
        <is>
          <t>naczynie ciśnieniowe</t>
        </is>
      </c>
      <c r="CA39" s="2" t="inlineStr">
        <is>
          <t>3</t>
        </is>
      </c>
      <c r="CB39" s="2" t="inlineStr">
        <is>
          <t/>
        </is>
      </c>
      <c r="CC39" t="inlineStr">
        <is>
          <t/>
        </is>
      </c>
      <c r="CD39" s="2" t="inlineStr">
        <is>
          <t>recipiente sob pressão</t>
        </is>
      </c>
      <c r="CE39" s="2" t="inlineStr">
        <is>
          <t>3</t>
        </is>
      </c>
      <c r="CF39" s="2" t="inlineStr">
        <is>
          <t/>
        </is>
      </c>
      <c r="CG39" t="inlineStr">
        <is>
          <t/>
        </is>
      </c>
      <c r="CH39" s="2" t="inlineStr">
        <is>
          <t>vas sub presiune</t>
        </is>
      </c>
      <c r="CI39" s="2" t="inlineStr">
        <is>
          <t>3</t>
        </is>
      </c>
      <c r="CJ39" s="2" t="inlineStr">
        <is>
          <t/>
        </is>
      </c>
      <c r="CK39" t="inlineStr">
        <is>
          <t/>
        </is>
      </c>
      <c r="CL39" s="2" t="inlineStr">
        <is>
          <t>tlaková nádoba</t>
        </is>
      </c>
      <c r="CM39" s="2" t="inlineStr">
        <is>
          <t>3</t>
        </is>
      </c>
      <c r="CN39" s="2" t="inlineStr">
        <is>
          <t/>
        </is>
      </c>
      <c r="CO39" t="inlineStr">
        <is>
          <t>nádoba, ktorá slúži na prepravu a skladovanie plynov a nízkovrúcich kvapalín pri vyššom tlaku, ako je tlak okolitého prostredia, a na uskutočnenie chemických reakcií pri vyššom tlaku</t>
        </is>
      </c>
      <c r="CP39" s="2" t="inlineStr">
        <is>
          <t>tlačna posoda</t>
        </is>
      </c>
      <c r="CQ39" s="2" t="inlineStr">
        <is>
          <t>3</t>
        </is>
      </c>
      <c r="CR39" s="2" t="inlineStr">
        <is>
          <t/>
        </is>
      </c>
      <c r="CS39" t="inlineStr">
        <is>
          <t/>
        </is>
      </c>
      <c r="CT39" s="2" t="inlineStr">
        <is>
          <t>tryckkärl</t>
        </is>
      </c>
      <c r="CU39" s="2" t="inlineStr">
        <is>
          <t>3</t>
        </is>
      </c>
      <c r="CV39" s="2" t="inlineStr">
        <is>
          <t/>
        </is>
      </c>
      <c r="CW39" t="inlineStr">
        <is>
          <t>sluten behållare för förvaring av gas eller vätska under tryck</t>
        </is>
      </c>
    </row>
    <row r="40">
      <c r="A40" s="1" t="str">
        <f>HYPERLINK("https://iate.europa.eu/entry/result/3564269/all", "3564269")</f>
        <v>3564269</v>
      </c>
      <c r="B40" t="inlineStr">
        <is>
          <t>INTERNATIONAL RELATIONS;EDUCATION AND COMMUNICATIONS</t>
        </is>
      </c>
      <c r="C40" t="inlineStr">
        <is>
          <t>INTERNATIONAL RELATIONS|international affairs;EDUCATION AND COMMUNICATIONS|information technology and data processing</t>
        </is>
      </c>
      <c r="D40" t="inlineStr">
        <is>
          <t>yes</t>
        </is>
      </c>
      <c r="E40" t="inlineStr">
        <is>
          <t/>
        </is>
      </c>
      <c r="F40" s="2" t="inlineStr">
        <is>
          <t>кибердипломация</t>
        </is>
      </c>
      <c r="G40" s="2" t="inlineStr">
        <is>
          <t>3</t>
        </is>
      </c>
      <c r="H40" s="2" t="inlineStr">
        <is>
          <t/>
        </is>
      </c>
      <c r="I40" t="inlineStr">
        <is>
          <t>дипломация, която се опира по-скоро на електронните средства за комуникация</t>
        </is>
      </c>
      <c r="J40" s="2" t="inlineStr">
        <is>
          <t>e-diplomacie|
kybernetická diplomacie|
digitální diplomacie</t>
        </is>
      </c>
      <c r="K40" s="2" t="inlineStr">
        <is>
          <t>3|
3|
3</t>
        </is>
      </c>
      <c r="L40" s="2" t="inlineStr">
        <is>
          <t>|
|
preferred</t>
        </is>
      </c>
      <c r="M40" t="inlineStr">
        <is>
          <t>používání internetu a nových informačních a komunikačních technologií pro diplomatické účely</t>
        </is>
      </c>
      <c r="N40" s="2" t="inlineStr">
        <is>
          <t>cyberdiplomati|
digitalt diplomati</t>
        </is>
      </c>
      <c r="O40" s="2" t="inlineStr">
        <is>
          <t>3|
3</t>
        </is>
      </c>
      <c r="P40" s="2" t="inlineStr">
        <is>
          <t xml:space="preserve">|
</t>
        </is>
      </c>
      <c r="Q40" t="inlineStr">
        <is>
          <t>anvendelse af internettet og nye informations- og kommunikationsteknologier til at bidrage til at nå diplomatiske mål</t>
        </is>
      </c>
      <c r="R40" s="2" t="inlineStr">
        <is>
          <t>digitale Diplomatie|
Cyberdiplomatie</t>
        </is>
      </c>
      <c r="S40" s="2" t="inlineStr">
        <is>
          <t>3|
3</t>
        </is>
      </c>
      <c r="T40" s="2" t="inlineStr">
        <is>
          <t xml:space="preserve">|
</t>
        </is>
      </c>
      <c r="U40" t="inlineStr">
        <is>
          <t>Einsatz "neuer" Informations- und Kommunikationstechnologien (Internet, soziale Medien…) im diplomatischen Dienst</t>
        </is>
      </c>
      <c r="V40" s="2" t="inlineStr">
        <is>
          <t>ηλεκτρονική διπλωματία|
κυβερνοδιπλωματία|
ψηφιακή διπλωματία</t>
        </is>
      </c>
      <c r="W40" s="2" t="inlineStr">
        <is>
          <t>3|
3|
3</t>
        </is>
      </c>
      <c r="X40" s="2" t="inlineStr">
        <is>
          <t xml:space="preserve">|
|
</t>
        </is>
      </c>
      <c r="Y40" t="inlineStr">
        <is>
          <t/>
        </is>
      </c>
      <c r="Z40" s="2" t="inlineStr">
        <is>
          <t>cyber diplomacy|
digital diplomacy|
e-diplomacy</t>
        </is>
      </c>
      <c r="AA40" s="2" t="inlineStr">
        <is>
          <t>3|
3|
3</t>
        </is>
      </c>
      <c r="AB40" s="2" t="inlineStr">
        <is>
          <t xml:space="preserve">|
|
</t>
        </is>
      </c>
      <c r="AC40" t="inlineStr">
        <is>
          <t>use of the web and new information and communications technologies to help achieve diplomatic objectives</t>
        </is>
      </c>
      <c r="AD40" s="2" t="inlineStr">
        <is>
          <t>ciberdiplomacia</t>
        </is>
      </c>
      <c r="AE40" s="2" t="inlineStr">
        <is>
          <t>3</t>
        </is>
      </c>
      <c r="AF40" s="2" t="inlineStr">
        <is>
          <t/>
        </is>
      </c>
      <c r="AG40" t="inlineStr">
        <is>
          <t>Uso de la web y las tecnologías de la información y las comunicaciones como ayuda para alcanzar los objetivos diplomáticos.</t>
        </is>
      </c>
      <c r="AH40" s="2" t="inlineStr">
        <is>
          <t>küberdiplomaatia|
digidiplomaatia</t>
        </is>
      </c>
      <c r="AI40" s="2" t="inlineStr">
        <is>
          <t>3|
3</t>
        </is>
      </c>
      <c r="AJ40" s="2" t="inlineStr">
        <is>
          <t xml:space="preserve">|
</t>
        </is>
      </c>
      <c r="AK40" t="inlineStr">
        <is>
          <t>veebi ning uue &lt;i&gt;info- ja kommunikatsioonitehnoloogia&lt;/i&gt; &lt;a href="/entry/result/866454/all" id="ENTRY_TO_ENTRY_CONVERTER" target="_blank"&gt;IATE:866454&lt;/a&gt; kasutamine diplomaatiliste eesmärkide saavutamiseks</t>
        </is>
      </c>
      <c r="AL40" s="2" t="inlineStr">
        <is>
          <t>digitaalinen diplomatia|
kyberdiplomatia</t>
        </is>
      </c>
      <c r="AM40" s="2" t="inlineStr">
        <is>
          <t>3|
3</t>
        </is>
      </c>
      <c r="AN40" s="2" t="inlineStr">
        <is>
          <t xml:space="preserve">|
</t>
        </is>
      </c>
      <c r="AO40" t="inlineStr">
        <is>
          <t>modernin tieto- ja viestintäteknologian välineiden (internet, sosiaalinen media jne.) käyttö díplomatiassa diplomatialle asetettujen tavoitteiden saavuttamiseksi</t>
        </is>
      </c>
      <c r="AP40" s="2" t="inlineStr">
        <is>
          <t>diplomatie en ligne|
cyberdiplomatie|
diplomatie numérique</t>
        </is>
      </c>
      <c r="AQ40" s="2" t="inlineStr">
        <is>
          <t>3|
3|
3</t>
        </is>
      </c>
      <c r="AR40" s="2" t="inlineStr">
        <is>
          <t xml:space="preserve">|
|
</t>
        </is>
      </c>
      <c r="AS40" t="inlineStr">
        <is>
          <t>diplomatie qui s'appuie sur les moyens électroniques de communication plutôt que sur l'action des représentations diplomatiques à l'étranger ou les déplacements de diplomates</t>
        </is>
      </c>
      <c r="AT40" s="2" t="inlineStr">
        <is>
          <t>cibearthaidhleoireacht</t>
        </is>
      </c>
      <c r="AU40" s="2" t="inlineStr">
        <is>
          <t>3</t>
        </is>
      </c>
      <c r="AV40" s="2" t="inlineStr">
        <is>
          <t/>
        </is>
      </c>
      <c r="AW40" t="inlineStr">
        <is>
          <t/>
        </is>
      </c>
      <c r="AX40" s="2" t="inlineStr">
        <is>
          <t>kiberdiplomacija</t>
        </is>
      </c>
      <c r="AY40" s="2" t="inlineStr">
        <is>
          <t>2</t>
        </is>
      </c>
      <c r="AZ40" s="2" t="inlineStr">
        <is>
          <t/>
        </is>
      </c>
      <c r="BA40" t="inlineStr">
        <is>
          <t/>
        </is>
      </c>
      <c r="BB40" s="2" t="inlineStr">
        <is>
          <t>e-diplomácia|
kiberdiplomácia|
digitális diplomácia</t>
        </is>
      </c>
      <c r="BC40" s="2" t="inlineStr">
        <is>
          <t>4|
4|
4</t>
        </is>
      </c>
      <c r="BD40" s="2" t="inlineStr">
        <is>
          <t xml:space="preserve">|
|
</t>
        </is>
      </c>
      <c r="BE40" t="inlineStr">
        <is>
          <t>a kibertérben [ &lt;a href="/entry/result/897005/all" id="ENTRY_TO_ENTRY_CONVERTER" target="_blank"&gt;IATE:897005&lt;/a&gt; ], informatikai eszközök segítségével megvalósuló diplomáciai törekvések</t>
        </is>
      </c>
      <c r="BF40" s="2" t="inlineStr">
        <is>
          <t>ciberdiplomazia|
diplomazia digitale</t>
        </is>
      </c>
      <c r="BG40" s="2" t="inlineStr">
        <is>
          <t>2|
3</t>
        </is>
      </c>
      <c r="BH40" s="2" t="inlineStr">
        <is>
          <t xml:space="preserve">|
</t>
        </is>
      </c>
      <c r="BI40" t="inlineStr">
        <is>
          <t>diplomazia che, per conseguire i propri obiettivi, si avvale dell'utilizzo del web e delle nuove tecnologie dell'informazione e della comunicazione</t>
        </is>
      </c>
      <c r="BJ40" s="2" t="inlineStr">
        <is>
          <t>elektroninė diplomatija|
kibernetinė diplomatija|
skaitmeninė diplomatija</t>
        </is>
      </c>
      <c r="BK40" s="2" t="inlineStr">
        <is>
          <t>3|
3|
3</t>
        </is>
      </c>
      <c r="BL40" s="2" t="inlineStr">
        <is>
          <t xml:space="preserve">|
|
</t>
        </is>
      </c>
      <c r="BM40" t="inlineStr">
        <is>
          <t>saityno ir naujų informacinių bei ryšių technologijų naudojimas siekiant diplomatinių tikslų</t>
        </is>
      </c>
      <c r="BN40" s="2" t="inlineStr">
        <is>
          <t>e-diplomātija|
kiberdiplomātija|
digitālā diplomātija</t>
        </is>
      </c>
      <c r="BO40" s="2" t="inlineStr">
        <is>
          <t>2|
3|
2</t>
        </is>
      </c>
      <c r="BP40" s="2" t="inlineStr">
        <is>
          <t xml:space="preserve">|
|
</t>
        </is>
      </c>
      <c r="BQ40" t="inlineStr">
        <is>
          <t>daudzveidīgs sociālo mediju un jauno tehnoloģiju izmantošanas veids, kas palīdz sasniegt diplomātijas mērķus</t>
        </is>
      </c>
      <c r="BR40" s="2" t="inlineStr">
        <is>
          <t>diplomazija diġitali|
ċiberdiplomazija|
diplomazija elettronika</t>
        </is>
      </c>
      <c r="BS40" s="2" t="inlineStr">
        <is>
          <t>3|
3|
3</t>
        </is>
      </c>
      <c r="BT40" s="2" t="inlineStr">
        <is>
          <t xml:space="preserve">|
|
</t>
        </is>
      </c>
      <c r="BU40" t="inlineStr">
        <is>
          <t>użu mill-Internet u minn teknoloġija ġdida ta' komunikazzjoni u informazzjoni sabiex jinkisbu objettivi diplomatiċi</t>
        </is>
      </c>
      <c r="BV40" s="2" t="inlineStr">
        <is>
          <t>cyberdiplomatie|
digitale diplomatie|
e-diplomatie</t>
        </is>
      </c>
      <c r="BW40" s="2" t="inlineStr">
        <is>
          <t>3|
3|
2</t>
        </is>
      </c>
      <c r="BX40" s="2" t="inlineStr">
        <is>
          <t xml:space="preserve">|
|
</t>
        </is>
      </c>
      <c r="BY40" t="inlineStr">
        <is>
          <t>"het managen van verschillende cyberaspecten binnen de traditionele thema’s van buitenlandbeleid (veiligheid, mensenrechten, ontwikkelingssamenwerking, Europese samenwerking) en het beoefenen van het diplomatieke vak met behulp van cybertoepassingen"</t>
        </is>
      </c>
      <c r="BZ40" s="2" t="inlineStr">
        <is>
          <t>e-dyplomacja|
cyberdyplomacja|
dyplomacja cyfrowa</t>
        </is>
      </c>
      <c r="CA40" s="2" t="inlineStr">
        <is>
          <t>3|
3|
3</t>
        </is>
      </c>
      <c r="CB40" s="2" t="inlineStr">
        <is>
          <t xml:space="preserve">|
|
</t>
        </is>
      </c>
      <c r="CC40" t="inlineStr">
        <is>
          <t>dyplomacja prowadzona za pomocą nowoczesnych technologii, zwłaszcza przy wykorzystaniu Internetu</t>
        </is>
      </c>
      <c r="CD40" s="2" t="inlineStr">
        <is>
          <t>ciberdiplomacia|
diplomacia digital</t>
        </is>
      </c>
      <c r="CE40" s="2" t="inlineStr">
        <is>
          <t>3|
3</t>
        </is>
      </c>
      <c r="CF40" s="2" t="inlineStr">
        <is>
          <t xml:space="preserve">|
</t>
        </is>
      </c>
      <c r="CG40" t="inlineStr">
        <is>
          <t>Diplomacia que recorre mais aos meios eletrónicos de comunicação do que à ação das representações diplomáticas no estrangeiro ou às deslocações de diplomatas.</t>
        </is>
      </c>
      <c r="CH40" s="2" t="inlineStr">
        <is>
          <t>diplomație digitală|
diplomație cibernetică|
e-diplomație</t>
        </is>
      </c>
      <c r="CI40" s="2" t="inlineStr">
        <is>
          <t>3|
3|
2</t>
        </is>
      </c>
      <c r="CJ40" s="2" t="inlineStr">
        <is>
          <t xml:space="preserve">|
|
</t>
        </is>
      </c>
      <c r="CK40" t="inlineStr">
        <is>
          <t>utilizare a mediului online și a resurselor informaționale digitale în vederea unei comunicări bidirecționale, care vizează îndeplinirea unor obiective diplomatice</t>
        </is>
      </c>
      <c r="CL40" s="2" t="inlineStr">
        <is>
          <t>kybernetická diplomacia|
digitálna diplomacia</t>
        </is>
      </c>
      <c r="CM40" s="2" t="inlineStr">
        <is>
          <t>3|
3</t>
        </is>
      </c>
      <c r="CN40" s="2" t="inlineStr">
        <is>
          <t xml:space="preserve">|
</t>
        </is>
      </c>
      <c r="CO40" t="inlineStr">
        <is>
          <t>využívanie webovej siete a nových informačných a kominukačných technológií na dosahovanie diplomatických cieľov</t>
        </is>
      </c>
      <c r="CP40" s="2" t="inlineStr">
        <is>
          <t>kibernetska diplomacija|
digitalna diplomacija</t>
        </is>
      </c>
      <c r="CQ40" s="2" t="inlineStr">
        <is>
          <t>3|
2</t>
        </is>
      </c>
      <c r="CR40" s="2" t="inlineStr">
        <is>
          <t xml:space="preserve">|
</t>
        </is>
      </c>
      <c r="CS40" t="inlineStr">
        <is>
          <t>nova oblika diplomacije v informacijski dobi, ki za svoje delovanje uporablja internet oziroma digitalna orodja</t>
        </is>
      </c>
      <c r="CT40" s="2" t="inlineStr">
        <is>
          <t>digital diplomati|
cyberdiplomati</t>
        </is>
      </c>
      <c r="CU40" s="2" t="inlineStr">
        <is>
          <t>3|
2</t>
        </is>
      </c>
      <c r="CV40" s="2" t="inlineStr">
        <is>
          <t xml:space="preserve">|
</t>
        </is>
      </c>
      <c r="CW40" t="inlineStr">
        <is>
          <t/>
        </is>
      </c>
    </row>
    <row r="41">
      <c r="A41" s="1" t="str">
        <f>HYPERLINK("https://iate.europa.eu/entry/result/1466914/all", "1466914")</f>
        <v>1466914</v>
      </c>
      <c r="B41" t="inlineStr">
        <is>
          <t>INTERNATIONAL RELATIONS</t>
        </is>
      </c>
      <c r="C41" t="inlineStr">
        <is>
          <t>INTERNATIONAL RELATIONS|defence</t>
        </is>
      </c>
      <c r="D41" t="inlineStr">
        <is>
          <t>yes</t>
        </is>
      </c>
      <c r="E41" t="inlineStr">
        <is>
          <t/>
        </is>
      </c>
      <c r="F41" s="2" t="inlineStr">
        <is>
          <t>противовъздушна отбрана|
ПВО</t>
        </is>
      </c>
      <c r="G41" s="2" t="inlineStr">
        <is>
          <t>3|
3</t>
        </is>
      </c>
      <c r="H41" s="2" t="inlineStr">
        <is>
          <t xml:space="preserve">|
</t>
        </is>
      </c>
      <c r="I41" t="inlineStr">
        <is>
          <t>всички мерки, насочени към това да неутрализират или намалят ефективността на вражеските военновъздушни действия</t>
        </is>
      </c>
      <c r="J41" s="2" t="inlineStr">
        <is>
          <t>protivzdušná obrana|
PVO</t>
        </is>
      </c>
      <c r="K41" s="2" t="inlineStr">
        <is>
          <t>3|
3</t>
        </is>
      </c>
      <c r="L41" s="2" t="inlineStr">
        <is>
          <t xml:space="preserve">|
</t>
        </is>
      </c>
      <c r="M41" t="inlineStr">
        <is>
          <t>všechna opatření určená ke znemožnění nebo snížení účinnosti činnosti nepřátelských vzdušných prostředků</t>
        </is>
      </c>
      <c r="N41" s="2" t="inlineStr">
        <is>
          <t>luftforsvar</t>
        </is>
      </c>
      <c r="O41" s="2" t="inlineStr">
        <is>
          <t>3</t>
        </is>
      </c>
      <c r="P41" s="2" t="inlineStr">
        <is>
          <t/>
        </is>
      </c>
      <c r="Q41" t="inlineStr">
        <is>
          <t>alle foranstaltninger, der tager sigte på at sikre eget område mod angreb fra luften</t>
        </is>
      </c>
      <c r="R41" s="2" t="inlineStr">
        <is>
          <t>Luftabwehr|
Luftverteidigung|
Flugabwehr</t>
        </is>
      </c>
      <c r="S41" s="2" t="inlineStr">
        <is>
          <t>3|
3|
2</t>
        </is>
      </c>
      <c r="T41" s="2" t="inlineStr">
        <is>
          <t xml:space="preserve">|
|
</t>
        </is>
      </c>
      <c r="U41" t="inlineStr">
        <is>
          <t>Maßnahmen zumSchutz vor Bedrohungen aus der Luft. Diese umfassen kleinere Flugkörper wie Raketen, Mörser, Artillerie und Drohnen ebenso wie Helikopter, Flugzeuge, Marsch- oder ballistische Flugkörper</t>
        </is>
      </c>
      <c r="V41" s="2" t="inlineStr">
        <is>
          <t>αεράμυνα</t>
        </is>
      </c>
      <c r="W41" s="2" t="inlineStr">
        <is>
          <t>3</t>
        </is>
      </c>
      <c r="X41" s="2" t="inlineStr">
        <is>
          <t/>
        </is>
      </c>
      <c r="Y41" t="inlineStr">
        <is>
          <t>μέτρα που αποβλέπουν στην εξουδετέρωση ή τη μείωση της αποτελεσματικότητας της εχθρικής αεροπορικής δράσης</t>
        </is>
      </c>
      <c r="Z41" s="2" t="inlineStr">
        <is>
          <t>air defence|
AD</t>
        </is>
      </c>
      <c r="AA41" s="2" t="inlineStr">
        <is>
          <t>3|
3</t>
        </is>
      </c>
      <c r="AB41" s="2" t="inlineStr">
        <is>
          <t xml:space="preserve">|
</t>
        </is>
      </c>
      <c r="AC41" t="inlineStr">
        <is>
          <t>all measures designed to nullify or reduce the effectiveness of hostile air action</t>
        </is>
      </c>
      <c r="AD41" s="2" t="inlineStr">
        <is>
          <t>defensa antiaérea</t>
        </is>
      </c>
      <c r="AE41" s="2" t="inlineStr">
        <is>
          <t>3</t>
        </is>
      </c>
      <c r="AF41" s="2" t="inlineStr">
        <is>
          <t/>
        </is>
      </c>
      <c r="AG41" t="inlineStr">
        <is>
          <t>Conjunto de medidas diseñadas para anular o reducir la efectividad de la acción aérea hostil.</t>
        </is>
      </c>
      <c r="AH41" s="2" t="inlineStr">
        <is>
          <t>õhukaitse</t>
        </is>
      </c>
      <c r="AI41" s="2" t="inlineStr">
        <is>
          <t>3</t>
        </is>
      </c>
      <c r="AJ41" s="2" t="inlineStr">
        <is>
          <t/>
        </is>
      </c>
      <c r="AK41" t="inlineStr">
        <is>
          <t>kõik meetmed vastase õhurünnaku ärahoidmiseks või selle tõhususe vähendamiseks</t>
        </is>
      </c>
      <c r="AL41" s="2" t="inlineStr">
        <is>
          <t>ilmapuolustus</t>
        </is>
      </c>
      <c r="AM41" s="2" t="inlineStr">
        <is>
          <t>3</t>
        </is>
      </c>
      <c r="AN41" s="2" t="inlineStr">
        <is>
          <t/>
        </is>
      </c>
      <c r="AO41" t="inlineStr">
        <is>
          <t>puolustus, jonka tavoitteena on ehkäistä ja tarvittaessa torjua ilmasta kohdistuva uhka</t>
        </is>
      </c>
      <c r="AP41" s="2" t="inlineStr">
        <is>
          <t>défense aérienne|
DA</t>
        </is>
      </c>
      <c r="AQ41" s="2" t="inlineStr">
        <is>
          <t>3|
3</t>
        </is>
      </c>
      <c r="AR41" s="2" t="inlineStr">
        <is>
          <t xml:space="preserve">|
</t>
        </is>
      </c>
      <c r="AS41" t="inlineStr">
        <is>
          <t>ensemble des mesures prises et des moyens mis en œuvre pour surveiller un espace aérien, détecter et évaluer toute menace aérienne, et supprimer ou réduire l'efficacité d'une action aérienne hostile</t>
        </is>
      </c>
      <c r="AT41" s="2" t="inlineStr">
        <is>
          <t>aerchosaint</t>
        </is>
      </c>
      <c r="AU41" s="2" t="inlineStr">
        <is>
          <t>3</t>
        </is>
      </c>
      <c r="AV41" s="2" t="inlineStr">
        <is>
          <t/>
        </is>
      </c>
      <c r="AW41" t="inlineStr">
        <is>
          <t/>
        </is>
      </c>
      <c r="AX41" s="2" t="inlineStr">
        <is>
          <t>protuzračna obrana</t>
        </is>
      </c>
      <c r="AY41" s="2" t="inlineStr">
        <is>
          <t>3</t>
        </is>
      </c>
      <c r="AZ41" s="2" t="inlineStr">
        <is>
          <t/>
        </is>
      </c>
      <c r="BA41" t="inlineStr">
        <is>
          <t>mjere, postupci i djelovanja koji se poduzimaju za sprječavanje ili smanjivanje učinkovitosti protivničkoga napada iz zraka</t>
        </is>
      </c>
      <c r="BB41" s="2" t="inlineStr">
        <is>
          <t>légvédelem</t>
        </is>
      </c>
      <c r="BC41" s="2" t="inlineStr">
        <is>
          <t>3</t>
        </is>
      </c>
      <c r="BD41" s="2" t="inlineStr">
        <is>
          <t/>
        </is>
      </c>
      <c r="BE41" t="inlineStr">
        <is>
          <t>az ellenséges légi tevékenység hatékonyságának
csökkentésére vagy megszüntetésére
irányuló intézkedések összessége</t>
        </is>
      </c>
      <c r="BF41" s="2" t="inlineStr">
        <is>
          <t>difesa aerea|
difesa antiaerea|
difesa contraerea</t>
        </is>
      </c>
      <c r="BG41" s="2" t="inlineStr">
        <is>
          <t>3|
3|
3</t>
        </is>
      </c>
      <c r="BH41" s="2" t="inlineStr">
        <is>
          <t xml:space="preserve">|
|
</t>
        </is>
      </c>
      <c r="BI41" t="inlineStr">
        <is>
          <t>insieme di misure adottate da un paese per difendere il suo territorio da attacchi aerei nemici</t>
        </is>
      </c>
      <c r="BJ41" s="2" t="inlineStr">
        <is>
          <t>oro erdvės gynyba</t>
        </is>
      </c>
      <c r="BK41" s="2" t="inlineStr">
        <is>
          <t>3</t>
        </is>
      </c>
      <c r="BL41" s="2" t="inlineStr">
        <is>
          <t/>
        </is>
      </c>
      <c r="BM41" t="inlineStr">
        <is>
          <t>valstybės masto priemonės ir kariuomenės veiksmai, kurių tikslas yra apsaugoti nuo priešiškų karinių oro pajėgų užpuolimo</t>
        </is>
      </c>
      <c r="BN41" s="2" t="inlineStr">
        <is>
          <t>pretgaisa aizsardzība</t>
        </is>
      </c>
      <c r="BO41" s="2" t="inlineStr">
        <is>
          <t>3</t>
        </is>
      </c>
      <c r="BP41" s="2" t="inlineStr">
        <is>
          <t/>
        </is>
      </c>
      <c r="BQ41" t="inlineStr">
        <is>
          <t>jebkādi pasākumi, kas paredzēti, lai novērstu vai mazinātu pretinieka gaisa spēku darbības efektivitāti</t>
        </is>
      </c>
      <c r="BR41" s="2" t="inlineStr">
        <is>
          <t>difiża tal-ajru</t>
        </is>
      </c>
      <c r="BS41" s="2" t="inlineStr">
        <is>
          <t>3</t>
        </is>
      </c>
      <c r="BT41" s="2" t="inlineStr">
        <is>
          <t/>
        </is>
      </c>
      <c r="BU41" t="inlineStr">
        <is>
          <t>il-miżuri kollha mfassla biex jannullaw jew inaqqsu l-effettività ta' azzjoni tal-ajru ostili</t>
        </is>
      </c>
      <c r="BV41" s="2" t="inlineStr">
        <is>
          <t>luchtafweer|
luchtverdediging</t>
        </is>
      </c>
      <c r="BW41" s="2" t="inlineStr">
        <is>
          <t>3|
3</t>
        </is>
      </c>
      <c r="BX41" s="2" t="inlineStr">
        <is>
          <t xml:space="preserve">|
</t>
        </is>
      </c>
      <c r="BY41" t="inlineStr">
        <is>
          <t>alle middelen om het luchtruim te verdedigen tegen dreigingen vanuit de lucht, namelijk vliegtuigen, helikopters, raketten, kruisvluchtwapens en drones</t>
        </is>
      </c>
      <c r="BZ41" s="2" t="inlineStr">
        <is>
          <t>obrona powietrzna|
obrona przeciwlotnicza</t>
        </is>
      </c>
      <c r="CA41" s="2" t="inlineStr">
        <is>
          <t>3|
3</t>
        </is>
      </c>
      <c r="CB41" s="2" t="inlineStr">
        <is>
          <t xml:space="preserve">preferred|
</t>
        </is>
      </c>
      <c r="CC41" t="inlineStr">
        <is>
          <t>Wszelkie środki przeznaczone do likwidacji lub zmniejszenia efektywności wrogich działań powietrznych</t>
        </is>
      </c>
      <c r="CD41" s="2" t="inlineStr">
        <is>
          <t>defesa antiaérea|
defesa aérea</t>
        </is>
      </c>
      <c r="CE41" s="2" t="inlineStr">
        <is>
          <t>2|
3</t>
        </is>
      </c>
      <c r="CF41" s="2" t="inlineStr">
        <is>
          <t xml:space="preserve">|
</t>
        </is>
      </c>
      <c r="CG41" t="inlineStr">
        <is>
          <t>Medidas destinadas a anular ou reduzir a eficácia da ação aérea hostil.</t>
        </is>
      </c>
      <c r="CH41" s="2" t="inlineStr">
        <is>
          <t>apărare antiaeriană</t>
        </is>
      </c>
      <c r="CI41" s="2" t="inlineStr">
        <is>
          <t>3</t>
        </is>
      </c>
      <c r="CJ41" s="2" t="inlineStr">
        <is>
          <t/>
        </is>
      </c>
      <c r="CK41" t="inlineStr">
        <is>
          <t>totalitatea măsurilor luate în vederea combaterii atacurilor aeriene</t>
        </is>
      </c>
      <c r="CL41" s="2" t="inlineStr">
        <is>
          <t>protivzdušná obrana|
PVO</t>
        </is>
      </c>
      <c r="CM41" s="2" t="inlineStr">
        <is>
          <t>3|
3</t>
        </is>
      </c>
      <c r="CN41" s="2" t="inlineStr">
        <is>
          <t xml:space="preserve">|
</t>
        </is>
      </c>
      <c r="CO41" t="inlineStr">
        <is>
          <t>súhrn opatrení na zabezpečenie spoľahlivej obrany zoskupení ozbrojených síl a dôležitých regiónov pred pôsobením prostriedkov leteckého napadnutia, prieskumu, prepráv a výsadkov protivníka</t>
        </is>
      </c>
      <c r="CP41" s="2" t="inlineStr">
        <is>
          <t>zračna obramba</t>
        </is>
      </c>
      <c r="CQ41" s="2" t="inlineStr">
        <is>
          <t>3</t>
        </is>
      </c>
      <c r="CR41" s="2" t="inlineStr">
        <is>
          <t/>
        </is>
      </c>
      <c r="CS41" t="inlineStr">
        <is>
          <t>ukrepi, postopki in dejavnosti za obrambo pred napadi iz zračnega prostora</t>
        </is>
      </c>
      <c r="CT41" s="2" t="inlineStr">
        <is>
          <t>luftförsvar</t>
        </is>
      </c>
      <c r="CU41" s="2" t="inlineStr">
        <is>
          <t>3</t>
        </is>
      </c>
      <c r="CV41" s="2" t="inlineStr">
        <is>
          <t/>
        </is>
      </c>
      <c r="CW41" t="inlineStr">
        <is>
          <t>alla åtgärder som syftar till att förebygga och vid behov avvärja hot från luften</t>
        </is>
      </c>
    </row>
    <row r="42">
      <c r="A42" s="1" t="str">
        <f>HYPERLINK("https://iate.europa.eu/entry/result/929583/all", "929583")</f>
        <v>929583</v>
      </c>
      <c r="B42" t="inlineStr">
        <is>
          <t>INTERNATIONAL RELATIONS</t>
        </is>
      </c>
      <c r="C42" t="inlineStr">
        <is>
          <t>INTERNATIONAL RELATIONS|defence|military equipment</t>
        </is>
      </c>
      <c r="D42" t="inlineStr">
        <is>
          <t>yes</t>
        </is>
      </c>
      <c r="E42" t="inlineStr">
        <is>
          <t/>
        </is>
      </c>
      <c r="F42" s="2" t="inlineStr">
        <is>
          <t>термобарично оръжие|
вакуумна бомба</t>
        </is>
      </c>
      <c r="G42" s="2" t="inlineStr">
        <is>
          <t>2|
2</t>
        </is>
      </c>
      <c r="H42" s="2" t="inlineStr">
        <is>
          <t xml:space="preserve">|
</t>
        </is>
      </c>
      <c r="I42" t="inlineStr">
        <is>
          <t>оръжие, което изгаря кислород от атмосферата — първоначално чрез малка експлозия се разпръсква облак от прах или течност под формата на аерозол, който се разпространява на голяма площ; след това той се възпламенява чрез повторна детонация и се превръща в огнено кълбо; огненият взрив създава смъртоносен частичен кислороден вакуум</t>
        </is>
      </c>
      <c r="J42" s="2" t="inlineStr">
        <is>
          <t>termobarická bomba|
vakuová bomba</t>
        </is>
      </c>
      <c r="K42" s="2" t="inlineStr">
        <is>
          <t>3|
3</t>
        </is>
      </c>
      <c r="L42" s="2" t="inlineStr">
        <is>
          <t xml:space="preserve">|
</t>
        </is>
      </c>
      <c r="M42" t="inlineStr">
        <is>
          <t>vysoce ničivá bomba, jejíž náplň tvoří tekutá látka, která se po otevření obalu bomby rozptýlí a spolu s okolním vzduchem vytvoří velký oblak vysoce výbušné aerosolové směsi, která se po několika sekundách zapálí a exploduje</t>
        </is>
      </c>
      <c r="N42" s="2" t="inlineStr">
        <is>
          <t>termobarisk bombe|
termobarisk våben|
vakuumbombe</t>
        </is>
      </c>
      <c r="O42" s="2" t="inlineStr">
        <is>
          <t>3|
3|
3</t>
        </is>
      </c>
      <c r="P42" s="2" t="inlineStr">
        <is>
          <t xml:space="preserve">|
|
</t>
        </is>
      </c>
      <c r="Q42" t="inlineStr">
        <is>
          <t>En termobarisk bombe er en bombe, som suger luften ud af lukkede rum under intens hede og højt tryk.</t>
        </is>
      </c>
      <c r="R42" s="2" t="inlineStr">
        <is>
          <t>Aerosolbombe|
thermobarische Bombe|
Vakuum-Bombe</t>
        </is>
      </c>
      <c r="S42" s="2" t="inlineStr">
        <is>
          <t>3|
3|
3</t>
        </is>
      </c>
      <c r="T42" s="2" t="inlineStr">
        <is>
          <t xml:space="preserve">|
|
</t>
        </is>
      </c>
      <c r="U42" t="inlineStr">
        <is>
          <t>Waffe, die ein Benzin-Luft-Gemisch zur Explosion bringt und in geschlossenen Höhlen, Bunkern und unterirdischen Anlagen eine lange anhaltende Druckwelle verursacht, die alles Leben und Material zerstört</t>
        </is>
      </c>
      <c r="V42" s="2" t="inlineStr">
        <is>
          <t>θερμοβαρική βόμβα</t>
        </is>
      </c>
      <c r="W42" s="2" t="inlineStr">
        <is>
          <t>3</t>
        </is>
      </c>
      <c r="X42" s="2" t="inlineStr">
        <is>
          <t/>
        </is>
      </c>
      <c r="Y42" t="inlineStr">
        <is>
          <t/>
        </is>
      </c>
      <c r="Z42" s="2" t="inlineStr">
        <is>
          <t>thermobaric bomb|
thermobaric weapon|
vacuum bomb|
aerosol bomb</t>
        </is>
      </c>
      <c r="AA42" s="2" t="inlineStr">
        <is>
          <t>3|
3|
3|
1</t>
        </is>
      </c>
      <c r="AB42" s="2" t="inlineStr">
        <is>
          <t xml:space="preserve">|
|
|
</t>
        </is>
      </c>
      <c r="AC42" t="inlineStr">
        <is>
          <t>warhead that scatters an aerosol explosive on
or before impact with the target and then immediately ignites this to create a high-pressure
blast wave, causing a more rapidly expanding blast than a conventional explosion</t>
        </is>
      </c>
      <c r="AD42" s="2" t="inlineStr">
        <is>
          <t>bomba termobárica|
arma termobárica</t>
        </is>
      </c>
      <c r="AE42" s="2" t="inlineStr">
        <is>
          <t>3|
3</t>
        </is>
      </c>
      <c r="AF42" s="2" t="inlineStr">
        <is>
          <t xml:space="preserve">|
</t>
        </is>
      </c>
      <c r="AG42" t="inlineStr">
        <is>
          <t>Arma volumétrica que consta de un depósito de combustible y dos cargas explosivas separadas. Al ser lanzada, se detona la primera carga explosiva y dispersa las partículas de combustible. La segunda carga enciende el combustible dispersado y el oxígeno en el aire, creando una onda expansiva de presión y calor extremos que puede reverberar y crear un vacío parcial en espacios cerrados.</t>
        </is>
      </c>
      <c r="AH42" s="2" t="inlineStr">
        <is>
          <t>termobaariline pomm|
termobaariline relv|
vaakumpomm</t>
        </is>
      </c>
      <c r="AI42" s="2" t="inlineStr">
        <is>
          <t>2|
2|
2</t>
        </is>
      </c>
      <c r="AJ42" s="2" t="inlineStr">
        <is>
          <t xml:space="preserve">|
|
</t>
        </is>
      </c>
      <c r="AK42" t="inlineStr">
        <is>
          <t>lõhkekeha, mille plahvatusel moodustuv aerosoolipilv plahvatab ülikõrgel temperatuuril ja tekitab ülisuure ülerõhu, mis koos suure kuumusega hävitab sihtalal kõik elava</t>
        </is>
      </c>
      <c r="AL42" s="2" t="inlineStr">
        <is>
          <t>termobaarinen pommi</t>
        </is>
      </c>
      <c r="AM42" s="2" t="inlineStr">
        <is>
          <t>3</t>
        </is>
      </c>
      <c r="AN42" s="2" t="inlineStr">
        <is>
          <t/>
        </is>
      </c>
      <c r="AO42" t="inlineStr">
        <is>
          <t>termobaariseen räjähteeseen perustuva, perinteisiä räjähteitä enemmän vahinkoa tuottava ase, jonka avulla pyritään levittämään mahdollisimman voimakas paine- ja lämpöaalto</t>
        </is>
      </c>
      <c r="AP42" s="2" t="inlineStr">
        <is>
          <t>bombe thermobarique|
arme thermobarique|
arme à surpression thermobarique</t>
        </is>
      </c>
      <c r="AQ42" s="2" t="inlineStr">
        <is>
          <t>3|
3|
3</t>
        </is>
      </c>
      <c r="AR42" s="2" t="inlineStr">
        <is>
          <t xml:space="preserve">|
|
</t>
        </is>
      </c>
      <c r="AS42" t="inlineStr">
        <is>
          <t>arme de type conventionnel, explosive, qui combine des effets thermiques, d’onde de choc et de dépression</t>
        </is>
      </c>
      <c r="AT42" s="2" t="inlineStr">
        <is>
          <t>buama teirmeabarach|
folúsbhuama</t>
        </is>
      </c>
      <c r="AU42" s="2" t="inlineStr">
        <is>
          <t>3|
3</t>
        </is>
      </c>
      <c r="AV42" s="2" t="inlineStr">
        <is>
          <t xml:space="preserve">|
</t>
        </is>
      </c>
      <c r="AW42" t="inlineStr">
        <is>
          <t/>
        </is>
      </c>
      <c r="AX42" s="2" t="inlineStr">
        <is>
          <t>termobarična bomba</t>
        </is>
      </c>
      <c r="AY42" s="2" t="inlineStr">
        <is>
          <t>3</t>
        </is>
      </c>
      <c r="AZ42" s="2" t="inlineStr">
        <is>
          <t/>
        </is>
      </c>
      <c r="BA42" t="inlineStr">
        <is>
          <t>oružje koje stvara oblak zapaljive tvari koji se istodobno raspršuje i detonira uz znatno veći radijus uništenja od klasične bombe</t>
        </is>
      </c>
      <c r="BB42" s="2" t="inlineStr">
        <is>
          <t>termobárikus bomba|
vákuumbomba</t>
        </is>
      </c>
      <c r="BC42" s="2" t="inlineStr">
        <is>
          <t>3|
3</t>
        </is>
      </c>
      <c r="BD42" s="2" t="inlineStr">
        <is>
          <t xml:space="preserve">|
</t>
        </is>
      </c>
      <c r="BE42" t="inlineStr">
        <is>
          <t>a környező közeg – a levegő – oxigéntartalmát felhasználva olyan nagyhőmérsékletű robbanást előidéző bomba, amelynek működési ideje jelentősen 
hosszabb a hagyományos robbanóanyaggal töltött légibombákénál, és amelynek pusztító erejét a robbanáskor keletkező hő és lökéshullám biztosítja</t>
        </is>
      </c>
      <c r="BF42" s="2" t="inlineStr">
        <is>
          <t>bomba termobarica|
bomba a vuoto|
arma termobarica</t>
        </is>
      </c>
      <c r="BG42" s="2" t="inlineStr">
        <is>
          <t>3|
3|
3</t>
        </is>
      </c>
      <c r="BH42" s="2" t="inlineStr">
        <is>
          <t xml:space="preserve">|
|
</t>
        </is>
      </c>
      <c r="BI42" t="inlineStr">
        <is>
          <t>ordigno che, per effetto dell’alta temperatura di esplosione e del vuoto di pressione che si viene a creare, uccide, sottraendogli ossigeno, chiunque sia compreso all’interno del suo raggio d’azione</t>
        </is>
      </c>
      <c r="BJ42" s="2" t="inlineStr">
        <is>
          <t>termobarinė bomba|
termobarinis ginklas|
vakuuminė bomba</t>
        </is>
      </c>
      <c r="BK42" s="2" t="inlineStr">
        <is>
          <t>3|
3|
3</t>
        </is>
      </c>
      <c r="BL42" s="2" t="inlineStr">
        <is>
          <t xml:space="preserve">|
|
</t>
        </is>
      </c>
      <c r="BM42" t="inlineStr">
        <is>
          <t/>
        </is>
      </c>
      <c r="BN42" s="2" t="inlineStr">
        <is>
          <t>termobāriskā bumba|
vakuuma bumba|
termobāriskais ierocis</t>
        </is>
      </c>
      <c r="BO42" s="2" t="inlineStr">
        <is>
          <t>3|
3|
3</t>
        </is>
      </c>
      <c r="BP42" s="2" t="inlineStr">
        <is>
          <t xml:space="preserve">|
|
</t>
        </is>
      </c>
      <c r="BQ42" t="inlineStr">
        <is>
          <t>sprāgstierīce, kuras radītā sprādziena rezultātā vispirms tiek radīts aerosolu vai degošu pulveru mākonis, savukārt otrs lādiņš šo gaisa un degvielu vai cieto daļiņu maisījumu aizdedzina</t>
        </is>
      </c>
      <c r="BR42" s="2" t="inlineStr">
        <is>
          <t>bomba termobarika|
arma termobarika</t>
        </is>
      </c>
      <c r="BS42" s="2" t="inlineStr">
        <is>
          <t>3|
3</t>
        </is>
      </c>
      <c r="BT42" s="2" t="inlineStr">
        <is>
          <t xml:space="preserve">|
</t>
        </is>
      </c>
      <c r="BU42" t="inlineStr">
        <is>
          <t>testata li xxerred splussiv aerosol mal-impatt jew qabel l-impatt mal-bersall, li jitkebbes minnufih u joħloq blast bi pressjoni qawwija li tespandi aktar malajr minn splużjoni konvenzjonali</t>
        </is>
      </c>
      <c r="BV42" s="2" t="inlineStr">
        <is>
          <t>thermobarische bom|
thermobarisch wapen|
vacuümbom</t>
        </is>
      </c>
      <c r="BW42" s="2" t="inlineStr">
        <is>
          <t>3|
3|
3</t>
        </is>
      </c>
      <c r="BX42" s="2" t="inlineStr">
        <is>
          <t xml:space="preserve">|
|
</t>
        </is>
      </c>
      <c r="BY42" t="inlineStr">
        <is>
          <t>bom die als het ware een vacuüm creëert in de omgeving waardoor alle zuurstof uit de lucht wordt gezogen. Dit werkt in twee stappen. Eerst komt er in een kleine explosie een wolk van kleine metaaldeeltjes en een brandstofmengsel vrij. Deze wolk verspreidt zich in de omgeving, bijvoorbeeld in gebouwen en straten, en mengt met de zuurstof uit de lucht. Daarna volgt er een explosie die de wolk laat ontploffen en een enorme vuurbal veroorzaakt. Deze vuurbal zuigt al het zuurstof uit de omgeving, waardoor iedereen in een straal van ongeveer 200 meter het gevaar loopt te stikken</t>
        </is>
      </c>
      <c r="BZ42" s="2" t="inlineStr">
        <is>
          <t>bomba paliwowo-powietrzna|
bomba termobaryczna|
bomba próżniowa</t>
        </is>
      </c>
      <c r="CA42" s="2" t="inlineStr">
        <is>
          <t>3|
3|
2</t>
        </is>
      </c>
      <c r="CB42" s="2" t="inlineStr">
        <is>
          <t xml:space="preserve">preferred|
|
</t>
        </is>
      </c>
      <c r="CC42" t="inlineStr">
        <is>
          <t>bomba składająca się z paliwa lub materiału wybuchowego, który jest rozpylany w powietrzu</t>
        </is>
      </c>
      <c r="CD42" s="2" t="inlineStr">
        <is>
          <t>bomba termobárica|
arma termobárica|
bomba a vácuo</t>
        </is>
      </c>
      <c r="CE42" s="2" t="inlineStr">
        <is>
          <t>3|
3|
3</t>
        </is>
      </c>
      <c r="CF42" s="2" t="inlineStr">
        <is>
          <t xml:space="preserve">|
|
</t>
        </is>
      </c>
      <c r="CG42" t="inlineStr">
        <is>
          <t>&lt;a href="https://iate.europa.eu/entry/result/902678/pt" target="_blank"&gt;Ogiva &lt;/a&gt;que, no momento do impacto, espalha uma nuvem de material combustível ou de partículas metálicas que reagem com o ar atmosférico, entram em ignição e causam uma explosão, provocando uma bola de fogo e uma onda de choque extremamente destruidora devido ao calor e à pressão.</t>
        </is>
      </c>
      <c r="CH42" s="2" t="inlineStr">
        <is>
          <t>bombă termobarică|
armă termobarică|
bombă cu vid</t>
        </is>
      </c>
      <c r="CI42" s="2" t="inlineStr">
        <is>
          <t>3|
3|
3</t>
        </is>
      </c>
      <c r="CJ42" s="2" t="inlineStr">
        <is>
          <t xml:space="preserve">|
|
</t>
        </is>
      </c>
      <c r="CK42" t="inlineStr">
        <is>
          <t/>
        </is>
      </c>
      <c r="CL42" s="2" t="inlineStr">
        <is>
          <t>termobarická bomba|
vákuová bomba</t>
        </is>
      </c>
      <c r="CM42" s="2" t="inlineStr">
        <is>
          <t>3|
3</t>
        </is>
      </c>
      <c r="CN42" s="2" t="inlineStr">
        <is>
          <t xml:space="preserve">|
</t>
        </is>
      </c>
      <c r="CO42" t="inlineStr">
        <is>
          <t>mimoriadne ničivá zbraň, ktorá v prvej fáze vybuchne v prednastavenej výške nad cieleným miestom a rozptýli aerosól, pričom vznikne zmes atmosférického kyslíka a paliva, ktorá ako jemná hmla ľahko prenikne aj do budov a bunkrov, a následne v druhej fáze počas približne dvoch sekúnd dôjde k zapáleniu tejto zmesi a silnému výbuchu</t>
        </is>
      </c>
      <c r="CP42" s="2" t="inlineStr">
        <is>
          <t>termobarično orožje|
vakuumska bomba</t>
        </is>
      </c>
      <c r="CQ42" s="2" t="inlineStr">
        <is>
          <t>2|
2</t>
        </is>
      </c>
      <c r="CR42" s="2" t="inlineStr">
        <is>
          <t xml:space="preserve">|
</t>
        </is>
      </c>
      <c r="CS42" t="inlineStr">
        <is>
          <t>orožje, pri katerem prvo eksplozivno polnilo odpre ogrodje bombe, in sicer tik nad ciljem, potem pa se iz bombe vsuje oblak vnetljive tekočine, ki popolnoma prekrije ciljni objekt; drugo eksplozivno polnjenje pa povzroči, da vnetljiva tekočina zagori</t>
        </is>
      </c>
      <c r="CT42" s="2" t="inlineStr">
        <is>
          <t>termobarisk bomb|
termobariskt vapen|
vakuumbomb</t>
        </is>
      </c>
      <c r="CU42" s="2" t="inlineStr">
        <is>
          <t>3|
3|
3</t>
        </is>
      </c>
      <c r="CV42" s="2" t="inlineStr">
        <is>
          <t xml:space="preserve">|
|
</t>
        </is>
      </c>
      <c r="CW42" t="inlineStr">
        <is>
          <t>Sprängladdning som verkar genom både värme och tryck.</t>
        </is>
      </c>
    </row>
    <row r="43">
      <c r="A43" s="1" t="str">
        <f>HYPERLINK("https://iate.europa.eu/entry/result/788598/all", "788598")</f>
        <v>788598</v>
      </c>
      <c r="B43" t="inlineStr">
        <is>
          <t>SOCIAL QUESTIONS;INDUSTRY;AGRICULTURE, FORESTRY AND FISHERIES</t>
        </is>
      </c>
      <c r="C43" t="inlineStr">
        <is>
          <t>SOCIAL QUESTIONS|health|pharmaceutical industry;INDUSTRY|chemistry|special chemicals|cosmetics industry|cosmetic product;AGRICULTURE, FORESTRY AND FISHERIES|means of agricultural production|means of agricultural production|plant health product</t>
        </is>
      </c>
      <c r="D43" t="inlineStr">
        <is>
          <t>yes</t>
        </is>
      </c>
      <c r="E43" t="inlineStr">
        <is>
          <t/>
        </is>
      </c>
      <c r="F43" s="2" t="inlineStr">
        <is>
          <t>добра лабораторна практика|
ДЛП</t>
        </is>
      </c>
      <c r="G43" s="2" t="inlineStr">
        <is>
          <t>4|
4</t>
        </is>
      </c>
      <c r="H43" s="2" t="inlineStr">
        <is>
          <t xml:space="preserve">|
</t>
        </is>
      </c>
      <c r="I43" t="inlineStr">
        <is>
          <t>система по качество, отнасяща се до организационния процес, както и до условията, при които се планират, провеждат, контролират, документират, съхраняват и докладват неклиничните изследвания за безопасност за здравето на хората и околната среда</t>
        </is>
      </c>
      <c r="J43" s="2" t="inlineStr">
        <is>
          <t>správná laboratorní praxe|
SLP|
GLP</t>
        </is>
      </c>
      <c r="K43" s="2" t="inlineStr">
        <is>
          <t>3|
3|
3</t>
        </is>
      </c>
      <c r="L43" s="2" t="inlineStr">
        <is>
          <t xml:space="preserve">|
|
</t>
        </is>
      </c>
      <c r="M43" t="inlineStr">
        <is>
          <t>Správná laboratorní praxe je systém jakosti soustředěný na organizační postupy a podmínky, jakými a za jakých jsou studie zdravotní a environmentální bezpečnosti plánovány, prováděny, monitorovány, zaprotokolovány, archivovány a hlášeny.</t>
        </is>
      </c>
      <c r="N43" s="2" t="inlineStr">
        <is>
          <t>god laboratoriepraksis|
GLP</t>
        </is>
      </c>
      <c r="O43" s="2" t="inlineStr">
        <is>
          <t>4|
4</t>
        </is>
      </c>
      <c r="P43" s="2" t="inlineStr">
        <is>
          <t xml:space="preserve">|
</t>
        </is>
      </c>
      <c r="Q43" t="inlineStr">
        <is>
          <t>God laboratoriepraksis (GLP) er et kvalitetsstyringssystem, der omhandler de organisatoriske forhold og betingelserne for, hvorledes laboratorieforsøg, der vedrører ikke-kliniske sundheds- og miljømæssige sikkerhedsundersøgelser, planlægges, udføres, kontrolleres, registreres, opbevares og rapporteres.</t>
        </is>
      </c>
      <c r="R43" s="2" t="inlineStr">
        <is>
          <t>Grundsätze für einwandfreie Laborverfahren|
gute Labor(atoriums)praxis|
gute Laborpraxis|
GLP</t>
        </is>
      </c>
      <c r="S43" s="2" t="inlineStr">
        <is>
          <t>3|
3|
3|
3</t>
        </is>
      </c>
      <c r="T43" s="2" t="inlineStr">
        <is>
          <t xml:space="preserve">|
|
|
</t>
        </is>
      </c>
      <c r="U43" t="inlineStr">
        <is>
          <t>Gute Laborpraxis (GLP) ist ein Qualitätssicherungssystem, das sich mit dem organisatorischen Ablauf und den Rahmenbedingungen befasst, unter denen nicht-klinische gesundheits- und umweltrelevante Sicherheitsprüfungen geplant, durchgeführt, überwacht, aufgezeichnet, archiviert und veröffentlicht werden.</t>
        </is>
      </c>
      <c r="V43" s="2" t="inlineStr">
        <is>
          <t>ορθή εργαστηριακή πρακτική|
ΟΕΠ</t>
        </is>
      </c>
      <c r="W43" s="2" t="inlineStr">
        <is>
          <t>3|
3</t>
        </is>
      </c>
      <c r="X43" s="2" t="inlineStr">
        <is>
          <t xml:space="preserve">|
</t>
        </is>
      </c>
      <c r="Y43" t="inlineStr">
        <is>
          <t>σύστημα ποιότητας που αφορά την οργανωτική διαδικασία και τους όρους υπό τους οποίους σχεδιάζονται, διενεργούνται, παρακολουθούνται, καταγράφονται, αρχειοθετούνται και αναφέρονται μη κλινικές μελέτες σε θέματα υγείας και περιβαλλοντικής ασφάλειας</t>
        </is>
      </c>
      <c r="Z43" s="2" t="inlineStr">
        <is>
          <t>good laboratory practice|
GLP</t>
        </is>
      </c>
      <c r="AA43" s="2" t="inlineStr">
        <is>
          <t>3|
3</t>
        </is>
      </c>
      <c r="AB43" s="2" t="inlineStr">
        <is>
          <t xml:space="preserve">|
</t>
        </is>
      </c>
      <c r="AC43" t="inlineStr">
        <is>
          <t>quality system concerning the organisational process and the conditions under which non-clinical health and environmental safety studies are planned, performed, monitored, recorded, archived and reported</t>
        </is>
      </c>
      <c r="AD43" s="2" t="inlineStr">
        <is>
          <t>buenas prácticas de laboratorio|
BPL</t>
        </is>
      </c>
      <c r="AE43" s="2" t="inlineStr">
        <is>
          <t>3|
3</t>
        </is>
      </c>
      <c r="AF43" s="2" t="inlineStr">
        <is>
          <t xml:space="preserve">|
</t>
        </is>
      </c>
      <c r="AG43" t="inlineStr">
        <is>
          <t>Sistema de calidad relacionado con los procesos organizativos y las condiciones bajo las cuales los estudios no clínicos de seguridad sanitaria y medioambiental &lt;a href="/entry/result/1090980/all" id="ENTRY_TO_ENTRY_CONVERTER" target="_blank"&gt;IATE:1090980&lt;/a&gt; son planificados, realizados, controlados, registrados, archivados e informados.</t>
        </is>
      </c>
      <c r="AH43" s="2" t="inlineStr">
        <is>
          <t>hea laboritava|
GLP</t>
        </is>
      </c>
      <c r="AI43" s="2" t="inlineStr">
        <is>
          <t>3|
3</t>
        </is>
      </c>
      <c r="AJ43" s="2" t="inlineStr">
        <is>
          <t xml:space="preserve">|
</t>
        </is>
      </c>
      <c r="AK43" t="inlineStr">
        <is>
          <t>Hea laboritava (GLP) on kvaliteedisüsteem, mis käsitleb organisatsioonilist protsessi ja tingimusi, mille alusel mittekliinilisi tervise- ja keskkonnaohutusuuringuid planeeritakse, teostatakse, nende teostamist kontrollitakse, need dokumenteeritakse, arhiveeritakse ja nende kohta aruanded esitatakse.</t>
        </is>
      </c>
      <c r="AL43" s="2" t="inlineStr">
        <is>
          <t>hyvä laboratoriokäytäntö|
GLP</t>
        </is>
      </c>
      <c r="AM43" s="2" t="inlineStr">
        <is>
          <t>3|
3</t>
        </is>
      </c>
      <c r="AN43" s="2" t="inlineStr">
        <is>
          <t xml:space="preserve">|
</t>
        </is>
      </c>
      <c r="AO43" t="inlineStr">
        <is>
          <t>laatujärjestelmä, jota tulee noudattaa ei-kliinisissä tutkimuksissa, jotka toimitetaan viranomaisille kemikaalien, lääkkeiden, torjunta-aineiden, elintarvikkeiden ja rehujen lisäaineiden tai kosmeettisten aineiden rekisteröintiä tai hyväksyntää varten</t>
        </is>
      </c>
      <c r="AP43" s="2" t="inlineStr">
        <is>
          <t>bonnes pratiques de laboratoire|
BPL</t>
        </is>
      </c>
      <c r="AQ43" s="2" t="inlineStr">
        <is>
          <t>3|
3</t>
        </is>
      </c>
      <c r="AR43" s="2" t="inlineStr">
        <is>
          <t xml:space="preserve">|
</t>
        </is>
      </c>
      <c r="AS43" t="inlineStr">
        <is>
          <t>Système de qualité axé sur le processus d'organisation et les conditions dans lesquelles les études non cliniques sur la sécurité pour la santé et l'environnement sont planifiées, réalisées, surveillées, enregistrées, archivées et rapportées.</t>
        </is>
      </c>
      <c r="AT43" s="2" t="inlineStr">
        <is>
          <t>dea-chleachtas saotharlainne|
GLP</t>
        </is>
      </c>
      <c r="AU43" s="2" t="inlineStr">
        <is>
          <t>3|
3</t>
        </is>
      </c>
      <c r="AV43" s="2" t="inlineStr">
        <is>
          <t xml:space="preserve">|
</t>
        </is>
      </c>
      <c r="AW43" t="inlineStr">
        <is>
          <t/>
        </is>
      </c>
      <c r="AX43" s="2" t="inlineStr">
        <is>
          <t>dobra laboratorijska praksa</t>
        </is>
      </c>
      <c r="AY43" s="2" t="inlineStr">
        <is>
          <t>3</t>
        </is>
      </c>
      <c r="AZ43" s="2" t="inlineStr">
        <is>
          <t/>
        </is>
      </c>
      <c r="BA43" t="inlineStr">
        <is>
          <t>sustav kvalitete koji se odnosi na organizacijske procese i uvjete u kojima se planiraju, izvode, nadgledaju, evidentiraju, pohranjuju podaci o nekliničkim ispitivanjima i o njima izvještava</t>
        </is>
      </c>
      <c r="BB43" s="2" t="inlineStr">
        <is>
          <t>helyes laboratóriumi gyakorlat|
GLP</t>
        </is>
      </c>
      <c r="BC43" s="2" t="inlineStr">
        <is>
          <t>2|
3</t>
        </is>
      </c>
      <c r="BD43" s="2" t="inlineStr">
        <is>
          <t xml:space="preserve">|
</t>
        </is>
      </c>
      <c r="BE43" t="inlineStr">
        <is>
          <t>A helyes laboratóriumi gyakorlat (GLP) egy minőségi rendszer, amely azzal a szervezési folyamattal és azokkal a feltételekkel foglalkozik, amelyek keretében a nem klinikai egészségügyi és környezetbiztonsági vizsgálatokat megtervezik, elvégzik, figyelemmel kísérik, feljegyzik, archiválják és bejelentik.</t>
        </is>
      </c>
      <c r="BF43" s="2" t="inlineStr">
        <is>
          <t>buona pratica di laboratorio|
BPL|
buona prassi di laboratorio|
GLP</t>
        </is>
      </c>
      <c r="BG43" s="2" t="inlineStr">
        <is>
          <t>3|
3|
3|
3</t>
        </is>
      </c>
      <c r="BH43" s="2" t="inlineStr">
        <is>
          <t xml:space="preserve">|
|
|
</t>
        </is>
      </c>
      <c r="BI43" t="inlineStr">
        <is>
          <t>La buona pratica di laboratorio (GLP) è un sistema di qualità riguardante il processo organizzativo e le condizioni in cui vengono pianificati, eseguiti, monitorati, registrati, archiviati e riferiti studi non clinici sulla sicurezza per la salute e per l'ambiente.</t>
        </is>
      </c>
      <c r="BJ43" s="2" t="inlineStr">
        <is>
          <t>geroji laboratorinė praktika|
gera laboratorinė praktika|
GLP</t>
        </is>
      </c>
      <c r="BK43" s="2" t="inlineStr">
        <is>
          <t>3|
3|
3</t>
        </is>
      </c>
      <c r="BL43" s="2" t="inlineStr">
        <is>
          <t xml:space="preserve">preferred|
|
</t>
        </is>
      </c>
      <c r="BM43" t="inlineStr">
        <is>
          <t>Kokybės sistema, susijusi su organizaciniu procesu ir sąlygomis, kuriomis planuojami, atliekami, stebimi, registruojami, archyvuojami ir pranešami neklinikiniai sveikatos ir aplinkos apsaugos tyrimai.</t>
        </is>
      </c>
      <c r="BN43" s="2" t="inlineStr">
        <is>
          <t>laba laboratorijas prakse|
GLP</t>
        </is>
      </c>
      <c r="BO43" s="2" t="inlineStr">
        <is>
          <t>2|
2</t>
        </is>
      </c>
      <c r="BP43" s="2" t="inlineStr">
        <is>
          <t xml:space="preserve">|
</t>
        </is>
      </c>
      <c r="BQ43" t="inlineStr">
        <is>
          <t>Laba laboratorijas prakse (Good Laboratory Practice, GLP) ir kvalitātes sistēma, kas rūpējas par organizatorisko procesu un apstākļiem, kādos tiek plānoti, veikti, uzraudzīti, reģistrēti, arhivēti un paziņoti neklīniskie veselības un vides nekaitīguma pētījumi.</t>
        </is>
      </c>
      <c r="BR43" s="2" t="inlineStr">
        <is>
          <t>prattika tajba tal-laboratorju|
GLP|
PLT|
prassi tajba tal-laboratorju</t>
        </is>
      </c>
      <c r="BS43" s="2" t="inlineStr">
        <is>
          <t>3|
3|
3|
3</t>
        </is>
      </c>
      <c r="BT43" s="2" t="inlineStr">
        <is>
          <t xml:space="preserve">|
|
|
</t>
        </is>
      </c>
      <c r="BU43" t="inlineStr">
        <is>
          <t>sistema ta’ kwalità dwar il-proċess organizzattiv u l-kondizzjonijiet li taħthom studji mhux kliniċi dwar is-saħħa u s-sigurta ambjentali huma ppjanati, imħaddma, ikkontrollati, arkivjati u rrapportati</t>
        </is>
      </c>
      <c r="BV43" s="2" t="inlineStr">
        <is>
          <t>goede laboratoriumpraktijk|
goede laboratoriumpraktijken|
GLP</t>
        </is>
      </c>
      <c r="BW43" s="2" t="inlineStr">
        <is>
          <t>3|
3|
3</t>
        </is>
      </c>
      <c r="BX43" s="2" t="inlineStr">
        <is>
          <t xml:space="preserve">|
|
</t>
        </is>
      </c>
      <c r="BY43" t="inlineStr">
        <is>
          <t>Goede laboratoriumpraktijken (GLP) is een kwaliteitssysteem voor de organisatie van en omstandigheden bij de planning, uitvoering, bewaking, registratie, archivering en rapportage van niet-klinisch onderzoek naar de veiligheid voor gezondheid en milieu.</t>
        </is>
      </c>
      <c r="BZ43" s="2" t="inlineStr">
        <is>
          <t>dobra praktyka laboratoryjna|
DPL</t>
        </is>
      </c>
      <c r="CA43" s="2" t="inlineStr">
        <is>
          <t>3|
3</t>
        </is>
      </c>
      <c r="CB43" s="2" t="inlineStr">
        <is>
          <t xml:space="preserve">|
</t>
        </is>
      </c>
      <c r="CC43" t="inlineStr">
        <is>
          <t>system jakości odnoszący się do procesu organizacyjnego i warunków planowania, przeprowadzania i monitorowania nieklinicznych badań substancji i ich mieszanin pod względem bezpieczeństwa dla zdrowia człowieka i środowiska oraz dokumentowania, archiwizowania i prezentowania wyników takich badań</t>
        </is>
      </c>
      <c r="CD43" s="2" t="inlineStr">
        <is>
          <t>boas práticas de laboratório|
BPL</t>
        </is>
      </c>
      <c r="CE43" s="2" t="inlineStr">
        <is>
          <t>1|
1</t>
        </is>
      </c>
      <c r="CF43" s="2" t="inlineStr">
        <is>
          <t xml:space="preserve">|
</t>
        </is>
      </c>
      <c r="CG43" t="inlineStr">
        <is>
          <t>As boas práticas de laboratório (BPL) constituem um sistema de qualidade relacionado com o processo organizacional e com as condições em que os estudos de segurança ambiental e de saúde, não- clínicos, são planeados, realizados, monitorizados, registados, arquivados e divulgados.</t>
        </is>
      </c>
      <c r="CH43" s="2" t="inlineStr">
        <is>
          <t>BPL|
bune practici de laborator|
bună practică de laborator</t>
        </is>
      </c>
      <c r="CI43" s="2" t="inlineStr">
        <is>
          <t>3|
3|
3</t>
        </is>
      </c>
      <c r="CJ43" s="2" t="inlineStr">
        <is>
          <t xml:space="preserve">|
|
</t>
        </is>
      </c>
      <c r="CK43" t="inlineStr">
        <is>
          <t>Buna practică de laborator (BPL) este un sistem de calitate referitor la procesul organizațional și la condițiile în care studiile de siguranță neclinice referitoare la sănătate și mediu sunt planificate, efectuate, monitorizate, înregistrate, arhivate și raportate.</t>
        </is>
      </c>
      <c r="CL43" s="2" t="inlineStr">
        <is>
          <t>správna laboratórna prax|
SLP|
dobrá laboratórna prax|
DLP</t>
        </is>
      </c>
      <c r="CM43" s="2" t="inlineStr">
        <is>
          <t>3|
3|
3|
3</t>
        </is>
      </c>
      <c r="CN43" s="2" t="inlineStr">
        <is>
          <t xml:space="preserve">|
|
|
</t>
        </is>
      </c>
      <c r="CO43" t="inlineStr">
        <is>
          <t>systém kvality týkajúci sa organizačného procesu a podmienok, podľa ktorých sa plánujú, vykonávajú, monitorujú, zaznamenávajú, archivujú a oznamujú neklinické štúdie bezpečnosti ľudí a životného prostredia</t>
        </is>
      </c>
      <c r="CP43" s="2" t="inlineStr">
        <is>
          <t>dobra laboratorijska praksa|
DLP</t>
        </is>
      </c>
      <c r="CQ43" s="2" t="inlineStr">
        <is>
          <t>3|
3</t>
        </is>
      </c>
      <c r="CR43" s="2" t="inlineStr">
        <is>
          <t xml:space="preserve">|
</t>
        </is>
      </c>
      <c r="CS43" t="inlineStr">
        <is>
          <t>sistem kakovosti, ki se nanaša na organizacijske
postopke in pogoje, v katerih se neklinične zdravstvene in okoljske varnostne
študije načrtujejo, izvajajo, nadzorujejo, zapisujejo, arhivirajo in se o njih
poroča</t>
        </is>
      </c>
      <c r="CT43" s="2" t="inlineStr">
        <is>
          <t>god laboratoriesed|
GLP|
god laboratoriepraxis</t>
        </is>
      </c>
      <c r="CU43" s="2" t="inlineStr">
        <is>
          <t>2|
2|
3</t>
        </is>
      </c>
      <c r="CV43" s="2" t="inlineStr">
        <is>
          <t xml:space="preserve">|
|
</t>
        </is>
      </c>
      <c r="CW43" t="inlineStr">
        <is>
          <t>God laboratoriesed (GLP) är ett kvalitetssystem som har att göra med de rådande organisatoriska flödena och förhållandena när icke-kliniska hälso- och miljösäkerhetsförsök planeras, genomförs, kontrolleras, dokumenteras, arkiveras och rapporteras.</t>
        </is>
      </c>
    </row>
    <row r="44">
      <c r="A44" s="1" t="str">
        <f>HYPERLINK("https://iate.europa.eu/entry/result/3572894/all", "3572894")</f>
        <v>3572894</v>
      </c>
      <c r="B44" t="inlineStr">
        <is>
          <t>INTERNATIONAL RELATIONS;TRANSPORT</t>
        </is>
      </c>
      <c r="C44" t="inlineStr">
        <is>
          <t>INTERNATIONAL RELATIONS|defence|military equipment;TRANSPORT|air and space transport|air transport|aviation security</t>
        </is>
      </c>
      <c r="D44" t="inlineStr">
        <is>
          <t>yes</t>
        </is>
      </c>
      <c r="E44" t="inlineStr">
        <is>
          <t/>
        </is>
      </c>
      <c r="F44" t="inlineStr">
        <is>
          <t/>
        </is>
      </c>
      <c r="G44" t="inlineStr">
        <is>
          <t/>
        </is>
      </c>
      <c r="H44" t="inlineStr">
        <is>
          <t/>
        </is>
      </c>
      <c r="I44" t="inlineStr">
        <is>
          <t/>
        </is>
      </c>
      <c r="J44" t="inlineStr">
        <is>
          <t/>
        </is>
      </c>
      <c r="K44" t="inlineStr">
        <is>
          <t/>
        </is>
      </c>
      <c r="L44" t="inlineStr">
        <is>
          <t/>
        </is>
      </c>
      <c r="M44" t="inlineStr">
        <is>
          <t/>
        </is>
      </c>
      <c r="N44" t="inlineStr">
        <is>
          <t/>
        </is>
      </c>
      <c r="O44" t="inlineStr">
        <is>
          <t/>
        </is>
      </c>
      <c r="P44" t="inlineStr">
        <is>
          <t/>
        </is>
      </c>
      <c r="Q44" t="inlineStr">
        <is>
          <t/>
        </is>
      </c>
      <c r="R44" t="inlineStr">
        <is>
          <t/>
        </is>
      </c>
      <c r="S44" t="inlineStr">
        <is>
          <t/>
        </is>
      </c>
      <c r="T44" t="inlineStr">
        <is>
          <t/>
        </is>
      </c>
      <c r="U44" t="inlineStr">
        <is>
          <t/>
        </is>
      </c>
      <c r="V44" t="inlineStr">
        <is>
          <t/>
        </is>
      </c>
      <c r="W44" t="inlineStr">
        <is>
          <t/>
        </is>
      </c>
      <c r="X44" t="inlineStr">
        <is>
          <t/>
        </is>
      </c>
      <c r="Y44" t="inlineStr">
        <is>
          <t/>
        </is>
      </c>
      <c r="Z44" s="2" t="inlineStr">
        <is>
          <t>shotgun</t>
        </is>
      </c>
      <c r="AA44" s="2" t="inlineStr">
        <is>
          <t>3</t>
        </is>
      </c>
      <c r="AB44" s="2" t="inlineStr">
        <is>
          <t/>
        </is>
      </c>
      <c r="AC44" t="inlineStr">
        <is>
          <t>firearm with barrel (barrels) for shooting with shotgun cartridges, eventually with special cartridges directly for shotgun</t>
        </is>
      </c>
      <c r="AD44" t="inlineStr">
        <is>
          <t/>
        </is>
      </c>
      <c r="AE44" t="inlineStr">
        <is>
          <t/>
        </is>
      </c>
      <c r="AF44" t="inlineStr">
        <is>
          <t/>
        </is>
      </c>
      <c r="AG44" t="inlineStr">
        <is>
          <t/>
        </is>
      </c>
      <c r="AH44" t="inlineStr">
        <is>
          <t/>
        </is>
      </c>
      <c r="AI44" t="inlineStr">
        <is>
          <t/>
        </is>
      </c>
      <c r="AJ44" t="inlineStr">
        <is>
          <t/>
        </is>
      </c>
      <c r="AK44" t="inlineStr">
        <is>
          <t/>
        </is>
      </c>
      <c r="AL44" t="inlineStr">
        <is>
          <t/>
        </is>
      </c>
      <c r="AM44" t="inlineStr">
        <is>
          <t/>
        </is>
      </c>
      <c r="AN44" t="inlineStr">
        <is>
          <t/>
        </is>
      </c>
      <c r="AO44" t="inlineStr">
        <is>
          <t/>
        </is>
      </c>
      <c r="AP44" t="inlineStr">
        <is>
          <t/>
        </is>
      </c>
      <c r="AQ44" t="inlineStr">
        <is>
          <t/>
        </is>
      </c>
      <c r="AR44" t="inlineStr">
        <is>
          <t/>
        </is>
      </c>
      <c r="AS44" t="inlineStr">
        <is>
          <t/>
        </is>
      </c>
      <c r="AT44" s="2" t="inlineStr">
        <is>
          <t>gránghunna</t>
        </is>
      </c>
      <c r="AU44" s="2" t="inlineStr">
        <is>
          <t>3</t>
        </is>
      </c>
      <c r="AV44" s="2" t="inlineStr">
        <is>
          <t/>
        </is>
      </c>
      <c r="AW44" t="inlineStr">
        <is>
          <t/>
        </is>
      </c>
      <c r="AX44" t="inlineStr">
        <is>
          <t/>
        </is>
      </c>
      <c r="AY44" t="inlineStr">
        <is>
          <t/>
        </is>
      </c>
      <c r="AZ44" t="inlineStr">
        <is>
          <t/>
        </is>
      </c>
      <c r="BA44" t="inlineStr">
        <is>
          <t/>
        </is>
      </c>
      <c r="BB44" t="inlineStr">
        <is>
          <t/>
        </is>
      </c>
      <c r="BC44" t="inlineStr">
        <is>
          <t/>
        </is>
      </c>
      <c r="BD44" t="inlineStr">
        <is>
          <t/>
        </is>
      </c>
      <c r="BE44" t="inlineStr">
        <is>
          <t/>
        </is>
      </c>
      <c r="BF44" t="inlineStr">
        <is>
          <t/>
        </is>
      </c>
      <c r="BG44" t="inlineStr">
        <is>
          <t/>
        </is>
      </c>
      <c r="BH44" t="inlineStr">
        <is>
          <t/>
        </is>
      </c>
      <c r="BI44" t="inlineStr">
        <is>
          <t/>
        </is>
      </c>
      <c r="BJ44" t="inlineStr">
        <is>
          <t/>
        </is>
      </c>
      <c r="BK44" t="inlineStr">
        <is>
          <t/>
        </is>
      </c>
      <c r="BL44" t="inlineStr">
        <is>
          <t/>
        </is>
      </c>
      <c r="BM44" t="inlineStr">
        <is>
          <t/>
        </is>
      </c>
      <c r="BN44" s="2" t="inlineStr">
        <is>
          <t>bise</t>
        </is>
      </c>
      <c r="BO44" s="2" t="inlineStr">
        <is>
          <t>3</t>
        </is>
      </c>
      <c r="BP44" s="2" t="inlineStr">
        <is>
          <t/>
        </is>
      </c>
      <c r="BQ44" t="inlineStr">
        <is>
          <t/>
        </is>
      </c>
      <c r="BR44" t="inlineStr">
        <is>
          <t/>
        </is>
      </c>
      <c r="BS44" t="inlineStr">
        <is>
          <t/>
        </is>
      </c>
      <c r="BT44" t="inlineStr">
        <is>
          <t/>
        </is>
      </c>
      <c r="BU44" t="inlineStr">
        <is>
          <t/>
        </is>
      </c>
      <c r="BV44" t="inlineStr">
        <is>
          <t/>
        </is>
      </c>
      <c r="BW44" t="inlineStr">
        <is>
          <t/>
        </is>
      </c>
      <c r="BX44" t="inlineStr">
        <is>
          <t/>
        </is>
      </c>
      <c r="BY44" t="inlineStr">
        <is>
          <t/>
        </is>
      </c>
      <c r="BZ44" t="inlineStr">
        <is>
          <t/>
        </is>
      </c>
      <c r="CA44" t="inlineStr">
        <is>
          <t/>
        </is>
      </c>
      <c r="CB44" t="inlineStr">
        <is>
          <t/>
        </is>
      </c>
      <c r="CC44" t="inlineStr">
        <is>
          <t/>
        </is>
      </c>
      <c r="CD44" s="2" t="inlineStr">
        <is>
          <t>caçadeira|
espingarda de caça</t>
        </is>
      </c>
      <c r="CE44" s="2" t="inlineStr">
        <is>
          <t>3|
3</t>
        </is>
      </c>
      <c r="CF44" s="2" t="inlineStr">
        <is>
          <t xml:space="preserve">|
</t>
        </is>
      </c>
      <c r="CG44" t="inlineStr">
        <is>
          <t>Espingarda de alma lisa, com um ou dois canos, que, em conjunção com uma munição especial - o cartucho de caça -, se destina, em princípio, à caça de animais de pequeno porte e, por vezes, em várias modalidades de tiros a pratos.</t>
        </is>
      </c>
      <c r="CH44" t="inlineStr">
        <is>
          <t/>
        </is>
      </c>
      <c r="CI44" t="inlineStr">
        <is>
          <t/>
        </is>
      </c>
      <c r="CJ44" t="inlineStr">
        <is>
          <t/>
        </is>
      </c>
      <c r="CK44" t="inlineStr">
        <is>
          <t/>
        </is>
      </c>
      <c r="CL44" s="2" t="inlineStr">
        <is>
          <t>broková zbraň</t>
        </is>
      </c>
      <c r="CM44" s="2" t="inlineStr">
        <is>
          <t>3</t>
        </is>
      </c>
      <c r="CN44" s="2" t="inlineStr">
        <is>
          <t/>
        </is>
      </c>
      <c r="CO44" t="inlineStr">
        <is>
          <t>palná zbraň umožňujúca streľbu brokovými nábojmi s hromadnou alebo jednotnou strelou, prípadne špeciálnymi nábojmi do brokovej zbrane</t>
        </is>
      </c>
      <c r="CP44" t="inlineStr">
        <is>
          <t/>
        </is>
      </c>
      <c r="CQ44" t="inlineStr">
        <is>
          <t/>
        </is>
      </c>
      <c r="CR44" t="inlineStr">
        <is>
          <t/>
        </is>
      </c>
      <c r="CS44" t="inlineStr">
        <is>
          <t/>
        </is>
      </c>
      <c r="CT44" t="inlineStr">
        <is>
          <t/>
        </is>
      </c>
      <c r="CU44" t="inlineStr">
        <is>
          <t/>
        </is>
      </c>
      <c r="CV44" t="inlineStr">
        <is>
          <t/>
        </is>
      </c>
      <c r="CW44" t="inlineStr">
        <is>
          <t/>
        </is>
      </c>
    </row>
    <row r="45">
      <c r="A45" s="1" t="str">
        <f>HYPERLINK("https://iate.europa.eu/entry/result/1468094/all", "1468094")</f>
        <v>1468094</v>
      </c>
      <c r="B45" t="inlineStr">
        <is>
          <t>INTERNATIONAL RELATIONS;TRANSPORT</t>
        </is>
      </c>
      <c r="C45" t="inlineStr">
        <is>
          <t>INTERNATIONAL RELATIONS|defence;TRANSPORT;TRANSPORT|land transport|land transport</t>
        </is>
      </c>
      <c r="D45" t="inlineStr">
        <is>
          <t>no</t>
        </is>
      </c>
      <c r="E45" t="inlineStr">
        <is>
          <t/>
        </is>
      </c>
      <c r="F45" t="inlineStr">
        <is>
          <t/>
        </is>
      </c>
      <c r="G45" t="inlineStr">
        <is>
          <t/>
        </is>
      </c>
      <c r="H45" t="inlineStr">
        <is>
          <t/>
        </is>
      </c>
      <c r="I45" t="inlineStr">
        <is>
          <t/>
        </is>
      </c>
      <c r="J45" t="inlineStr">
        <is>
          <t/>
        </is>
      </c>
      <c r="K45" t="inlineStr">
        <is>
          <t/>
        </is>
      </c>
      <c r="L45" t="inlineStr">
        <is>
          <t/>
        </is>
      </c>
      <c r="M45" t="inlineStr">
        <is>
          <t/>
        </is>
      </c>
      <c r="N45" s="2" t="inlineStr">
        <is>
          <t>militærkonvoj</t>
        </is>
      </c>
      <c r="O45" s="2" t="inlineStr">
        <is>
          <t>2</t>
        </is>
      </c>
      <c r="P45" s="2" t="inlineStr">
        <is>
          <t/>
        </is>
      </c>
      <c r="Q45" t="inlineStr">
        <is>
          <t/>
        </is>
      </c>
      <c r="R45" t="inlineStr">
        <is>
          <t/>
        </is>
      </c>
      <c r="S45" t="inlineStr">
        <is>
          <t/>
        </is>
      </c>
      <c r="T45" t="inlineStr">
        <is>
          <t/>
        </is>
      </c>
      <c r="U45" t="inlineStr">
        <is>
          <t/>
        </is>
      </c>
      <c r="V45" t="inlineStr">
        <is>
          <t/>
        </is>
      </c>
      <c r="W45" t="inlineStr">
        <is>
          <t/>
        </is>
      </c>
      <c r="X45" t="inlineStr">
        <is>
          <t/>
        </is>
      </c>
      <c r="Y45" t="inlineStr">
        <is>
          <t/>
        </is>
      </c>
      <c r="Z45" s="2" t="inlineStr">
        <is>
          <t>military convoy|
non-mercantile convoy</t>
        </is>
      </c>
      <c r="AA45" s="2" t="inlineStr">
        <is>
          <t>2|
2</t>
        </is>
      </c>
      <c r="AB45" s="2" t="inlineStr">
        <is>
          <t xml:space="preserve">|
</t>
        </is>
      </c>
      <c r="AC45" t="inlineStr">
        <is>
          <t>a convoy consisting of auxiliaries and/or merchant ships under military charter of reequisition.It is constituted for special purposes such as sealift or reinforcement operations,logistic support,or as follow-up to amphibious operations.It is controlled and reported as a military unit</t>
        </is>
      </c>
      <c r="AD45" t="inlineStr">
        <is>
          <t/>
        </is>
      </c>
      <c r="AE45" t="inlineStr">
        <is>
          <t/>
        </is>
      </c>
      <c r="AF45" t="inlineStr">
        <is>
          <t/>
        </is>
      </c>
      <c r="AG45" t="inlineStr">
        <is>
          <t/>
        </is>
      </c>
      <c r="AH45" t="inlineStr">
        <is>
          <t/>
        </is>
      </c>
      <c r="AI45" t="inlineStr">
        <is>
          <t/>
        </is>
      </c>
      <c r="AJ45" t="inlineStr">
        <is>
          <t/>
        </is>
      </c>
      <c r="AK45" t="inlineStr">
        <is>
          <t/>
        </is>
      </c>
      <c r="AL45" t="inlineStr">
        <is>
          <t/>
        </is>
      </c>
      <c r="AM45" t="inlineStr">
        <is>
          <t/>
        </is>
      </c>
      <c r="AN45" t="inlineStr">
        <is>
          <t/>
        </is>
      </c>
      <c r="AO45" t="inlineStr">
        <is>
          <t/>
        </is>
      </c>
      <c r="AP45" s="2" t="inlineStr">
        <is>
          <t>convoi militaire</t>
        </is>
      </c>
      <c r="AQ45" s="2" t="inlineStr">
        <is>
          <t>2</t>
        </is>
      </c>
      <c r="AR45" s="2" t="inlineStr">
        <is>
          <t/>
        </is>
      </c>
      <c r="AS45" t="inlineStr">
        <is>
          <t>convoi constitué de navires auxiliaires et, ou, de navires marchands affrétés ou réquisitionnés par l'autorité militaire. Un tel convoi est destiné à des opérations spéciales telles que transbordements maritimes, renforcement, soutien logistique ou appui nécessaire à la poursuite d'une opération amphibie. Ce type de convoi est contrôlé et signalé comme une unité militaire</t>
        </is>
      </c>
      <c r="AT45" t="inlineStr">
        <is>
          <t/>
        </is>
      </c>
      <c r="AU45" t="inlineStr">
        <is>
          <t/>
        </is>
      </c>
      <c r="AV45" t="inlineStr">
        <is>
          <t/>
        </is>
      </c>
      <c r="AW45" t="inlineStr">
        <is>
          <t/>
        </is>
      </c>
      <c r="AX45" t="inlineStr">
        <is>
          <t/>
        </is>
      </c>
      <c r="AY45" t="inlineStr">
        <is>
          <t/>
        </is>
      </c>
      <c r="AZ45" t="inlineStr">
        <is>
          <t/>
        </is>
      </c>
      <c r="BA45" t="inlineStr">
        <is>
          <t/>
        </is>
      </c>
      <c r="BB45" t="inlineStr">
        <is>
          <t/>
        </is>
      </c>
      <c r="BC45" t="inlineStr">
        <is>
          <t/>
        </is>
      </c>
      <c r="BD45" t="inlineStr">
        <is>
          <t/>
        </is>
      </c>
      <c r="BE45" t="inlineStr">
        <is>
          <t/>
        </is>
      </c>
      <c r="BF45" t="inlineStr">
        <is>
          <t/>
        </is>
      </c>
      <c r="BG45" t="inlineStr">
        <is>
          <t/>
        </is>
      </c>
      <c r="BH45" t="inlineStr">
        <is>
          <t/>
        </is>
      </c>
      <c r="BI45" t="inlineStr">
        <is>
          <t/>
        </is>
      </c>
      <c r="BJ45" t="inlineStr">
        <is>
          <t/>
        </is>
      </c>
      <c r="BK45" t="inlineStr">
        <is>
          <t/>
        </is>
      </c>
      <c r="BL45" t="inlineStr">
        <is>
          <t/>
        </is>
      </c>
      <c r="BM45" t="inlineStr">
        <is>
          <t/>
        </is>
      </c>
      <c r="BN45" t="inlineStr">
        <is>
          <t/>
        </is>
      </c>
      <c r="BO45" t="inlineStr">
        <is>
          <t/>
        </is>
      </c>
      <c r="BP45" t="inlineStr">
        <is>
          <t/>
        </is>
      </c>
      <c r="BQ45" t="inlineStr">
        <is>
          <t/>
        </is>
      </c>
      <c r="BR45" t="inlineStr">
        <is>
          <t/>
        </is>
      </c>
      <c r="BS45" t="inlineStr">
        <is>
          <t/>
        </is>
      </c>
      <c r="BT45" t="inlineStr">
        <is>
          <t/>
        </is>
      </c>
      <c r="BU45" t="inlineStr">
        <is>
          <t/>
        </is>
      </c>
      <c r="BV45" t="inlineStr">
        <is>
          <t/>
        </is>
      </c>
      <c r="BW45" t="inlineStr">
        <is>
          <t/>
        </is>
      </c>
      <c r="BX45" t="inlineStr">
        <is>
          <t/>
        </is>
      </c>
      <c r="BY45" t="inlineStr">
        <is>
          <t/>
        </is>
      </c>
      <c r="BZ45" s="2" t="inlineStr">
        <is>
          <t>konwój wojskowy</t>
        </is>
      </c>
      <c r="CA45" s="2" t="inlineStr">
        <is>
          <t>3</t>
        </is>
      </c>
      <c r="CB45" s="2" t="inlineStr">
        <is>
          <t/>
        </is>
      </c>
      <c r="CC45" t="inlineStr">
        <is>
          <t>konwój lądowy lub morski, który jest dowodzony i określany jako jednostka wojskowa. Konwój morski może składać się z dowolnej grupy statków handlowych, jednostek pomocniczych lub innych</t>
        </is>
      </c>
      <c r="CD45" t="inlineStr">
        <is>
          <t/>
        </is>
      </c>
      <c r="CE45" t="inlineStr">
        <is>
          <t/>
        </is>
      </c>
      <c r="CF45" t="inlineStr">
        <is>
          <t/>
        </is>
      </c>
      <c r="CG45" t="inlineStr">
        <is>
          <t/>
        </is>
      </c>
      <c r="CH45" t="inlineStr">
        <is>
          <t/>
        </is>
      </c>
      <c r="CI45" t="inlineStr">
        <is>
          <t/>
        </is>
      </c>
      <c r="CJ45" t="inlineStr">
        <is>
          <t/>
        </is>
      </c>
      <c r="CK45" t="inlineStr">
        <is>
          <t/>
        </is>
      </c>
      <c r="CL45" t="inlineStr">
        <is>
          <t/>
        </is>
      </c>
      <c r="CM45" t="inlineStr">
        <is>
          <t/>
        </is>
      </c>
      <c r="CN45" t="inlineStr">
        <is>
          <t/>
        </is>
      </c>
      <c r="CO45" t="inlineStr">
        <is>
          <t/>
        </is>
      </c>
      <c r="CP45" t="inlineStr">
        <is>
          <t/>
        </is>
      </c>
      <c r="CQ45" t="inlineStr">
        <is>
          <t/>
        </is>
      </c>
      <c r="CR45" t="inlineStr">
        <is>
          <t/>
        </is>
      </c>
      <c r="CS45" t="inlineStr">
        <is>
          <t/>
        </is>
      </c>
      <c r="CT45" t="inlineStr">
        <is>
          <t/>
        </is>
      </c>
      <c r="CU45" t="inlineStr">
        <is>
          <t/>
        </is>
      </c>
      <c r="CV45" t="inlineStr">
        <is>
          <t/>
        </is>
      </c>
      <c r="CW45" t="inlineStr">
        <is>
          <t/>
        </is>
      </c>
    </row>
    <row r="46">
      <c r="A46" s="1" t="str">
        <f>HYPERLINK("https://iate.europa.eu/entry/result/911887/all", "911887")</f>
        <v>911887</v>
      </c>
      <c r="B46" t="inlineStr">
        <is>
          <t>INTERNATIONAL RELATIONS;TRANSPORT</t>
        </is>
      </c>
      <c r="C46" t="inlineStr">
        <is>
          <t>INTERNATIONAL RELATIONS|defence|military equipment;TRANSPORT|air and space transport|air transport</t>
        </is>
      </c>
      <c r="D46" t="inlineStr">
        <is>
          <t>no</t>
        </is>
      </c>
      <c r="E46" t="inlineStr">
        <is>
          <t/>
        </is>
      </c>
      <c r="F46" t="inlineStr">
        <is>
          <t/>
        </is>
      </c>
      <c r="G46" t="inlineStr">
        <is>
          <t/>
        </is>
      </c>
      <c r="H46" t="inlineStr">
        <is>
          <t/>
        </is>
      </c>
      <c r="I46" t="inlineStr">
        <is>
          <t/>
        </is>
      </c>
      <c r="J46" t="inlineStr">
        <is>
          <t/>
        </is>
      </c>
      <c r="K46" t="inlineStr">
        <is>
          <t/>
        </is>
      </c>
      <c r="L46" t="inlineStr">
        <is>
          <t/>
        </is>
      </c>
      <c r="M46" t="inlineStr">
        <is>
          <t/>
        </is>
      </c>
      <c r="N46" s="2" t="inlineStr">
        <is>
          <t>jord til luft-missil|
antiluftmissil</t>
        </is>
      </c>
      <c r="O46" s="2" t="inlineStr">
        <is>
          <t>4|
4</t>
        </is>
      </c>
      <c r="P46" s="2" t="inlineStr">
        <is>
          <t xml:space="preserve">|
</t>
        </is>
      </c>
      <c r="Q46" t="inlineStr">
        <is>
          <t/>
        </is>
      </c>
      <c r="R46" s="2" t="inlineStr">
        <is>
          <t>Flugabwehrrakete|
FlaRak</t>
        </is>
      </c>
      <c r="S46" s="2" t="inlineStr">
        <is>
          <t>3|
3</t>
        </is>
      </c>
      <c r="T46" s="2" t="inlineStr">
        <is>
          <t xml:space="preserve">|
</t>
        </is>
      </c>
      <c r="U46" t="inlineStr">
        <is>
          <t>Rakete zur Bekämpfung von Luftzielen von der Erdoberfläche (Wasser, Boden) aus</t>
        </is>
      </c>
      <c r="V46" t="inlineStr">
        <is>
          <t/>
        </is>
      </c>
      <c r="W46" t="inlineStr">
        <is>
          <t/>
        </is>
      </c>
      <c r="X46" t="inlineStr">
        <is>
          <t/>
        </is>
      </c>
      <c r="Y46" t="inlineStr">
        <is>
          <t/>
        </is>
      </c>
      <c r="Z46" s="2" t="inlineStr">
        <is>
          <t>anti-aircraft missile</t>
        </is>
      </c>
      <c r="AA46" s="2" t="inlineStr">
        <is>
          <t>1</t>
        </is>
      </c>
      <c r="AB46" s="2" t="inlineStr">
        <is>
          <t/>
        </is>
      </c>
      <c r="AC46" t="inlineStr">
        <is>
          <t/>
        </is>
      </c>
      <c r="AD46" t="inlineStr">
        <is>
          <t/>
        </is>
      </c>
      <c r="AE46" t="inlineStr">
        <is>
          <t/>
        </is>
      </c>
      <c r="AF46" t="inlineStr">
        <is>
          <t/>
        </is>
      </c>
      <c r="AG46" t="inlineStr">
        <is>
          <t/>
        </is>
      </c>
      <c r="AH46" t="inlineStr">
        <is>
          <t/>
        </is>
      </c>
      <c r="AI46" t="inlineStr">
        <is>
          <t/>
        </is>
      </c>
      <c r="AJ46" t="inlineStr">
        <is>
          <t/>
        </is>
      </c>
      <c r="AK46" t="inlineStr">
        <is>
          <t/>
        </is>
      </c>
      <c r="AL46" s="2" t="inlineStr">
        <is>
          <t>ilmatorjuntaohjus</t>
        </is>
      </c>
      <c r="AM46" s="2" t="inlineStr">
        <is>
          <t>3</t>
        </is>
      </c>
      <c r="AN46" s="2" t="inlineStr">
        <is>
          <t/>
        </is>
      </c>
      <c r="AO46" t="inlineStr">
        <is>
          <t>"maasta t. aluksesta laukastava, ilmamaalien tuhoamiseen tarkoitettu ohjus"</t>
        </is>
      </c>
      <c r="AP46" s="2" t="inlineStr">
        <is>
          <t>missile antiaérien</t>
        </is>
      </c>
      <c r="AQ46" s="2" t="inlineStr">
        <is>
          <t>1</t>
        </is>
      </c>
      <c r="AR46" s="2" t="inlineStr">
        <is>
          <t/>
        </is>
      </c>
      <c r="AS46" t="inlineStr">
        <is>
          <t/>
        </is>
      </c>
      <c r="AT46" t="inlineStr">
        <is>
          <t/>
        </is>
      </c>
      <c r="AU46" t="inlineStr">
        <is>
          <t/>
        </is>
      </c>
      <c r="AV46" t="inlineStr">
        <is>
          <t/>
        </is>
      </c>
      <c r="AW46" t="inlineStr">
        <is>
          <t/>
        </is>
      </c>
      <c r="AX46" t="inlineStr">
        <is>
          <t/>
        </is>
      </c>
      <c r="AY46" t="inlineStr">
        <is>
          <t/>
        </is>
      </c>
      <c r="AZ46" t="inlineStr">
        <is>
          <t/>
        </is>
      </c>
      <c r="BA46" t="inlineStr">
        <is>
          <t/>
        </is>
      </c>
      <c r="BB46" t="inlineStr">
        <is>
          <t/>
        </is>
      </c>
      <c r="BC46" t="inlineStr">
        <is>
          <t/>
        </is>
      </c>
      <c r="BD46" t="inlineStr">
        <is>
          <t/>
        </is>
      </c>
      <c r="BE46" t="inlineStr">
        <is>
          <t/>
        </is>
      </c>
      <c r="BF46" t="inlineStr">
        <is>
          <t/>
        </is>
      </c>
      <c r="BG46" t="inlineStr">
        <is>
          <t/>
        </is>
      </c>
      <c r="BH46" t="inlineStr">
        <is>
          <t/>
        </is>
      </c>
      <c r="BI46" t="inlineStr">
        <is>
          <t/>
        </is>
      </c>
      <c r="BJ46" t="inlineStr">
        <is>
          <t/>
        </is>
      </c>
      <c r="BK46" t="inlineStr">
        <is>
          <t/>
        </is>
      </c>
      <c r="BL46" t="inlineStr">
        <is>
          <t/>
        </is>
      </c>
      <c r="BM46" t="inlineStr">
        <is>
          <t/>
        </is>
      </c>
      <c r="BN46" t="inlineStr">
        <is>
          <t/>
        </is>
      </c>
      <c r="BO46" t="inlineStr">
        <is>
          <t/>
        </is>
      </c>
      <c r="BP46" t="inlineStr">
        <is>
          <t/>
        </is>
      </c>
      <c r="BQ46" t="inlineStr">
        <is>
          <t/>
        </is>
      </c>
      <c r="BR46" t="inlineStr">
        <is>
          <t/>
        </is>
      </c>
      <c r="BS46" t="inlineStr">
        <is>
          <t/>
        </is>
      </c>
      <c r="BT46" t="inlineStr">
        <is>
          <t/>
        </is>
      </c>
      <c r="BU46" t="inlineStr">
        <is>
          <t/>
        </is>
      </c>
      <c r="BV46" s="2" t="inlineStr">
        <is>
          <t>luchtverdedigingsraket</t>
        </is>
      </c>
      <c r="BW46" s="2" t="inlineStr">
        <is>
          <t>2</t>
        </is>
      </c>
      <c r="BX46" s="2" t="inlineStr">
        <is>
          <t/>
        </is>
      </c>
      <c r="BY46" t="inlineStr">
        <is>
          <t/>
        </is>
      </c>
      <c r="BZ46" s="2" t="inlineStr">
        <is>
          <t>pocisk przeciwlotniczy</t>
        </is>
      </c>
      <c r="CA46" s="2" t="inlineStr">
        <is>
          <t>3</t>
        </is>
      </c>
      <c r="CB46" s="2" t="inlineStr">
        <is>
          <t>preferred</t>
        </is>
      </c>
      <c r="CC46" t="inlineStr">
        <is>
          <t/>
        </is>
      </c>
      <c r="CD46" t="inlineStr">
        <is>
          <t/>
        </is>
      </c>
      <c r="CE46" t="inlineStr">
        <is>
          <t/>
        </is>
      </c>
      <c r="CF46" t="inlineStr">
        <is>
          <t/>
        </is>
      </c>
      <c r="CG46" t="inlineStr">
        <is>
          <t/>
        </is>
      </c>
      <c r="CH46" t="inlineStr">
        <is>
          <t/>
        </is>
      </c>
      <c r="CI46" t="inlineStr">
        <is>
          <t/>
        </is>
      </c>
      <c r="CJ46" t="inlineStr">
        <is>
          <t/>
        </is>
      </c>
      <c r="CK46" t="inlineStr">
        <is>
          <t/>
        </is>
      </c>
      <c r="CL46" t="inlineStr">
        <is>
          <t/>
        </is>
      </c>
      <c r="CM46" t="inlineStr">
        <is>
          <t/>
        </is>
      </c>
      <c r="CN46" t="inlineStr">
        <is>
          <t/>
        </is>
      </c>
      <c r="CO46" t="inlineStr">
        <is>
          <t/>
        </is>
      </c>
      <c r="CP46" t="inlineStr">
        <is>
          <t/>
        </is>
      </c>
      <c r="CQ46" t="inlineStr">
        <is>
          <t/>
        </is>
      </c>
      <c r="CR46" t="inlineStr">
        <is>
          <t/>
        </is>
      </c>
      <c r="CS46" t="inlineStr">
        <is>
          <t/>
        </is>
      </c>
      <c r="CT46" s="2" t="inlineStr">
        <is>
          <t>luftvärnsrobot</t>
        </is>
      </c>
      <c r="CU46" s="2" t="inlineStr">
        <is>
          <t>2</t>
        </is>
      </c>
      <c r="CV46" s="2" t="inlineStr">
        <is>
          <t/>
        </is>
      </c>
      <c r="CW46" t="inlineStr">
        <is>
          <t/>
        </is>
      </c>
    </row>
    <row r="47">
      <c r="A47" s="1" t="str">
        <f>HYPERLINK("https://iate.europa.eu/entry/result/902745/all", "902745")</f>
        <v>902745</v>
      </c>
      <c r="B47" t="inlineStr">
        <is>
          <t>POLITICS;INTERNATIONAL RELATIONS</t>
        </is>
      </c>
      <c r="C47" t="inlineStr">
        <is>
          <t>POLITICS|politics and public safety|public safety;INTERNATIONAL RELATIONS|defence|arms policy;INTERNATIONAL RELATIONS|defence|military equipment</t>
        </is>
      </c>
      <c r="D47" t="inlineStr">
        <is>
          <t>yes</t>
        </is>
      </c>
      <c r="E47" t="inlineStr">
        <is>
          <t/>
        </is>
      </c>
      <c r="F47" s="2" t="inlineStr">
        <is>
          <t>малки оръжия и леки въоръжения|
МОЛВ</t>
        </is>
      </c>
      <c r="G47" s="2" t="inlineStr">
        <is>
          <t>3|
3</t>
        </is>
      </c>
      <c r="H47" s="2" t="inlineStr">
        <is>
          <t xml:space="preserve">|
</t>
        </is>
      </c>
      <c r="I47" t="inlineStr">
        <is>
          <t>- малки оръжия — оръжия, предназначени за индивидуална употреба 
&lt;br&gt;- леко въоръжение — оръжие, предназначено за използване от две или три лица, образуващи екип, въпреки че могат да бъдат пренасяни и използвани и само от едно лице</t>
        </is>
      </c>
      <c r="J47" s="2" t="inlineStr">
        <is>
          <t>ruční palné a lehké zbraně</t>
        </is>
      </c>
      <c r="K47" s="2" t="inlineStr">
        <is>
          <t>3</t>
        </is>
      </c>
      <c r="L47" s="2" t="inlineStr">
        <is>
          <t/>
        </is>
      </c>
      <c r="M47" t="inlineStr">
        <is>
          <t>přenosné smrtonosné zbraně s hlavní, které vystřelují, jsou navržené tak, aby vystřelovaly, nebo mohou být snadno předělány tak, aby vystřelovaly broky, kulky nebo střely pomocí činnosti výbušniny</t>
        </is>
      </c>
      <c r="N47" s="2" t="inlineStr">
        <is>
          <t>håndvåben og lette våben|
SALW</t>
        </is>
      </c>
      <c r="O47" s="2" t="inlineStr">
        <is>
          <t>4|
4</t>
        </is>
      </c>
      <c r="P47" s="2" t="inlineStr">
        <is>
          <t xml:space="preserve">|
</t>
        </is>
      </c>
      <c r="Q47" t="inlineStr">
        <is>
          <t>Håndvåben er generelt bestemt til personligt brug. De omfatter skydevåben, f.eks. revolvere, rifler og lette maskingeværer, samt stikvåben som knive og dolke og f.eks. macheter. 
&lt;br&gt;Lette våben er generelt til brug for 2-3 personer, der udgør et lille hold, men kan bæres og betjenes af én person. De omfatter bl.a. tunge maskingeværer, granatkastere og transportable luftværnskanoner.</t>
        </is>
      </c>
      <c r="R47" s="2" t="inlineStr">
        <is>
          <t>Kleinwaffen und leichte Waffen|
SALW</t>
        </is>
      </c>
      <c r="S47" s="2" t="inlineStr">
        <is>
          <t>3|
3</t>
        </is>
      </c>
      <c r="T47" s="2" t="inlineStr">
        <is>
          <t xml:space="preserve">|
</t>
        </is>
      </c>
      <c r="U47" t="inlineStr">
        <is>
          <t>tragbare tödliche Waffen, die Schrote, Geschosse oder Projektile ausstoßen oder abwerfen, indem sie eine Explosion erzeugen, oder die zu diesem Zweck entworfen wurden oder umgebaut werden können</t>
        </is>
      </c>
      <c r="V47" s="2" t="inlineStr">
        <is>
          <t>φορητά όπλα και ελαφρός οπλισμός|
φορητά όπλα και ελαφρύς οπλισμός|
ΦΟΕΟ</t>
        </is>
      </c>
      <c r="W47" s="2" t="inlineStr">
        <is>
          <t>4|
4|
3</t>
        </is>
      </c>
      <c r="X47" s="2" t="inlineStr">
        <is>
          <t xml:space="preserve">|
|
</t>
        </is>
      </c>
      <c r="Y47" t="inlineStr">
        <is>
          <t>Θανατηφόρα φορητά όπλα που εκτοξεύουν, είναι σχεδιασμένα να εκτοξεύουν ή μπορούν να τροποποιηθούν εύκολα ώστε να εκτοξεύουν βλήμα με τη χρήση εκρηκτικού.</t>
        </is>
      </c>
      <c r="Z47" s="2" t="inlineStr">
        <is>
          <t>small arms and light weapons|
SALW</t>
        </is>
      </c>
      <c r="AA47" s="2" t="inlineStr">
        <is>
          <t>3|
3</t>
        </is>
      </c>
      <c r="AB47" s="2" t="inlineStr">
        <is>
          <t xml:space="preserve">|
</t>
        </is>
      </c>
      <c r="AC47" t="inlineStr">
        <is>
          <t>man-portable lethal weapons that expel or launch, are designed to expel or launch, or may be readily converted to expel or launch a shot, bullet or projectile by the action of an explosive</t>
        </is>
      </c>
      <c r="AD47" s="2" t="inlineStr">
        <is>
          <t>armas pequeñas y armas ligeras|
armas pequeñas y ligeras|
APAL|
armas ligeras y de pequeño calibre|
ALPC</t>
        </is>
      </c>
      <c r="AE47" s="2" t="inlineStr">
        <is>
          <t>3|
3|
3|
3|
3</t>
        </is>
      </c>
      <c r="AF47" s="2" t="inlineStr">
        <is>
          <t xml:space="preserve">|
|
|
|
</t>
        </is>
      </c>
      <c r="AG47" t="inlineStr">
        <is>
          <t>«[T]oda arma portátil y letal que lance, esté concebida para lanzar o pueda transformarse fácilmente para lanzar un balín, una bala o un proyectil por la acción de un explosivo, excluidas las armas pequeñas y ligeras antiguas o sus réplicas. [...]»</t>
        </is>
      </c>
      <c r="AH47" s="2" t="inlineStr">
        <is>
          <t>väike- ja kergrelvad</t>
        </is>
      </c>
      <c r="AI47" s="2" t="inlineStr">
        <is>
          <t>3</t>
        </is>
      </c>
      <c r="AJ47" s="2" t="inlineStr">
        <is>
          <t/>
        </is>
      </c>
      <c r="AK47" t="inlineStr">
        <is>
          <t>inimese kantav surmav relv, mis võib lõhkeaine toimel välja lasta laskekeha või mis on selleks kavandatud või mille saab selleks hõlpsasti kohandada</t>
        </is>
      </c>
      <c r="AL47" s="2" t="inlineStr">
        <is>
          <t>pienaseet ja kevyet aseet</t>
        </is>
      </c>
      <c r="AM47" s="2" t="inlineStr">
        <is>
          <t>3</t>
        </is>
      </c>
      <c r="AN47" s="2" t="inlineStr">
        <is>
          <t/>
        </is>
      </c>
      <c r="AO47" t="inlineStr">
        <is>
          <t>"Ampuma-ase, jota yksi henkilö voi kuljettaa ja käyttää. Määritelmä voi sisältää myös kevyet aseet, kuten singot, ohjukset ja heittimet, joiden kaliiperi on alle 100 mm."</t>
        </is>
      </c>
      <c r="AP47" s="2" t="inlineStr">
        <is>
          <t>armes légères et de petit calibre|
ALPC</t>
        </is>
      </c>
      <c r="AQ47" s="2" t="inlineStr">
        <is>
          <t>3|
3</t>
        </is>
      </c>
      <c r="AR47" s="2" t="inlineStr">
        <is>
          <t xml:space="preserve">|
</t>
        </is>
      </c>
      <c r="AS47" t="inlineStr">
        <is>
          <t>arme meurtrière portable qui expulse ou lance, est conçue pour expulser ou lancer, ou peut être transformée pour expulser ou lancer un coup de feu, une balle ou un projectile par l'action d'un explosif</t>
        </is>
      </c>
      <c r="AT47" s="2" t="inlineStr">
        <is>
          <t>mionairm agus armáin éadroma|
SALW</t>
        </is>
      </c>
      <c r="AU47" s="2" t="inlineStr">
        <is>
          <t>3|
3</t>
        </is>
      </c>
      <c r="AV47" s="2" t="inlineStr">
        <is>
          <t xml:space="preserve">|
</t>
        </is>
      </c>
      <c r="AW47" t="inlineStr">
        <is>
          <t/>
        </is>
      </c>
      <c r="AX47" s="2" t="inlineStr">
        <is>
          <t>malo i lako oružje</t>
        </is>
      </c>
      <c r="AY47" s="2" t="inlineStr">
        <is>
          <t>3</t>
        </is>
      </c>
      <c r="AZ47" s="2" t="inlineStr">
        <is>
          <t/>
        </is>
      </c>
      <c r="BA47" t="inlineStr">
        <is>
          <t/>
        </is>
      </c>
      <c r="BB47" s="2" t="inlineStr">
        <is>
          <t>SALW|
kézi- és könnyűfegyverek</t>
        </is>
      </c>
      <c r="BC47" s="2" t="inlineStr">
        <is>
          <t>4|
4</t>
        </is>
      </c>
      <c r="BD47" s="2" t="inlineStr">
        <is>
          <t xml:space="preserve">|
</t>
        </is>
      </c>
      <c r="BE47" t="inlineStr">
        <is>
          <t>Összefoglaló neve a revolverektől a 100 mm kalibernél kisebb tüzérségi eszközökig terjedő lőfegyvereknek és ezek tölteteinek. E fegyvercsoport a kézifegyverek körében magában foglalja a pisztolyokat, géppisztolyokat, puskákat, gépkarabélyokat és könnyű géppuskákat, a könnyűfegyverek körében pedig az „egy személy által hordozható fegyvertípusokat” (nehézgéppuskákat, gránátvetőket, aknavetőket, páncéltörő fegyvereket és 75 milliméter alatti lövegeket).</t>
        </is>
      </c>
      <c r="BF47" s="2" t="inlineStr">
        <is>
          <t>armi leggere e di piccolo calibro|
SALW</t>
        </is>
      </c>
      <c r="BG47" s="2" t="inlineStr">
        <is>
          <t>4|
4</t>
        </is>
      </c>
      <c r="BH47" s="2" t="inlineStr">
        <is>
          <t xml:space="preserve">|
</t>
        </is>
      </c>
      <c r="BI47" t="inlineStr">
        <is>
          <t>appartengono in senso lato alla categoria delle 
&lt;b&gt;armi di piccolo calibro&lt;/b&gt; le armi destinate ad essere usate da singoli membri delle forze armate o delle forze di sicurezza, e comprendonorivoltelle e pistole automatiche, fucili e carabine, mitra, fucili d'assalto e mitragliatrici leggere. Appartengono alla categoria delle 
&lt;b&gt;armi leggere&lt;/b&gt; in senso lato le armi destinate ad essere usate da più membri delle forze armate o delle forze di sicurezza in funzione di serventi, e comprendono mitragliatrici pesanti, lanciagranate portatili o fissi, cannoni portatili antiaerei, cannoni portatili controcarro, fucili senza rinculo, lanciatori portatili di sistemi di missili e di razzi controcarro, lanciatori portatili di sistemi missilisticiantiaerei, mortai con calibro inferiore a 100 mm.</t>
        </is>
      </c>
      <c r="BJ47" s="2" t="inlineStr">
        <is>
          <t>šaulių ir lengvieji ginklai|
ŠLG</t>
        </is>
      </c>
      <c r="BK47" s="2" t="inlineStr">
        <is>
          <t>3|
3</t>
        </is>
      </c>
      <c r="BL47" s="2" t="inlineStr">
        <is>
          <t xml:space="preserve">|
</t>
        </is>
      </c>
      <c r="BM47" t="inlineStr">
        <is>
          <t/>
        </is>
      </c>
      <c r="BN47" s="2" t="inlineStr">
        <is>
          <t>kājnieku ieroči un vieglie ieroči|
VIKI</t>
        </is>
      </c>
      <c r="BO47" s="2" t="inlineStr">
        <is>
          <t>3|
3</t>
        </is>
      </c>
      <c r="BP47" s="2" t="inlineStr">
        <is>
          <t xml:space="preserve">|
</t>
        </is>
      </c>
      <c r="BQ47" t="inlineStr">
        <is>
          <t>pārnēsājami letāli ieroči, kuri ar eksplozijas palīdzību var izgrūst vai palaist šāviņu, lodi vai lādiņu vai kuri ir konstruēti, lai to darītu, vai arī kurus viegli var pārveidot par šādiem ieročiem</t>
        </is>
      </c>
      <c r="BR47" s="2" t="inlineStr">
        <is>
          <t>armi ħfief u ta' kalibru żgħir|
SALW</t>
        </is>
      </c>
      <c r="BS47" s="2" t="inlineStr">
        <is>
          <t>3|
3</t>
        </is>
      </c>
      <c r="BT47" s="2" t="inlineStr">
        <is>
          <t xml:space="preserve">|
</t>
        </is>
      </c>
      <c r="BU47" t="inlineStr">
        <is>
          <t>armi letali li jistgħu jinġarru minn bniedem, li jixħtu jew jisparaw, huma ddisinjati biex jixħtu jew jisparaw, jew jistgħu faċilment jiġu kkonvertiti biex jixħtu jew jisparaw tir, balla jew projettili permezz ta' splussiv</t>
        </is>
      </c>
      <c r="BV47" s="2" t="inlineStr">
        <is>
          <t>handvuurwapens en lichte wapens|
SALW</t>
        </is>
      </c>
      <c r="BW47" s="2" t="inlineStr">
        <is>
          <t>3|
3</t>
        </is>
      </c>
      <c r="BX47" s="2" t="inlineStr">
        <is>
          <t xml:space="preserve">|
</t>
        </is>
      </c>
      <c r="BY47" t="inlineStr">
        <is>
          <t>1) 
&lt;b&gt;handvuurwapens&lt;/b&gt; en toebehoren die speciaal voor militair gebruik ontworpen zijn (mitrailleurs, pistoolmitrailleurs, volledig automatische geweren, semi-automatische geweren, geluiddempers) 
&lt;br&gt;2) door een of meer personen te dragen 
&lt;b&gt;lichte wapens &lt;/b&gt;(kanon, houwitsers en mortieren met een kaliber van minder dan 100 mm, granaatwerpers, anti-tankwapens, terugstootloze vuurwapens, anti-tankraketten en werpers, luchtverdedigingsraketten/draagbare luchtverdedigingssystemen)</t>
        </is>
      </c>
      <c r="BZ47" s="2" t="inlineStr">
        <is>
          <t>broń strzelecka i lekka|
BSiL</t>
        </is>
      </c>
      <c r="CA47" s="2" t="inlineStr">
        <is>
          <t>3|
3</t>
        </is>
      </c>
      <c r="CB47" s="2" t="inlineStr">
        <is>
          <t xml:space="preserve">|
</t>
        </is>
      </c>
      <c r="CC47" t="inlineStr">
        <is>
          <t>najbardziej popularny przenośny rodzaj uzbrojenia, będący podstawowym narzędziem konfliktów zbrojnych</t>
        </is>
      </c>
      <c r="CD47" s="2" t="inlineStr">
        <is>
          <t>armas ligeiras e de pequeno calibre|
ALPC</t>
        </is>
      </c>
      <c r="CE47" s="2" t="inlineStr">
        <is>
          <t>4|
4</t>
        </is>
      </c>
      <c r="CF47" s="2" t="inlineStr">
        <is>
          <t xml:space="preserve">|
</t>
        </is>
      </c>
      <c r="CG47" t="inlineStr">
        <is>
          <t>No contexto do direito internacional e do tráfico de armas, esta expressão (e a sigla correspondente) é utilizada para designar armas de pequena dimensão e portáteis para uso por uma só pessoa ou por uma pequena equipa de pessoas, fabricadas com finalidade militar mas susceptíveis de serem desviadas para fins ilícitos.</t>
        </is>
      </c>
      <c r="CH47" s="2" t="inlineStr">
        <is>
          <t>arme de calibru mic și armament ușor|
SALW</t>
        </is>
      </c>
      <c r="CI47" s="2" t="inlineStr">
        <is>
          <t>3|
3</t>
        </is>
      </c>
      <c r="CJ47" s="2" t="inlineStr">
        <is>
          <t xml:space="preserve">|
</t>
        </is>
      </c>
      <c r="CK47" t="inlineStr">
        <is>
          <t>armă portabilă letală care aruncă sau lansează, este proiectată să arunce sau să lanseze sau poate fi transformată pentru a arunca sau a lansa un foc, un glonte sau un proiectil prin acțiunea unui exploziv</t>
        </is>
      </c>
      <c r="CL47" s="2" t="inlineStr">
        <is>
          <t>ručné a ľahké zbrane|
RĽZ</t>
        </is>
      </c>
      <c r="CM47" s="2" t="inlineStr">
        <is>
          <t>3|
3</t>
        </is>
      </c>
      <c r="CN47" s="2" t="inlineStr">
        <is>
          <t xml:space="preserve">|
</t>
        </is>
      </c>
      <c r="CO47" t="inlineStr">
        <is>
          <t>prenosné zbrane so smrtiacim účinkom, ktoré sú určené na sebaobranu a útok na blízke ciele</t>
        </is>
      </c>
      <c r="CP47" s="2" t="inlineStr">
        <is>
          <t>osebno in lahko orožje|
SALW</t>
        </is>
      </c>
      <c r="CQ47" s="2" t="inlineStr">
        <is>
          <t>4|
4</t>
        </is>
      </c>
      <c r="CR47" s="2" t="inlineStr">
        <is>
          <t xml:space="preserve">|
</t>
        </is>
      </c>
      <c r="CS47" t="inlineStr">
        <is>
          <t/>
        </is>
      </c>
      <c r="CT47" s="2" t="inlineStr">
        <is>
          <t>handeldvapen och lätta vapen</t>
        </is>
      </c>
      <c r="CU47" s="2" t="inlineStr">
        <is>
          <t>3</t>
        </is>
      </c>
      <c r="CV47" s="2" t="inlineStr">
        <is>
          <t/>
        </is>
      </c>
      <c r="CW47" t="inlineStr">
        <is>
          <t/>
        </is>
      </c>
    </row>
    <row r="48">
      <c r="A48" s="1" t="str">
        <f>HYPERLINK("https://iate.europa.eu/entry/result/2241824/all", "2241824")</f>
        <v>2241824</v>
      </c>
      <c r="B48" t="inlineStr">
        <is>
          <t>INTERNATIONAL RELATIONS;EUROPEAN UNION</t>
        </is>
      </c>
      <c r="C48" t="inlineStr">
        <is>
          <t>INTERNATIONAL RELATIONS|defence;EUROPEAN UNION|European construction|European Union</t>
        </is>
      </c>
      <c r="D48" t="inlineStr">
        <is>
          <t>yes</t>
        </is>
      </c>
      <c r="E48" t="inlineStr">
        <is>
          <t/>
        </is>
      </c>
      <c r="F48" s="2" t="inlineStr">
        <is>
          <t>план за развитие на способностите</t>
        </is>
      </c>
      <c r="G48" s="2" t="inlineStr">
        <is>
          <t>3</t>
        </is>
      </c>
      <c r="H48" s="2" t="inlineStr">
        <is>
          <t/>
        </is>
      </c>
      <c r="I48" t="inlineStr">
        <is>
          <t>рамка в областта на отбраната, която дава възможност на европейските правителства да работят заедно за подобряване на военните способности, необходими за провеждане на операции по линия на ОПСО</t>
        </is>
      </c>
      <c r="J48" s="2" t="inlineStr">
        <is>
          <t>plán rozvoje schopností|
CDP</t>
        </is>
      </c>
      <c r="K48" s="2" t="inlineStr">
        <is>
          <t>3|
3</t>
        </is>
      </c>
      <c r="L48" s="2" t="inlineStr">
        <is>
          <t xml:space="preserve">|
</t>
        </is>
      </c>
      <c r="M48" t="inlineStr">
        <is>
          <t>nástroj pro plánování, jehož prostřednictvím Evropská obranná agentura poskytuje přehled požadovaných vojenských schopností EU &lt;br&gt; v krátkodobém, střednědobém a dlouhodobém horizontu a pomocí něhož mohou členské státy určovat priority a příležitosti pro spolupráci v oblasti obrany</t>
        </is>
      </c>
      <c r="N48" s="2" t="inlineStr">
        <is>
          <t>kapacitetsudviklingsplan|
CDP</t>
        </is>
      </c>
      <c r="O48" s="2" t="inlineStr">
        <is>
          <t>3|
3</t>
        </is>
      </c>
      <c r="P48" s="2" t="inlineStr">
        <is>
          <t xml:space="preserve">|
</t>
        </is>
      </c>
      <c r="Q48" t="inlineStr">
        <is>
          <t>analyse af de fremtidige kapacitetsbehov ud over det overordnede mål og planlægning af forbedringer af de militære kapaciteter</t>
        </is>
      </c>
      <c r="R48" s="2" t="inlineStr">
        <is>
          <t>Fähigkeitenentwicklungsplan|
CDP|
Plan zur Fähigkeitenentwicklung</t>
        </is>
      </c>
      <c r="S48" s="2" t="inlineStr">
        <is>
          <t>3|
3|
2</t>
        </is>
      </c>
      <c r="T48" s="2" t="inlineStr">
        <is>
          <t>|
|
admitted</t>
        </is>
      </c>
      <c r="U48" t="inlineStr">
        <is>
          <t>Instrument, mit dem die Europäische Verteidigungsagentur &lt;a href="/entry/result/929753/all" id="ENTRY_TO_ENTRY_CONVERTER" target="_blank"&gt;IATE:929753&lt;/a&gt; die kurz-, mittel- und langfristige Entwicklung militärischer Fähigkeiten in der EU koordiniert</t>
        </is>
      </c>
      <c r="V48" s="2" t="inlineStr">
        <is>
          <t>σχέδιο ανάπτυξης δυνατοτήτων</t>
        </is>
      </c>
      <c r="W48" s="2" t="inlineStr">
        <is>
          <t>3</t>
        </is>
      </c>
      <c r="X48" s="2" t="inlineStr">
        <is>
          <t/>
        </is>
      </c>
      <c r="Y48" t="inlineStr">
        <is>
          <t>εργαλείο σχεδιασμού που αναπτύσσεται από τον &lt;a href="https://iate.europa.eu/entry/result/929753" target="_blank"&gt;Ευρωπαϊκό Οργανισμό Άμυνας&lt;/a&gt; με σκοπό να παρέχει επισκόπηση των αναγκών της ευρωπαϊκής στρατιωτικής ικανότητας βραχυπρόθεσμα, μεσοπρόθεσμα και μακροπρόθεσμα</t>
        </is>
      </c>
      <c r="Z48" s="2" t="inlineStr">
        <is>
          <t>Capability Development Plan|
CDP</t>
        </is>
      </c>
      <c r="AA48" s="2" t="inlineStr">
        <is>
          <t>3|
3</t>
        </is>
      </c>
      <c r="AB48" s="2" t="inlineStr">
        <is>
          <t xml:space="preserve">|
</t>
        </is>
      </c>
      <c r="AC48" t="inlineStr">
        <is>
          <t>planning tool produced by the European Defence Agency [ &lt;a href="/entry/result/929753/all" id="ENTRY_TO_ENTRY_CONVERTER" target="_blank"&gt;IATE:929753&lt;/a&gt; ] which aims to provide an overview of European military capability needs in the short, medium and long term</t>
        </is>
      </c>
      <c r="AD48" s="2" t="inlineStr">
        <is>
          <t>Plan de Desarrollo de Capacidades|
PDC</t>
        </is>
      </c>
      <c r="AE48" s="2" t="inlineStr">
        <is>
          <t>3|
2</t>
        </is>
      </c>
      <c r="AF48" s="2" t="inlineStr">
        <is>
          <t xml:space="preserve">|
</t>
        </is>
      </c>
      <c r="AG48" t="inlineStr">
        <is>
          <t>Plan que elaboran conjuntamente la Agencia Europea de Defensa [ &lt;a href="/entry/result/929753/all" id="ENTRY_TO_ENTRY_CONVERTER" target="_blank"&gt;IATE:929753&lt;/a&gt; ] y el Comité Militar de la Unión Europea [ &lt;a href="/entry/result/914380/all" id="ENTRY_TO_ENTRY_CONVERTER" target="_blank"&gt;IATE:914380&lt;/a&gt; ], para mejorar el planeamiento de capacidades [ &lt;a href="/entry/result/915819/all" id="ENTRY_TO_ENTRY_CONVERTER" target="_blank"&gt;IATE:915819&lt;/a&gt; ] a largo plazo en el ámbito de la política común de seguridad y defensa [ &lt;a href="/entry/result/914172/all" id="ENTRY_TO_ENTRY_CONVERTER" target="_blank"&gt;IATE:914172&lt;/a&gt; ].</t>
        </is>
      </c>
      <c r="AH48" s="2" t="inlineStr">
        <is>
          <t>võimearendusplaan</t>
        </is>
      </c>
      <c r="AI48" s="2" t="inlineStr">
        <is>
          <t>3</t>
        </is>
      </c>
      <c r="AJ48" s="2" t="inlineStr">
        <is>
          <t/>
        </is>
      </c>
      <c r="AK48" t="inlineStr">
        <is>
          <t>ELi riikide koostööplatvorm EJKP operatsioonideks vajalike sõjaliste võimete parandamiseks</t>
        </is>
      </c>
      <c r="AL48" s="2" t="inlineStr">
        <is>
          <t>voimavarojen kehittämissuunnitelma</t>
        </is>
      </c>
      <c r="AM48" s="2" t="inlineStr">
        <is>
          <t>3</t>
        </is>
      </c>
      <c r="AN48" s="2" t="inlineStr">
        <is>
          <t/>
        </is>
      </c>
      <c r="AO48" t="inlineStr">
        <is>
          <t/>
        </is>
      </c>
      <c r="AP48" s="2" t="inlineStr">
        <is>
          <t>plan de développement des capacités|
PDC|
plan de développement des capacités de l’UE</t>
        </is>
      </c>
      <c r="AQ48" s="2" t="inlineStr">
        <is>
          <t>3|
3|
3</t>
        </is>
      </c>
      <c r="AR48" s="2" t="inlineStr">
        <is>
          <t xml:space="preserve">|
|
</t>
        </is>
      </c>
      <c r="AS48" t="inlineStr">
        <is>
          <t>plan élaboré en étroite collaboration entre l'Agence européenne de défense, le Comité militaire de l'UE et les États membres, en vue de fournir aux États membres des éléments pouvant faciliter leurs décisions en matière de choix capacitaires nationaux, de stimuler leur coopération et de faciliter le lancement de nouveaux programmes fédérateurs qui répondent aux lacunes présentes et futures de l'UE</t>
        </is>
      </c>
      <c r="AT48" s="2" t="inlineStr">
        <is>
          <t>plean forbartha cumas|
plean forbraíochta um chumas</t>
        </is>
      </c>
      <c r="AU48" s="2" t="inlineStr">
        <is>
          <t>3|
2</t>
        </is>
      </c>
      <c r="AV48" s="2" t="inlineStr">
        <is>
          <t xml:space="preserve">|
</t>
        </is>
      </c>
      <c r="AW48" t="inlineStr">
        <is>
          <t>uirlis phleanála a chuir an Ghníomhaireacht Eorpach um Chosaint ar fáil chun forléargas a thabhairt ar riachtanais ó thaobh chumas míleata na hEorpa de sa ghearrthéarma, sa mheántéarma agus san fhadtéarma</t>
        </is>
      </c>
      <c r="AX48" s="2" t="inlineStr">
        <is>
          <t>plan za razvoj sposobnosti</t>
        </is>
      </c>
      <c r="AY48" s="2" t="inlineStr">
        <is>
          <t>3</t>
        </is>
      </c>
      <c r="AZ48" s="2" t="inlineStr">
        <is>
          <t/>
        </is>
      </c>
      <c r="BA48" t="inlineStr">
        <is>
          <t/>
        </is>
      </c>
      <c r="BB48" s="2" t="inlineStr">
        <is>
          <t>képességfejlesztési terv</t>
        </is>
      </c>
      <c r="BC48" s="2" t="inlineStr">
        <is>
          <t>4</t>
        </is>
      </c>
      <c r="BD48" s="2" t="inlineStr">
        <is>
          <t/>
        </is>
      </c>
      <c r="BE48" t="inlineStr">
        <is>
          <t>Az Európai Védelmi Ügynökség irányítóbizottsága által jóváhagyott terv, amely az EU átfogó stratégiai eszköze az EBVP-t támogató katonai képességfejlesztésben.</t>
        </is>
      </c>
      <c r="BF48" s="2" t="inlineStr">
        <is>
          <t>piano di sviluppo delle capacità|
CDP</t>
        </is>
      </c>
      <c r="BG48" s="2" t="inlineStr">
        <is>
          <t>3|
3</t>
        </is>
      </c>
      <c r="BH48" s="2" t="inlineStr">
        <is>
          <t xml:space="preserve">|
</t>
        </is>
      </c>
      <c r="BI48" t="inlineStr">
        <is>
          <t>strumento di pianificazione elaborato nel 2004, in stretta collaborazione, tra l'Agenzia europea per la difesa, il Comitato militare dell'UE e gli Stati membri, e riveduto nel 2018; si prefigge l'obiettivo di guidare gli Stati membri partecipanti a costituire in modo coordinato le capacità militari necessarie per le operazioni PESD</t>
        </is>
      </c>
      <c r="BJ48" s="2" t="inlineStr">
        <is>
          <t>Pajėgumų plėtojimo planas|
PPP</t>
        </is>
      </c>
      <c r="BK48" s="2" t="inlineStr">
        <is>
          <t>3|
3</t>
        </is>
      </c>
      <c r="BL48" s="2" t="inlineStr">
        <is>
          <t xml:space="preserve">|
</t>
        </is>
      </c>
      <c r="BM48" t="inlineStr">
        <is>
          <t>Europos gynybos agentūros ( &lt;a href="/entry/result/929753/all" id="ENTRY_TO_ENTRY_CONVERTER" target="_blank"&gt;IATE:929753&lt;/a&gt; ) rengiamas planas, kuriuo siekiama apžvelgti Europos karinių pajėgumų poreikius trumpuoju, vidutiniu ir ilguoju laikotarpiu</t>
        </is>
      </c>
      <c r="BN48" s="2" t="inlineStr">
        <is>
          <t>Spēju attīstības plāns</t>
        </is>
      </c>
      <c r="BO48" s="2" t="inlineStr">
        <is>
          <t>3</t>
        </is>
      </c>
      <c r="BP48" s="2" t="inlineStr">
        <is>
          <t/>
        </is>
      </c>
      <c r="BQ48" t="inlineStr">
        <is>
          <t>Eiropas Aizsardzības aģentūras [ &lt;a href="/entry/result/929753/all" id="ENTRY_TO_ENTRY_CONVERTER" target="_blank"&gt;IATE:929753&lt;/a&gt; ] izstrādāts plānošanas instruments, kura mērķis ir sniegt pārskatu pār Eiropas militāro spēju vajadzībām īstermiņā, vidējā termiņā un ilgtermiņā</t>
        </is>
      </c>
      <c r="BR48" s="2" t="inlineStr">
        <is>
          <t>Pjan tal-Iżvilupp tal-Kapaċitajiet|
CDP</t>
        </is>
      </c>
      <c r="BS48" s="2" t="inlineStr">
        <is>
          <t>3|
3</t>
        </is>
      </c>
      <c r="BT48" s="2" t="inlineStr">
        <is>
          <t xml:space="preserve">|
</t>
        </is>
      </c>
      <c r="BU48" t="inlineStr">
        <is>
          <t>għodda għall-ippjanar prodotta mill-&lt;a href="https://iate.europa.eu/entry/result/929753/mt" target="_blank"&gt;Aġenzija Ewropea għad-Difiża&lt;/a&gt; li għandha l-għan li tipprovdi viżjoni ġenerali tal-ħtiġijiet tal-kapaċitajiet militari Ewropej fuq medda qasira, medja u twila ta' żmien</t>
        </is>
      </c>
      <c r="BV48" s="2" t="inlineStr">
        <is>
          <t>vermogensontwikkelingsplan|
CDP</t>
        </is>
      </c>
      <c r="BW48" s="2" t="inlineStr">
        <is>
          <t>3|
2</t>
        </is>
      </c>
      <c r="BX48" s="2" t="inlineStr">
        <is>
          <t xml:space="preserve">|
</t>
        </is>
      </c>
      <c r="BY48" t="inlineStr">
        <is>
          <t>instrument aan de hand waarvan het Europees Defensieagentschap de ontwikkeling op korte, middellange en lange termijn van de militaire vermogens van de EU coördineert</t>
        </is>
      </c>
      <c r="BZ48" s="2" t="inlineStr">
        <is>
          <t>plan rozwoju zdolności|
CDP</t>
        </is>
      </c>
      <c r="CA48" s="2" t="inlineStr">
        <is>
          <t>3|
4</t>
        </is>
      </c>
      <c r="CB48" s="2" t="inlineStr">
        <is>
          <t xml:space="preserve">|
</t>
        </is>
      </c>
      <c r="CC48" t="inlineStr">
        <is>
          <t>plan opracowywany przez Europejską Agencję Obrony i Komitet Wojskowy Unii Europejskiej, określający systematyczne i ustrukturalizowane podejście do tworzenia zdolności wymaganych na potrzeby przyszłych operacji prowadzonych w ramach europejskiej polityki bezpieczeństwa i obrony</t>
        </is>
      </c>
      <c r="CD48" s="2" t="inlineStr">
        <is>
          <t>Plano de Desenvolvimento de Capacidades|
PDC</t>
        </is>
      </c>
      <c r="CE48" s="2" t="inlineStr">
        <is>
          <t>3|
3</t>
        </is>
      </c>
      <c r="CF48" s="2" t="inlineStr">
        <is>
          <t xml:space="preserve">|
</t>
        </is>
      </c>
      <c r="CG48" t="inlineStr">
        <is>
          <t>Plano elaborado pela Agência Europeia de Defesa [ &lt;a href="/entry/result/929753/all" id="ENTRY_TO_ENTRY_CONVERTER" target="_blank"&gt;IATE:929753&lt;/a&gt; ], em cooperação com os seus Estados membros e com o Comité Militar da União Europeia (CMUE) e o Estado-Maior da União Europeia (EMUE), que constitui o principal instrumento orientador em matéria de definição de capacidades militares a erguer a nível europeu a curto, médio e longo prazo.&lt;br&gt;O PDC foi elaborado pela primeira vez em 2008 e é revisto regularmente.</t>
        </is>
      </c>
      <c r="CH48" s="2" t="inlineStr">
        <is>
          <t>plan de dezvoltare a capabilităților|
plan de dezvoltare a capacităților|
PDC</t>
        </is>
      </c>
      <c r="CI48" s="2" t="inlineStr">
        <is>
          <t>3|
2|
2</t>
        </is>
      </c>
      <c r="CJ48" s="2" t="inlineStr">
        <is>
          <t xml:space="preserve">|
|
</t>
        </is>
      </c>
      <c r="CK48" t="inlineStr">
        <is>
          <t>metodă de planificare cuprinzătoare utilizată de &lt;a href="https://iate.europa.eu/entry/slideshow/1613063401306/929753/ro" target="_blank"&gt;Agenția Europeană de Apărare&lt;/a&gt; în vederea abordării provocărilor pe termen lung în materie de securitate și
apărare, oferind o imagine de ansamblu a capabilităților militare europene de-a
lungul timpului</t>
        </is>
      </c>
      <c r="CL48" s="2" t="inlineStr">
        <is>
          <t>plán rozvoja spôsobilostí|
CDP</t>
        </is>
      </c>
      <c r="CM48" s="2" t="inlineStr">
        <is>
          <t>3|
3</t>
        </is>
      </c>
      <c r="CN48" s="2" t="inlineStr">
        <is>
          <t xml:space="preserve">|
</t>
        </is>
      </c>
      <c r="CO48" t="inlineStr">
        <is>
          <t>nástroj plánovania, prostredníctvom ktorého Európska obranná agentúra poskytuje prehľad o potrebách európskej vojenskej spôsobilosti v krátkodobom, strednodobom aj dlhodobom horizonte</t>
        </is>
      </c>
      <c r="CP48" s="2" t="inlineStr">
        <is>
          <t>načrt za razvoj zmogljivosti</t>
        </is>
      </c>
      <c r="CQ48" s="2" t="inlineStr">
        <is>
          <t>3</t>
        </is>
      </c>
      <c r="CR48" s="2" t="inlineStr">
        <is>
          <t/>
        </is>
      </c>
      <c r="CS48" t="inlineStr">
        <is>
          <t/>
        </is>
      </c>
      <c r="CT48" s="2" t="inlineStr">
        <is>
          <t>förmågeutvecklingsplan</t>
        </is>
      </c>
      <c r="CU48" s="2" t="inlineStr">
        <is>
          <t>3</t>
        </is>
      </c>
      <c r="CV48" s="2" t="inlineStr">
        <is>
          <t/>
        </is>
      </c>
      <c r="CW48" t="inlineStr">
        <is>
          <t/>
        </is>
      </c>
    </row>
    <row r="49">
      <c r="A49" s="1" t="str">
        <f>HYPERLINK("https://iate.europa.eu/entry/result/825898/all", "825898")</f>
        <v>825898</v>
      </c>
      <c r="B49" t="inlineStr">
        <is>
          <t>PRODUCTION, TECHNOLOGY AND RESEARCH</t>
        </is>
      </c>
      <c r="C49" t="inlineStr">
        <is>
          <t>PRODUCTION, TECHNOLOGY AND RESEARCH|technology and technical regulations</t>
        </is>
      </c>
      <c r="D49" t="inlineStr">
        <is>
          <t>yes</t>
        </is>
      </c>
      <c r="E49" t="inlineStr">
        <is>
          <t/>
        </is>
      </c>
      <c r="F49" t="inlineStr">
        <is>
          <t/>
        </is>
      </c>
      <c r="G49" t="inlineStr">
        <is>
          <t/>
        </is>
      </c>
      <c r="H49" t="inlineStr">
        <is>
          <t/>
        </is>
      </c>
      <c r="I49" t="inlineStr">
        <is>
          <t/>
        </is>
      </c>
      <c r="J49" s="2" t="inlineStr">
        <is>
          <t>špičková technologie</t>
        </is>
      </c>
      <c r="K49" s="2" t="inlineStr">
        <is>
          <t>3</t>
        </is>
      </c>
      <c r="L49" s="2" t="inlineStr">
        <is>
          <t/>
        </is>
      </c>
      <c r="M49" t="inlineStr">
        <is>
          <t/>
        </is>
      </c>
      <c r="N49" s="2" t="inlineStr">
        <is>
          <t>spydspidsteknologi|
frontteknologi|
avanceret teknologi|
særlig avanceret teknologi|
mest avanceret teknologi|
hypermoderne teknologi|
mest moderne teknologi|
forkantsteknologi|
banebrydende teknologi</t>
        </is>
      </c>
      <c r="O49" s="2" t="inlineStr">
        <is>
          <t>3|
3|
3|
3|
3|
3|
3|
3|
3</t>
        </is>
      </c>
      <c r="P49" s="2" t="inlineStr">
        <is>
          <t>|
|
|
|
|
|
|
|
admitted</t>
        </is>
      </c>
      <c r="Q49" t="inlineStr">
        <is>
          <t>teknologi, der gør brug af den seneste og mest avancerede udvikling på
IT-området</t>
        </is>
      </c>
      <c r="R49" s="2" t="inlineStr">
        <is>
          <t>Spitzentechnologie|
modernste Technologie</t>
        </is>
      </c>
      <c r="S49" s="2" t="inlineStr">
        <is>
          <t>3|
3</t>
        </is>
      </c>
      <c r="T49" s="2" t="inlineStr">
        <is>
          <t xml:space="preserve">|
</t>
        </is>
      </c>
      <c r="U49" t="inlineStr">
        <is>
          <t/>
        </is>
      </c>
      <c r="V49" s="2" t="inlineStr">
        <is>
          <t>προηγμένη τεχνολογία</t>
        </is>
      </c>
      <c r="W49" s="2" t="inlineStr">
        <is>
          <t>2</t>
        </is>
      </c>
      <c r="X49" s="2" t="inlineStr">
        <is>
          <t/>
        </is>
      </c>
      <c r="Y49" t="inlineStr">
        <is>
          <t/>
        </is>
      </c>
      <c r="Z49" s="2" t="inlineStr">
        <is>
          <t>cutting-edge technology|
cutting edge technology|
leading-edge technology|
state-of-the-art technology</t>
        </is>
      </c>
      <c r="AA49" s="2" t="inlineStr">
        <is>
          <t>4|
1|
3|
3</t>
        </is>
      </c>
      <c r="AB49" s="2" t="inlineStr">
        <is>
          <t xml:space="preserve">|
|
|
</t>
        </is>
      </c>
      <c r="AC49" t="inlineStr">
        <is>
          <t>technological devices, techniques or achievements that employ the most current and high-level IT developments; technology at the frontiers of knowledge</t>
        </is>
      </c>
      <c r="AD49" s="2" t="inlineStr">
        <is>
          <t>tecnología punta</t>
        </is>
      </c>
      <c r="AE49" s="2" t="inlineStr">
        <is>
          <t>4</t>
        </is>
      </c>
      <c r="AF49" s="2" t="inlineStr">
        <is>
          <t/>
        </is>
      </c>
      <c r="AG49" t="inlineStr">
        <is>
          <t>Tecnología avanzada de introducción reciente, por lo general como consecuencia de actividades de investigación y desarrollo.</t>
        </is>
      </c>
      <c r="AH49" t="inlineStr">
        <is>
          <t/>
        </is>
      </c>
      <c r="AI49" t="inlineStr">
        <is>
          <t/>
        </is>
      </c>
      <c r="AJ49" t="inlineStr">
        <is>
          <t/>
        </is>
      </c>
      <c r="AK49" t="inlineStr">
        <is>
          <t/>
        </is>
      </c>
      <c r="AL49" s="2" t="inlineStr">
        <is>
          <t>huipputeknologia|
uusin teknologia</t>
        </is>
      </c>
      <c r="AM49" s="2" t="inlineStr">
        <is>
          <t>3|
3</t>
        </is>
      </c>
      <c r="AN49" s="2" t="inlineStr">
        <is>
          <t xml:space="preserve">|
</t>
        </is>
      </c>
      <c r="AO49" t="inlineStr">
        <is>
          <t/>
        </is>
      </c>
      <c r="AP49" s="2" t="inlineStr">
        <is>
          <t>technologie de pointe</t>
        </is>
      </c>
      <c r="AQ49" s="2" t="inlineStr">
        <is>
          <t>1</t>
        </is>
      </c>
      <c r="AR49" s="2" t="inlineStr">
        <is>
          <t/>
        </is>
      </c>
      <c r="AS49" t="inlineStr">
        <is>
          <t/>
        </is>
      </c>
      <c r="AT49" s="2" t="inlineStr">
        <is>
          <t>ardteicneolaíocht|
teicneolaíocht cheannródaíoch|
teicneolaíocht úr|
teicneolaíocht úrscothach</t>
        </is>
      </c>
      <c r="AU49" s="2" t="inlineStr">
        <is>
          <t>3|
3|
3|
3</t>
        </is>
      </c>
      <c r="AV49" s="2" t="inlineStr">
        <is>
          <t xml:space="preserve">|
|
|
</t>
        </is>
      </c>
      <c r="AW49" t="inlineStr">
        <is>
          <t/>
        </is>
      </c>
      <c r="AX49" t="inlineStr">
        <is>
          <t/>
        </is>
      </c>
      <c r="AY49" t="inlineStr">
        <is>
          <t/>
        </is>
      </c>
      <c r="AZ49" t="inlineStr">
        <is>
          <t/>
        </is>
      </c>
      <c r="BA49" t="inlineStr">
        <is>
          <t/>
        </is>
      </c>
      <c r="BB49" t="inlineStr">
        <is>
          <t/>
        </is>
      </c>
      <c r="BC49" t="inlineStr">
        <is>
          <t/>
        </is>
      </c>
      <c r="BD49" t="inlineStr">
        <is>
          <t/>
        </is>
      </c>
      <c r="BE49" t="inlineStr">
        <is>
          <t/>
        </is>
      </c>
      <c r="BF49" s="2" t="inlineStr">
        <is>
          <t>tecnologia di punta</t>
        </is>
      </c>
      <c r="BG49" s="2" t="inlineStr">
        <is>
          <t>2</t>
        </is>
      </c>
      <c r="BH49" s="2" t="inlineStr">
        <is>
          <t/>
        </is>
      </c>
      <c r="BI49" t="inlineStr">
        <is>
          <t/>
        </is>
      </c>
      <c r="BJ49" s="2" t="inlineStr">
        <is>
          <t>pažangioji technologija|
aukštoji technologija</t>
        </is>
      </c>
      <c r="BK49" s="2" t="inlineStr">
        <is>
          <t>3|
3</t>
        </is>
      </c>
      <c r="BL49" s="2" t="inlineStr">
        <is>
          <t xml:space="preserve">|
</t>
        </is>
      </c>
      <c r="BM49" t="inlineStr">
        <is>
          <t>inovacinės, labai pažangios technologijos, turinčios didelį poveikį ekonomikai; į jas dažnai daug investuojama, be to, skiriami nemaži mokslinių tyrimų ištekliai</t>
        </is>
      </c>
      <c r="BN49" s="2" t="inlineStr">
        <is>
          <t>augstā tehnoloģija|
progresīva tehnoloģija</t>
        </is>
      </c>
      <c r="BO49" s="2" t="inlineStr">
        <is>
          <t>3|
3</t>
        </is>
      </c>
      <c r="BP49" s="2" t="inlineStr">
        <is>
          <t xml:space="preserve">|
</t>
        </is>
      </c>
      <c r="BQ49" t="inlineStr">
        <is>
          <t/>
        </is>
      </c>
      <c r="BR49" s="2" t="inlineStr">
        <is>
          <t>teknoloġija mill-aktar avvanzata|
teknoloġija tal-ogħla livell</t>
        </is>
      </c>
      <c r="BS49" s="2" t="inlineStr">
        <is>
          <t>3|
3</t>
        </is>
      </c>
      <c r="BT49" s="2" t="inlineStr">
        <is>
          <t xml:space="preserve">|
</t>
        </is>
      </c>
      <c r="BU49" t="inlineStr">
        <is>
          <t>teknoloġija li tinsab fuq quddiem nett tal-għarfien fl-informatika, li tinkludi apparati, tekniki u/jew kisbiet teknoloġiċi li japplikaw l-iżjed żviluppi tal-IT kurrenti u ta' livell għoli</t>
        </is>
      </c>
      <c r="BV49" s="2" t="inlineStr">
        <is>
          <t>geavanceerde technologie|
hoogwaardige technologie|
speerpunttechnologie|
state-of-the-arttechnologie|
spitstechnologie</t>
        </is>
      </c>
      <c r="BW49" s="2" t="inlineStr">
        <is>
          <t>3|
3|
3|
3|
3</t>
        </is>
      </c>
      <c r="BX49" s="2" t="inlineStr">
        <is>
          <t xml:space="preserve">|
|
|
|
</t>
        </is>
      </c>
      <c r="BY49" t="inlineStr">
        <is>
          <t>technologie op het hoogste niveau van ontwikkeling</t>
        </is>
      </c>
      <c r="BZ49" s="2" t="inlineStr">
        <is>
          <t>najnowocześniejsza technologia|
nowoczesne technologie|
zaawansowane technologie</t>
        </is>
      </c>
      <c r="CA49" s="2" t="inlineStr">
        <is>
          <t>3|
3|
3</t>
        </is>
      </c>
      <c r="CB49" s="2" t="inlineStr">
        <is>
          <t xml:space="preserve">|
|
</t>
        </is>
      </c>
      <c r="CC49" t="inlineStr">
        <is>
          <t/>
        </is>
      </c>
      <c r="CD49" s="2" t="inlineStr">
        <is>
          <t>tecnologia de ponta</t>
        </is>
      </c>
      <c r="CE49" s="2" t="inlineStr">
        <is>
          <t>3</t>
        </is>
      </c>
      <c r="CF49" s="2" t="inlineStr">
        <is>
          <t/>
        </is>
      </c>
      <c r="CG49" t="inlineStr">
        <is>
          <t/>
        </is>
      </c>
      <c r="CH49" s="2" t="inlineStr">
        <is>
          <t>tehnologie de vârf</t>
        </is>
      </c>
      <c r="CI49" s="2" t="inlineStr">
        <is>
          <t>3</t>
        </is>
      </c>
      <c r="CJ49" s="2" t="inlineStr">
        <is>
          <t/>
        </is>
      </c>
      <c r="CK49" t="inlineStr">
        <is>
          <t/>
        </is>
      </c>
      <c r="CL49" s="2" t="inlineStr">
        <is>
          <t>vyspelá technológia|
špičková technológia|
pokročilá technológia|
moderná technológia</t>
        </is>
      </c>
      <c r="CM49" s="2" t="inlineStr">
        <is>
          <t>3|
3|
3|
3</t>
        </is>
      </c>
      <c r="CN49" s="2" t="inlineStr">
        <is>
          <t xml:space="preserve">|
|
|
</t>
        </is>
      </c>
      <c r="CO49" t="inlineStr">
        <is>
          <t>technológia využívajúca najnovšie a inovačné metódy, materiály, zariadenia alebo špecializované systémy</t>
        </is>
      </c>
      <c r="CP49" s="2" t="inlineStr">
        <is>
          <t>najnovejša tehnologija</t>
        </is>
      </c>
      <c r="CQ49" s="2" t="inlineStr">
        <is>
          <t>3</t>
        </is>
      </c>
      <c r="CR49" s="2" t="inlineStr">
        <is>
          <t/>
        </is>
      </c>
      <c r="CS49" t="inlineStr">
        <is>
          <t/>
        </is>
      </c>
      <c r="CT49" s="2" t="inlineStr">
        <is>
          <t>spetsteknologi</t>
        </is>
      </c>
      <c r="CU49" s="2" t="inlineStr">
        <is>
          <t>3</t>
        </is>
      </c>
      <c r="CV49" s="2" t="inlineStr">
        <is>
          <t/>
        </is>
      </c>
      <c r="CW49" t="inlineStr">
        <is>
          <t>Ytterst avancerad teknologi som ligger före all annan teknologi på området i fråga.</t>
        </is>
      </c>
    </row>
    <row r="50">
      <c r="A50" s="1" t="str">
        <f>HYPERLINK("https://iate.europa.eu/entry/result/900368/all", "900368")</f>
        <v>900368</v>
      </c>
      <c r="B50" t="inlineStr">
        <is>
          <t>SOCIAL QUESTIONS;EUROPEAN UNION</t>
        </is>
      </c>
      <c r="C50" t="inlineStr">
        <is>
          <t>SOCIAL QUESTIONS|migration|internal migration;EUROPEAN UNION|European construction|European Union|area of freedom, security and justice</t>
        </is>
      </c>
      <c r="D50" t="inlineStr">
        <is>
          <t>yes</t>
        </is>
      </c>
      <c r="E50" t="inlineStr">
        <is>
          <t/>
        </is>
      </c>
      <c r="F50" s="2" t="inlineStr">
        <is>
          <t>вътрешно разселено лице</t>
        </is>
      </c>
      <c r="G50" s="2" t="inlineStr">
        <is>
          <t>3</t>
        </is>
      </c>
      <c r="H50" s="2" t="inlineStr">
        <is>
          <t/>
        </is>
      </c>
      <c r="I50" t="inlineStr">
        <is>
          <t>1. лице, принудено да напусне мястото на обичайното си пребиваване, без да пресича международно признатите граници на съответната страна, най-вече по причина на въоръжен конфликт, масово практикувано насилие, природно бедствие или авария
2. лице, което е било принудено или задължено да избяга или да напусне дома си или мястото си на обичайно пребиваване, по-специално в резултат на или за да избегне последиците от въоръжен конфликт, ситуации на ширещо се насилие, нарушение на правата на човека или природни или причинени от човека бедствия и което не е пресичало международно призната държавна граница</t>
        </is>
      </c>
      <c r="J50" s="2" t="inlineStr">
        <is>
          <t>vnitřně vysídlená osoba</t>
        </is>
      </c>
      <c r="K50" s="2" t="inlineStr">
        <is>
          <t>3</t>
        </is>
      </c>
      <c r="L50" s="2" t="inlineStr">
        <is>
          <t/>
        </is>
      </c>
      <c r="M50" t="inlineStr">
        <is>
          <t>1. osoba nacházející se v obdobně nepříznivém postavení v zemi původu jako uprchlíci. Tyto osoby však na rozdíl od uprchlíků nehledají ochranu v jiném státě, ale zůstávají v zemi původu, aniž by překročily státní hranici do sousední země. Není možné je označit za uprchlíky podle definice Ženevské úmluvy, neboť se nenacházejí mimo zemi původu
2. osoba, která byla nucena nebo musela uprchnout nebo opustit svůj domov nebo obvyklé bydliště, zejména v důsledku ozbrojeného konfliktu, všeobecného násilí, porušování lidských práv nebo přírodní či člověkem způsobené katastrofy nebo s cílem vyhnout se jejich následkům, a která nepřekročila mezinárodně uznávanou státní hranici</t>
        </is>
      </c>
      <c r="N50" s="2" t="inlineStr">
        <is>
          <t>internt fordreven|
IDP</t>
        </is>
      </c>
      <c r="O50" s="2" t="inlineStr">
        <is>
          <t>4|
4</t>
        </is>
      </c>
      <c r="P50" s="2" t="inlineStr">
        <is>
          <t xml:space="preserve">|
</t>
        </is>
      </c>
      <c r="Q50" t="inlineStr">
        <is>
          <t>1. "En internt fordreven er et menneske på flugt, der ikke har krydset en landegrænse, men som altså er fordrevet til en anden del af sit land. Der er lige så mange internt fordevne i verden som der er flygtninge."
2. Person, der er blevet tvunget til at flygte eller forlade sit hjem eller sædvanlige opholdssted, navnlig som følge af eller for at undgå virkningerne af væbnet konflikt, situationer med generaliseret vold, krænkelser af menneskerettighederne eller naturkatastrofer eller menneskeskabte katastrofer, og som ikke har passeret en internationalt anerkendt statsgrænse.</t>
        </is>
      </c>
      <c r="R50" s="2" t="inlineStr">
        <is>
          <t>Binnenvertriebener|
Binnenvertriebene</t>
        </is>
      </c>
      <c r="S50" s="2" t="inlineStr">
        <is>
          <t>3|
3</t>
        </is>
      </c>
      <c r="T50" s="2" t="inlineStr">
        <is>
          <t xml:space="preserve">|
</t>
        </is>
      </c>
      <c r="U50" t="inlineStr">
        <is>
          <t>1. Person, die insb. infolge eines bewaffneten Konflikts, Gewalt, Menschenrechtsverletzungen, Naturkatastrophen oder Umweltschäden ihren Wohn- oder Aufenthaltsort gezwungenermaßen verlassen hat oder fliehen musste und dabei die international anerkannten Staatsgrenzen nicht überschritten hat
2. Person, die dazu gezwungen wurde, ihr Herkunftsland oder ihren üblichen Aufenthaltsort zu verlassen, insbesondere aufgrund oder um die Folgen bewaffneter Auseinandersetzung, Zustände von Gewalt, Menschenrechtsverletzungen oder Natur- oder menschenbedingten Katastrophen zu vermeiden, aber keine international anerkannte Staatsgrenze überschritten hat</t>
        </is>
      </c>
      <c r="V50" s="2" t="inlineStr">
        <is>
          <t>εσωτερικά εκτοπισμένο άτομο|
εκτοπισθείς στο εσωτερικό χώρας|
εσωτερικά εκτοπισθείς</t>
        </is>
      </c>
      <c r="W50" s="2" t="inlineStr">
        <is>
          <t>3|
3|
3</t>
        </is>
      </c>
      <c r="X50" s="2" t="inlineStr">
        <is>
          <t xml:space="preserve">|
|
</t>
        </is>
      </c>
      <c r="Y50" t="inlineStr">
        <is>
          <t>άτομο που έχει αναγκαστεί να εγκαταλείψει ή να φύγει από την εστία του ή τον τόπο συνήθους διαμονής του, ιδίως ως αποτέλεσμα ή ως μέσο αποφυγής των επιπτώσεων που επιφέρουν οι ένοπλες συγκρούσεις, οι καταστάσεις γενικευμένης βίας, οι παραβιάσεις των ανθρωπίνων δικαιωμάτων ή οι φυσικές ή ανθρωπογενείς καταστροφές, και το οποίο δεν έχει διασχίσει διεθνώς αναγνωρισμένα σύνορα με κράτος</t>
        </is>
      </c>
      <c r="Z50" s="2" t="inlineStr">
        <is>
          <t>internally displaced person|
internally displaced people|
IDP</t>
        </is>
      </c>
      <c r="AA50" s="2" t="inlineStr">
        <is>
          <t>4|
1|
3</t>
        </is>
      </c>
      <c r="AB50" s="2" t="inlineStr">
        <is>
          <t xml:space="preserve">|
|
</t>
        </is>
      </c>
      <c r="AC50" t="inlineStr">
        <is>
          <t>person who has been forced or obliged to flee or to leave their home or place of habitual residence, in particular as a result of or in order to avoid the effects of armed conflict, situations of generalised violence, violations of human rights or natural or human-made disasters, and who has not crossed an internationally recognised State border</t>
        </is>
      </c>
      <c r="AD50" s="2" t="inlineStr">
        <is>
          <t>desplazado interno|
persona internamente desplazada</t>
        </is>
      </c>
      <c r="AE50" s="2" t="inlineStr">
        <is>
          <t>4|
3</t>
        </is>
      </c>
      <c r="AF50" s="2" t="inlineStr">
        <is>
          <t xml:space="preserve">|
</t>
        </is>
      </c>
      <c r="AG50" t="inlineStr">
        <is>
          <t>Persona que se ha visto forzada u obligada a escapar o huir de su hogar o de su lugar de residencia habitual , en particular como resultado o para evitar los efectos de un conflicto armado, de situaciones de violencia generalizada, de violaciones de los derechos humanos o de catástrofes naturales o provocadas por el ser humano, y que no ha cruzado una frontera estatal internacionalmente reconocida.</t>
        </is>
      </c>
      <c r="AH50" s="2" t="inlineStr">
        <is>
          <t>riigisisene põgenik|
sisepõgenik|
riigisiseselt ümberasustatud isik</t>
        </is>
      </c>
      <c r="AI50" s="2" t="inlineStr">
        <is>
          <t>3|
3|
3</t>
        </is>
      </c>
      <c r="AJ50" s="2" t="inlineStr">
        <is>
          <t xml:space="preserve">preferred|
|
</t>
        </is>
      </c>
      <c r="AK50" t="inlineStr">
        <is>
          <t>1. isik, kes massilise liikumise osana on sunnitud ootamatult oma kodust või elukohast põgenema relvastatud konflikti, riigisisese vaenutegevuse või inimõiguste järjekindla rikkumise tõttu või rikkumise kartusest, samuti loodusõnnetuste või inimese põhjustatud katastroofide pärast, ja kes ei ole ületanud rahvusvaheliselt tunnustatud riigipiiri
2. inimene, keda sunniti või kohustati oma tavalisest elukohast põgenema või selle maha jätma, eelkõige relvastatud konflikti, üldlevinud vägivalla, inimõiguste rikkumise, looduslike või inimeste põhjustatud katastroofide tagajärjel või et selliseid olukordi vältida ning kes ei ole ületanud rahvusvaheliselt tunnustatud riigipiiri</t>
        </is>
      </c>
      <c r="AL50" s="2" t="inlineStr">
        <is>
          <t>evakko|
maan sisäinen pakolainen|
maan sisäisesti siirtymään joutunut</t>
        </is>
      </c>
      <c r="AM50" s="2" t="inlineStr">
        <is>
          <t>2|
3|
3</t>
        </is>
      </c>
      <c r="AN50" s="2" t="inlineStr">
        <is>
          <t xml:space="preserve">|
|
</t>
        </is>
      </c>
      <c r="AO50" t="inlineStr">
        <is>
          <t>1. henkilö, joka on joutunut lähtemään kodistaan tai vakituisesta asuinpaikastaan konfliktin, väkivaltaisuuksien, poliittisten olosuhteiden tai luonnonkatastrofin takia ja joka ei ole ylittänyt kansainvälisesti tunnustettua valtionrajaa
2. henkilö, joka on pakotettu tai velvoitettu pakenemaan tai lähtemään kotoaan tai asuinpaikastaan, erityisesti aseellisen selkkauksen, yleisen väkivallan, ihmisoikeusloukkausten tai luonnonkatastrofien tai ihmisen aiheuttamien katastrofien seurauksena tai sen vaikutusten välttämiseksi, mutta joka ei ole ylittänyt kansainvälisesti tunnustettua valtion rajaa</t>
        </is>
      </c>
      <c r="AP50" s="2" t="inlineStr">
        <is>
          <t>personne déplacée à l'intérieur de son propre pays|
PDI|
déplacé interne</t>
        </is>
      </c>
      <c r="AQ50" s="2" t="inlineStr">
        <is>
          <t>3|
3|
3</t>
        </is>
      </c>
      <c r="AR50" s="2" t="inlineStr">
        <is>
          <t xml:space="preserve">|
|
</t>
        </is>
      </c>
      <c r="AS50" t="inlineStr">
        <is>
          <t>personne qui a été forcée ou contrainte à fuir ou à quitter son foyer ou son lieu de résidence habituel, notamment en raison d'un conflit armé, de situations de violence généralisée, de violations des droits de l'homme ou de catastrophes naturelles ou provoquées par l'homme ou pour en éviter les effets, et qui n'a pas franchi les frontières internationalement reconnues d'un État</t>
        </is>
      </c>
      <c r="AT50" s="2" t="inlineStr">
        <is>
          <t>duine easáitithe ina thír féin|
duine easáitithe de thír</t>
        </is>
      </c>
      <c r="AU50" s="2" t="inlineStr">
        <is>
          <t>3|
3</t>
        </is>
      </c>
      <c r="AV50" s="2" t="inlineStr">
        <is>
          <t xml:space="preserve">|
</t>
        </is>
      </c>
      <c r="AW50" t="inlineStr">
        <is>
          <t>duine ar cuireadh iachall air nó uirthi teitheadh ón mbaile nó an áit chónaithe a fhágáil, go háirithe mar thoradh ar éifeachtaí coinbhleachta armtha, cásanna foréigin ghinearálaithe, sáruithe ar chearta an duine, nó tubaistí de dhéantús an duine nó tubaistí nádúrtha, nó chun na héifeachtaí sin a sheachaint, agus nach bhfuil teorainn Stáit atá aitheanta go hidirnáisiúnta trasnaithe aige nó aici</t>
        </is>
      </c>
      <c r="AX50" s="2" t="inlineStr">
        <is>
          <t>interno raseljena osoba</t>
        </is>
      </c>
      <c r="AY50" s="2" t="inlineStr">
        <is>
          <t>2</t>
        </is>
      </c>
      <c r="AZ50" s="2" t="inlineStr">
        <is>
          <t/>
        </is>
      </c>
      <c r="BA50" t="inlineStr">
        <is>
          <t>1. osoba koja je prinudno napustila vlastiti dom ili boravište, osobito zbog oružanog sukoba, nasilja, povreda ljudskih prava ili katastrofe te nije prešla međunarodno priznatu granicu
2. osoba koja je bila prisiljena pobjeći ili napustiti dom odnosno mjesto uobičajenog boravišta, posebno zbog ili s ciljem izbjegavanja oružanog sukoba, situacija općeg nasilja, kršenja ljudskih prava odnosno zbog prirodnih katastrofa ili onih uzrokovanih ljudskim faktorom i koja pritom nije prešla međunarodno priznatu granicu</t>
        </is>
      </c>
      <c r="BB50" s="2" t="inlineStr">
        <is>
          <t>belső menekült</t>
        </is>
      </c>
      <c r="BC50" s="2" t="inlineStr">
        <is>
          <t>4</t>
        </is>
      </c>
      <c r="BD50" s="2" t="inlineStr">
        <is>
          <t/>
        </is>
      </c>
      <c r="BE50" t="inlineStr">
        <is>
          <t>1. Az a személy, aki kényszerítve vagy kötelezve volt, hogy elmeneküljön, vagy elhagyja otthonát vagy szokványos lakhelyét fegyveres összecsapás, általános erőszakos helyzetek, emberi jogok megsértése és természeti csapások vagy ember által okozott katasztrófa következtében, vagy ezek hatásainak elkerülése érdekében, anélkül hogy átlépett volna nemzetközileg elismert országhatáron.
2. Az a személy, aki arra kényszerült, hogy elmeneküljön, vagy elhagyja otthonát vagy szokásos tartózkodási helyét fegyveres konfliktus, általános erőszakos helyzetek, az emberi jogok megsértése és természeti csapások vagy ember okozta katasztrófák következtében, vagy ezek hatásainak elkerülése érdekében, anélkül, hogy átlépett volna nemzetközileg elismert országhatárt.</t>
        </is>
      </c>
      <c r="BF50" s="2" t="inlineStr">
        <is>
          <t>sfollato interno|
sfollato all'interno del paese</t>
        </is>
      </c>
      <c r="BG50" s="2" t="inlineStr">
        <is>
          <t>3|
3</t>
        </is>
      </c>
      <c r="BH50" s="2" t="inlineStr">
        <is>
          <t xml:space="preserve">|
</t>
        </is>
      </c>
      <c r="BI50" t="inlineStr">
        <is>
          <t>persone o gruppi di persone che sono state costrette od obbligate a fuggire o a lasciare le proprie case o i propri luoghi di residenza abituale, in particolare come conseguenza di un conflitto armato, di situazioni di violenza generalizzata, di violazioni dei diritti umani o di disastri naturali o provocati dall’uomo, o allo scopo di sfuggire alle loro conseguenze e che non hanno attraversato le frontiere internazionalmente riconosciute di uno Stato</t>
        </is>
      </c>
      <c r="BJ50" s="2" t="inlineStr">
        <is>
          <t>šalies viduje perkeltas asmuo</t>
        </is>
      </c>
      <c r="BK50" s="2" t="inlineStr">
        <is>
          <t>3</t>
        </is>
      </c>
      <c r="BL50" s="2" t="inlineStr">
        <is>
          <t/>
        </is>
      </c>
      <c r="BM50" t="inlineStr">
        <is>
          <t>1. asmuo, kuris buvo priverstas arba privalėjo bėgti arba palikti savo namus arba nuolatines gyvenamąsias vietas, ypač dėl ginkluoto konflikto pasekmių, visuotinio smurto aplinkybių, žmogaus teisių pažeidimų, gaivalinių arba žmogaus sukeltų nelaimių arba kad viso to išvengtų, bet kuris neišvyko iš savo šalies
2. asmuo, kuris buvo priverstas arba privalėjo bėgti arba palikti savo namus arba nuolatinę gyvenamąją vietą, ypač dėl ginkluoto konflikto pasekmių, visuotinio smurto aplinkybių, žmogaus teisių pažeidimų, gaivalinių arba žmogaus sukeltų nelaimių arba kad viso to išvengtų, bet kuris neišvyko iš savo šalies</t>
        </is>
      </c>
      <c r="BN50" s="2" t="inlineStr">
        <is>
          <t>iekšzemē pārvietota persona</t>
        </is>
      </c>
      <c r="BO50" s="2" t="inlineStr">
        <is>
          <t>3</t>
        </is>
      </c>
      <c r="BP50" s="2" t="inlineStr">
        <is>
          <t/>
        </is>
      </c>
      <c r="BQ50" t="inlineStr">
        <is>
          <t>persona vai personu grupa, kas ir piespiesta vai bijusi spiesta bēgt no savām mājām vai ierastās dzīvesvietas, lai izvairītos no bruņota konflikta, vispārējas vardarbības, cilvēktiesību pārkāpumu vai dabas vai cilvēku izraisītu katastrofu sekām, un kura nav šķērsojusi starptautiski atzītu valsts robežu</t>
        </is>
      </c>
      <c r="BR50" s="2" t="inlineStr">
        <is>
          <t>persuna spostata f'pajjiżha|
IDP|
persuna spostata internament</t>
        </is>
      </c>
      <c r="BS50" s="2" t="inlineStr">
        <is>
          <t>3|
3|
3</t>
        </is>
      </c>
      <c r="BT50" s="2" t="inlineStr">
        <is>
          <t xml:space="preserve">|
|
</t>
        </is>
      </c>
      <c r="BU50" t="inlineStr">
        <is>
          <t>1. persuni mġiegħla taħrab jew titlaq minn darha jew mill-post ta' residenza normali tagħha, b'mod partikolari minħabba jew biex tevita l-effetti ta' konflitt armat, sitwazzjonijiet ta' vjolenza ġenerali, ksur tad-drittijiet tal-bniedem jew diżastri naturali jew ikkawżati mill-bniedem, u li ma qasmitx fruntiera tal-Istat rikonoxxuta internazzjonalment
2. persuna li kienet sfurzata jew imġiegħlha taħrab jew titlaq minn darha jew mill-post ta' residenza abitwali tagħha b'mod partikolari b'riżultat tal-effetti ta' kunflitt armat, sitwazzjonijiet ta' vjolenza ġeneralizzata, ksur tad-drittijiet tal-bniedem jew diżastri naturali jew ikkawżati mill-bniedem jew biex jevitawhom</t>
        </is>
      </c>
      <c r="BV50" s="2" t="inlineStr">
        <is>
          <t>intern ontheemde|
IDP|
in eigen land ontheemde|
binnenlands ontheemde|
in eigen land ontheemde persoon</t>
        </is>
      </c>
      <c r="BW50" s="2" t="inlineStr">
        <is>
          <t>3|
3|
3|
3|
3</t>
        </is>
      </c>
      <c r="BX50" s="2" t="inlineStr">
        <is>
          <t xml:space="preserve">|
|
|
|
</t>
        </is>
      </c>
      <c r="BY50" t="inlineStr">
        <is>
          <t>1. persoon die op de vlucht is voor oorlogsgeweld en die geen landsgrens overschrijdt
2. een persoon die gedwongen werd of zich gedwongen zag zijn plaats van herkomst of zijn gewone verblijfplaats te verlaten, in het bijzonder als gevolg van een gewapend conflict, wijdverbreid geweld, mensenrechtenschendingen of natuurrampen dan wel door de mens veroorzaakte rampen, of om de gevolgen van een dergelijke situatie te ontlopen, en die geen internationale staatsgrens heeft overschreden</t>
        </is>
      </c>
      <c r="BZ50" s="2" t="inlineStr">
        <is>
          <t>osoba wewnętrznie przesiedlona|
IDP|
wewnętrzny przesiedleniec|
osoba przesiedlona wewnętrznie|
uchodźca wewnętrzny</t>
        </is>
      </c>
      <c r="CA50" s="2" t="inlineStr">
        <is>
          <t>3|
3|
2|
3|
3</t>
        </is>
      </c>
      <c r="CB50" s="2" t="inlineStr">
        <is>
          <t xml:space="preserve">preferred|
|
|
|
</t>
        </is>
      </c>
      <c r="CC50" t="inlineStr">
        <is>
          <t>1. osoba zmuszona do opuszczenia swojego dotychczasowego miejsca zamieszkania z powodu wojny, czy innej sytuacji przemocy, prześladowania, pogwałcenia praw człowieka, lub katastrofy spowodowanej przez człowieka; w przeciwieństwie do uchodźcy osoba wewnętrznie przesiedlona nie przekroczyła granicy państwowej i z czysto prawnego punktu widzenia pozostaje pod formalną jurysdykcją własnego państwa
2. osoba, która została zmuszona lub zobligowana do ucieczki ze swojego domu lub miejsca zwykłego pobytu bądź opuszczenia tego miejsca, zwłaszcza w wyniku lub by uniknąć skutków konfliktów zbrojnych, powszechnej przemocy, naruszeń praw człowieka lub klęsk żywiołowych bądź katastrof spowodowanych przez człowieka oraz która nie przekroczyła uznanej międzynarodowo granicy państwa</t>
        </is>
      </c>
      <c r="CD50" s="2" t="inlineStr">
        <is>
          <t>pessoa deslocada internamente|
PDI|
deslocado interno</t>
        </is>
      </c>
      <c r="CE50" s="2" t="inlineStr">
        <is>
          <t>3|
3|
3</t>
        </is>
      </c>
      <c r="CF50" s="2" t="inlineStr">
        <is>
          <t xml:space="preserve">|
|
</t>
        </is>
      </c>
      <c r="CG50" t="inlineStr">
        <is>
          <t>1. Pessoa forçada ou obrigada a fugir ou abandonar a sua casa ou o seu local de residência habitual, particularmente em consequência ou com vista a evitar os efeitos de conflitos armados, situações de violência generalizada, violações dos direitos humanos ou catástrofes naturais ou de origem humana, e que não tenha atravessado uma fronteira internacionalmente reconhecida de um Estado.
2. Pessoa que foi forçada ou obrigada a fugir ou a abandonar o seu domicílio ou local de residência habitual, nomeadamente em resultado ou para evitar os efeitos de conflitos armados, de situações de violência generalizada, de violações dos direitos humanos ou de catástrofes naturais ou de origem humana, e que não tenha atravessado nenhuma fronteira de Estado reconhecida internacionalmente.</t>
        </is>
      </c>
      <c r="CH50" s="2" t="inlineStr">
        <is>
          <t>persoană strămutată în interiorul țării|
PSI|
persoană strămutată intern</t>
        </is>
      </c>
      <c r="CI50" s="2" t="inlineStr">
        <is>
          <t>3|
3|
3</t>
        </is>
      </c>
      <c r="CJ50" s="2" t="inlineStr">
        <is>
          <t xml:space="preserve">|
|
</t>
        </is>
      </c>
      <c r="CK50" t="inlineStr">
        <is>
          <t>1. persoană care a fost forțată să își părăsească propria locuință sau locul de reședință obișnuit, de obicei ca urmare a unui conflict armat sau a unei situații caracterizate de violență, nerespectarea drepturilor omului, dezastre naturale sau provocate de om, și care nu a traversat o frontieră statală recunoscută
2. persoană care a fost forțată sau obligată să fugă sau să-și părăsească domiciliul sau locul de reședință obișnuită, în special ca urmare sau pentru a evita efectele conflictelor armate, situații de violență generalizată, încălcări ale drepturilor omului sau catastrofe naturale sau provocate de om și care nu a trecut o frontieră a statului recunoscută la nivel internațional</t>
        </is>
      </c>
      <c r="CL50" s="2" t="inlineStr">
        <is>
          <t>vnútorne vysídlená osoba</t>
        </is>
      </c>
      <c r="CM50" s="2" t="inlineStr">
        <is>
          <t>3</t>
        </is>
      </c>
      <c r="CN50" s="2" t="inlineStr">
        <is>
          <t/>
        </is>
      </c>
      <c r="CO50" t="inlineStr">
        <is>
          <t>1. osoba donútená ujsť alebo opustiť svoj domov alebo miesto svojho obvyklého pobytu, najmä v dôsledku [ozbrojeného konfliktu] alebo s cieľom predísť dôsledkom ozbrojeného konfliktu, situáciám všeobecného ohrozenia/násilia, porušovania ľudských práv alebo prírodných/človekom spôsobených katastrof, a ktorá neprekročila medzinárodne uznanú štátnu hranicu
2. osoba, ktorá bola nútená alebo musela utiecť alebo opustiť svoj domov alebo miesto obvyklého pobytu najmä v dôsledku ozbrojeného konfliktu, situácií všeobecného násilia, porušovania ľudských práv alebo prírodných katastrof alebo katastrof spôsobených ľudskou činnosťou alebo preto, aby vyhla ich účinkom, a ktorá neprekročila medzinárodne uznanú štátnu hranicu</t>
        </is>
      </c>
      <c r="CP50" s="2" t="inlineStr">
        <is>
          <t>notranje razseljena oseba</t>
        </is>
      </c>
      <c r="CQ50" s="2" t="inlineStr">
        <is>
          <t>3</t>
        </is>
      </c>
      <c r="CR50" s="2" t="inlineStr">
        <is>
          <t/>
        </is>
      </c>
      <c r="CS50" t="inlineStr">
        <is>
          <t>Osebe ali skupine oseb, ki so bile prisiljene ali primorane zbežati ali zapustiti domove ali svoja običajna prebivališča, zlasti da bi se umaknile pred posledicami oboroženega spopada, vsesplošnega nasilja, kršitvam človekovih pravic, naravnih katastrof ali nesreč, ki jih je povzročil človek in ki niso prečkale mednarodno priznane državne meje.</t>
        </is>
      </c>
      <c r="CT50" s="2" t="inlineStr">
        <is>
          <t>internflykting</t>
        </is>
      </c>
      <c r="CU50" s="2" t="inlineStr">
        <is>
          <t>3</t>
        </is>
      </c>
      <c r="CV50" s="2" t="inlineStr">
        <is>
          <t/>
        </is>
      </c>
      <c r="CW50" t="inlineStr">
        <is>
          <t>1. person som har tvingats fly från sin hemtrakt på grund av t.ex. en väpnad konflikt, allmänt utbrett våld eller en naturkatastrof, men inte har passerat någon nationsgräns
2. person som tvingats lämna sitt hem eller sin hemvist, i synnerhet till följd av eller för att undvika följdverkningarna av väpnade konflikter, situationer med allmänt våld, brott mot mänskliga rättigheter, naturkatastrofer eller mänskligt orsakade katastrofer och som inte har korsat en internationellt erkänd statsgräns</t>
        </is>
      </c>
    </row>
    <row r="51">
      <c r="A51" s="1" t="str">
        <f>HYPERLINK("https://iate.europa.eu/entry/result/1216219/all", "1216219")</f>
        <v>1216219</v>
      </c>
      <c r="B51" t="inlineStr">
        <is>
          <t>INTERNATIONAL RELATIONS</t>
        </is>
      </c>
      <c r="C51" t="inlineStr">
        <is>
          <t>INTERNATIONAL RELATIONS|defence|military equipment</t>
        </is>
      </c>
      <c r="D51" t="inlineStr">
        <is>
          <t>yes</t>
        </is>
      </c>
      <c r="E51" t="inlineStr">
        <is>
          <t/>
        </is>
      </c>
      <c r="F51" s="2" t="inlineStr">
        <is>
          <t>спусък</t>
        </is>
      </c>
      <c r="G51" s="2" t="inlineStr">
        <is>
          <t>3</t>
        </is>
      </c>
      <c r="H51" s="2" t="inlineStr">
        <is>
          <t/>
        </is>
      </c>
      <c r="I51" t="inlineStr">
        <is>
          <t/>
        </is>
      </c>
      <c r="J51" s="2" t="inlineStr">
        <is>
          <t>spoušť</t>
        </is>
      </c>
      <c r="K51" s="2" t="inlineStr">
        <is>
          <t>3</t>
        </is>
      </c>
      <c r="L51" s="2" t="inlineStr">
        <is>
          <t/>
        </is>
      </c>
      <c r="M51" t="inlineStr">
        <is>
          <t>mechanismus sloužící k vyvolání výstřelu zbraně, u palných zbraní se používá k odpálení náboje v komoře zbraně</t>
        </is>
      </c>
      <c r="N51" s="2" t="inlineStr">
        <is>
          <t>aftrækker</t>
        </is>
      </c>
      <c r="O51" s="2" t="inlineStr">
        <is>
          <t>3</t>
        </is>
      </c>
      <c r="P51" s="2" t="inlineStr">
        <is>
          <t/>
        </is>
      </c>
      <c r="Q51" t="inlineStr">
        <is>
          <t>lille metalpind på et skydevåben, der ved tryk udløser affyring af våbnet</t>
        </is>
      </c>
      <c r="R51" s="2" t="inlineStr">
        <is>
          <t>Abzug</t>
        </is>
      </c>
      <c r="S51" s="2" t="inlineStr">
        <is>
          <t>3</t>
        </is>
      </c>
      <c r="T51" s="2" t="inlineStr">
        <is>
          <t/>
        </is>
      </c>
      <c r="U51" t="inlineStr">
        <is>
          <t>Hebel an Schusswaffen zum Auslösen des Schusses</t>
        </is>
      </c>
      <c r="V51" s="2" t="inlineStr">
        <is>
          <t>σκανδάλη</t>
        </is>
      </c>
      <c r="W51" s="2" t="inlineStr">
        <is>
          <t>3</t>
        </is>
      </c>
      <c r="X51" s="2" t="inlineStr">
        <is>
          <t/>
        </is>
      </c>
      <c r="Y51" t="inlineStr">
        <is>
          <t>στα πυροβόλα όπλα, εξάρτημα που χρησιμεύει για την εκπυρσοκρότηση</t>
        </is>
      </c>
      <c r="Z51" s="2" t="inlineStr">
        <is>
          <t>trigger</t>
        </is>
      </c>
      <c r="AA51" s="2" t="inlineStr">
        <is>
          <t>3</t>
        </is>
      </c>
      <c r="AB51" s="2" t="inlineStr">
        <is>
          <t/>
        </is>
      </c>
      <c r="AC51" t="inlineStr">
        <is>
          <t>part of a firearm which, when pulled, operates internal components of the firearm which ultimately result in the forward movement of the firing pin</t>
        </is>
      </c>
      <c r="AD51" s="2" t="inlineStr">
        <is>
          <t>gatillo</t>
        </is>
      </c>
      <c r="AE51" s="2" t="inlineStr">
        <is>
          <t>3</t>
        </is>
      </c>
      <c r="AF51" s="2" t="inlineStr">
        <is>
          <t/>
        </is>
      </c>
      <c r="AG51" t="inlineStr">
        <is>
          <t>Mecanismo que actúa como disparador de un arma de fuego (y otras armas como, por ejemplo, las ballestas) sobre el cual se apoya un dedo, comúnmente el dedo índice, para provocar el disparo.</t>
        </is>
      </c>
      <c r="AH51" s="2" t="inlineStr">
        <is>
          <t>päästik</t>
        </is>
      </c>
      <c r="AI51" s="2" t="inlineStr">
        <is>
          <t>3</t>
        </is>
      </c>
      <c r="AJ51" s="2" t="inlineStr">
        <is>
          <t/>
        </is>
      </c>
      <c r="AK51" t="inlineStr">
        <is>
          <t>päästemehhanismi osa, millele vajutamisel see rakendub</t>
        </is>
      </c>
      <c r="AL51" s="2" t="inlineStr">
        <is>
          <t>liipaisin</t>
        </is>
      </c>
      <c r="AM51" s="2" t="inlineStr">
        <is>
          <t>3</t>
        </is>
      </c>
      <c r="AN51" s="2" t="inlineStr">
        <is>
          <t/>
        </is>
      </c>
      <c r="AO51" t="inlineStr">
        <is>
          <t>osa, jota painamalla ase laukeaa</t>
        </is>
      </c>
      <c r="AP51" s="2" t="inlineStr">
        <is>
          <t>détente</t>
        </is>
      </c>
      <c r="AQ51" s="2" t="inlineStr">
        <is>
          <t>4</t>
        </is>
      </c>
      <c r="AR51" s="2" t="inlineStr">
        <is>
          <t/>
        </is>
      </c>
      <c r="AS51" t="inlineStr">
        <is>
          <t>pièce d'une arme à feu qui sert à faire partir le coup</t>
        </is>
      </c>
      <c r="AT51" s="2" t="inlineStr">
        <is>
          <t>truicear</t>
        </is>
      </c>
      <c r="AU51" s="2" t="inlineStr">
        <is>
          <t>3</t>
        </is>
      </c>
      <c r="AV51" s="2" t="inlineStr">
        <is>
          <t/>
        </is>
      </c>
      <c r="AW51" t="inlineStr">
        <is>
          <t>---</t>
        </is>
      </c>
      <c r="AX51" s="2" t="inlineStr">
        <is>
          <t>okidač</t>
        </is>
      </c>
      <c r="AY51" s="2" t="inlineStr">
        <is>
          <t>3</t>
        </is>
      </c>
      <c r="AZ51" s="2" t="inlineStr">
        <is>
          <t/>
        </is>
      </c>
      <c r="BA51" t="inlineStr">
        <is>
          <t/>
        </is>
      </c>
      <c r="BB51" s="2" t="inlineStr">
        <is>
          <t>elsütőbillentyű</t>
        </is>
      </c>
      <c r="BC51" s="2" t="inlineStr">
        <is>
          <t>3</t>
        </is>
      </c>
      <c r="BD51" s="2" t="inlineStr">
        <is>
          <t/>
        </is>
      </c>
      <c r="BE51" t="inlineStr">
        <is>
          <t>tűzfegyver belső részeit mozgató alkatrész, amelynek eredményeképpen előremozdul az ütőszeg</t>
        </is>
      </c>
      <c r="BF51" s="2" t="inlineStr">
        <is>
          <t>grilletto</t>
        </is>
      </c>
      <c r="BG51" s="2" t="inlineStr">
        <is>
          <t>3</t>
        </is>
      </c>
      <c r="BH51" s="2" t="inlineStr">
        <is>
          <t/>
        </is>
      </c>
      <c r="BI51" t="inlineStr">
        <is>
          <t>piccola leva, parte del meccanismo di scatto delle armi da fuoco portatili, con cui mediante una pressione dell'indice si fa partire il colpo</t>
        </is>
      </c>
      <c r="BJ51" s="2" t="inlineStr">
        <is>
          <t>automatinis paleidiklis</t>
        </is>
      </c>
      <c r="BK51" s="2" t="inlineStr">
        <is>
          <t>3</t>
        </is>
      </c>
      <c r="BL51" s="2" t="inlineStr">
        <is>
          <t/>
        </is>
      </c>
      <c r="BM51" t="inlineStr">
        <is>
          <t>automatinių ginklų mechanizmas, skirtas automatiškai paleisti gaiduką šaudant serijomis</t>
        </is>
      </c>
      <c r="BN51" s="2" t="inlineStr">
        <is>
          <t>mēlīte</t>
        </is>
      </c>
      <c r="BO51" s="2" t="inlineStr">
        <is>
          <t>2</t>
        </is>
      </c>
      <c r="BP51" s="2" t="inlineStr">
        <is>
          <t/>
        </is>
      </c>
      <c r="BQ51" t="inlineStr">
        <is>
          <t/>
        </is>
      </c>
      <c r="BR51" s="2" t="inlineStr">
        <is>
          <t>grillu</t>
        </is>
      </c>
      <c r="BS51" s="2" t="inlineStr">
        <is>
          <t>3</t>
        </is>
      </c>
      <c r="BT51" s="2" t="inlineStr">
        <is>
          <t/>
        </is>
      </c>
      <c r="BU51" t="inlineStr">
        <is>
          <t>parti mill-arma tan-nar li meta tinġibed tħaddem il-komponenti tal-arma tan-nar li finalment tirriżulta fil-moviment 'il quddiem tal-pinn tal-isparar</t>
        </is>
      </c>
      <c r="BV51" s="2" t="inlineStr">
        <is>
          <t>trekker|
pal</t>
        </is>
      </c>
      <c r="BW51" s="2" t="inlineStr">
        <is>
          <t>3|
2</t>
        </is>
      </c>
      <c r="BX51" s="2" t="inlineStr">
        <is>
          <t xml:space="preserve">|
</t>
        </is>
      </c>
      <c r="BY51" t="inlineStr">
        <is>
          <t>onderdeel van een vuurwapen&lt;sup&gt;1&lt;/sup&gt; dat de schutter gebruikt om het wapen af te vuren</t>
        </is>
      </c>
      <c r="BZ51" s="2" t="inlineStr">
        <is>
          <t>spust</t>
        </is>
      </c>
      <c r="CA51" s="2" t="inlineStr">
        <is>
          <t>3</t>
        </is>
      </c>
      <c r="CB51" s="2" t="inlineStr">
        <is>
          <t/>
        </is>
      </c>
      <c r="CC51" t="inlineStr">
        <is>
          <t>element &lt;i&gt;mechanizmu spustowego&lt;/i&gt; [ &lt;a href="/entry/result/3573877/all" id="ENTRY_TO_ENTRY_CONVERTER" target="_blank"&gt;IATE:3573877&lt;/a&gt; ] broni palnej, służący do zwalniania tego mechanizmu przez strzelca w celu oddania strzału</t>
        </is>
      </c>
      <c r="CD51" s="2" t="inlineStr">
        <is>
          <t>gatilho</t>
        </is>
      </c>
      <c r="CE51" s="2" t="inlineStr">
        <is>
          <t>3</t>
        </is>
      </c>
      <c r="CF51" s="2" t="inlineStr">
        <is>
          <t/>
        </is>
      </c>
      <c r="CG51" t="inlineStr">
        <is>
          <t>Peça de uma arma de fogo que se puxa para a fazer disparar.</t>
        </is>
      </c>
      <c r="CH51" s="2" t="inlineStr">
        <is>
          <t>trăgaci</t>
        </is>
      </c>
      <c r="CI51" s="2" t="inlineStr">
        <is>
          <t>3</t>
        </is>
      </c>
      <c r="CJ51" s="2" t="inlineStr">
        <is>
          <t/>
        </is>
      </c>
      <c r="CK51" t="inlineStr">
        <is>
          <t>piesă mobilă din mecanismul unei arme de foc, de care se apasă cu degetul arătător pentru a declanșa percutorul</t>
        </is>
      </c>
      <c r="CL51" s="2" t="inlineStr">
        <is>
          <t>spúšť</t>
        </is>
      </c>
      <c r="CM51" s="2" t="inlineStr">
        <is>
          <t>3</t>
        </is>
      </c>
      <c r="CN51" s="2" t="inlineStr">
        <is>
          <t/>
        </is>
      </c>
      <c r="CO51" t="inlineStr">
        <is>
          <t/>
        </is>
      </c>
      <c r="CP51" s="2" t="inlineStr">
        <is>
          <t>sprožilec</t>
        </is>
      </c>
      <c r="CQ51" s="2" t="inlineStr">
        <is>
          <t>3</t>
        </is>
      </c>
      <c r="CR51" s="2" t="inlineStr">
        <is>
          <t/>
        </is>
      </c>
      <c r="CS51" t="inlineStr">
        <is>
          <t>element strelnega orožja, na katerega strelec pritisne s prstom, da aktivira sprožilni mehanizem, ki povzroči, da udarna igla sproži naboj in izstreli kroglo;&lt;br&gt;„petelin“ pri strelnem orožju</t>
        </is>
      </c>
      <c r="CT51" s="2" t="inlineStr">
        <is>
          <t>avtryckare</t>
        </is>
      </c>
      <c r="CU51" s="2" t="inlineStr">
        <is>
          <t>3</t>
        </is>
      </c>
      <c r="CV51" s="2" t="inlineStr">
        <is>
          <t/>
        </is>
      </c>
      <c r="CW51" t="inlineStr">
        <is>
          <t>anordning på skjutvapen med vilken skottet avlossas för hand</t>
        </is>
      </c>
    </row>
    <row r="52">
      <c r="A52" s="1" t="str">
        <f>HYPERLINK("https://iate.europa.eu/entry/result/3563051/all", "3563051")</f>
        <v>3563051</v>
      </c>
      <c r="B52" t="inlineStr">
        <is>
          <t>INTERNATIONAL RELATIONS;EUROPEAN UNION;FINANCE</t>
        </is>
      </c>
      <c r="C52" t="inlineStr">
        <is>
          <t>INTERNATIONAL RELATIONS|international affairs|international agreement;EUROPEAN UNION|European construction|EU relations;FINANCE</t>
        </is>
      </c>
      <c r="D52" t="inlineStr">
        <is>
          <t>yes</t>
        </is>
      </c>
      <c r="E52" t="inlineStr">
        <is>
          <t/>
        </is>
      </c>
      <c r="F52" t="inlineStr">
        <is>
          <t/>
        </is>
      </c>
      <c r="G52" t="inlineStr">
        <is>
          <t/>
        </is>
      </c>
      <c r="H52" t="inlineStr">
        <is>
          <t/>
        </is>
      </c>
      <c r="I52" t="inlineStr">
        <is>
          <t/>
        </is>
      </c>
      <c r="J52" t="inlineStr">
        <is>
          <t/>
        </is>
      </c>
      <c r="K52" t="inlineStr">
        <is>
          <t/>
        </is>
      </c>
      <c r="L52" t="inlineStr">
        <is>
          <t/>
        </is>
      </c>
      <c r="M52" t="inlineStr">
        <is>
          <t/>
        </is>
      </c>
      <c r="N52" t="inlineStr">
        <is>
          <t/>
        </is>
      </c>
      <c r="O52" t="inlineStr">
        <is>
          <t/>
        </is>
      </c>
      <c r="P52" t="inlineStr">
        <is>
          <t/>
        </is>
      </c>
      <c r="Q52" t="inlineStr">
        <is>
          <t/>
        </is>
      </c>
      <c r="R52" s="2" t="inlineStr">
        <is>
          <t>Abkommen zwischen der Europäischen Union und den Vereinigten Staaten von Amerika über die Verarbeitung von Zahlungsverkehrsdaten und deren Übermittlung aus der Europäischen Union an die Vereinigten Staaten von Amerika für die Zwecke des Programms zum Aufspüren der Finanzierung des Terrorismus|
TFTP-Abkommen|
SWIFT-Abkommen</t>
        </is>
      </c>
      <c r="S52" s="2" t="inlineStr">
        <is>
          <t>3|
3|
3</t>
        </is>
      </c>
      <c r="T52" s="2" t="inlineStr">
        <is>
          <t xml:space="preserve">|
|
</t>
        </is>
      </c>
      <c r="U52" t="inlineStr">
        <is>
          <t>Abkommen, mit dem
darauf abgezielt wird, Zahlungsverkehrsdaten und damit verbundene Daten, die
von gemäß dem Abkommen gemeinsam bezeichneten Anbietern von internationalen
Zahlungsverkehrsdatendiensten im Gebiet der Europäischen Union gespeichert
werden, dem US-Finanzministerium ausschließlich für die Verhütung, Ermittlung,
Aufdeckung oder Verfolgung von Terrorismus oder Terrorismusfinanzierung bereitzustellen</t>
        </is>
      </c>
      <c r="V52" s="2" t="inlineStr">
        <is>
          <t>Απόφαση του Συμβουλίου, της 13ης Ιουλίου 2010 , για τη σύναψη της συμφωνίας μεταξύ της Ευρωπαϊκής Ένωσης και των Ηνωμένων Πολιτειών της Αμερικής σχετικά με την επεξεργασία και τη διαβίβαση δεδομένων χρηματοπιστωτικών μηνυμάτων από την Ευρωπαϊκή Ένωση στις Ηνωμένες Πολιτείες της Αμερικής για σκοπούς του προγράμματος παρακολούθησης της χρηματοδότησης της τρομοκρατίας|
Συμφωνία SWIFT</t>
        </is>
      </c>
      <c r="W52" s="2" t="inlineStr">
        <is>
          <t>3|
3</t>
        </is>
      </c>
      <c r="X52" s="2" t="inlineStr">
        <is>
          <t xml:space="preserve">|
</t>
        </is>
      </c>
      <c r="Y52" t="inlineStr">
        <is>
          <t/>
        </is>
      </c>
      <c r="Z52" s="2" t="inlineStr">
        <is>
          <t>Agreement between the European Union and the United States of America on the processing and transfer of Financial Messaging Data from the European Union to the United States for purposes of the Terrorist Finance Tracking Program|
TFTP Agreement|
EU-US TFTP Agreement|
SWIFT Agreement|
SWIFT</t>
        </is>
      </c>
      <c r="AA52" s="2" t="inlineStr">
        <is>
          <t>4|
4|
4|
2|
1</t>
        </is>
      </c>
      <c r="AB52" s="2" t="inlineStr">
        <is>
          <t xml:space="preserve">|
|
|
|
</t>
        </is>
      </c>
      <c r="AC52" t="inlineStr">
        <is>
          <t>agreement between the EU and the US which permits the sharing of EU citizens’ bank data with US authorities for the purposes of preventing, investigating and prosecuting conduct pertaining to terrorism or terrorist financing subject to a number of data protection safeguards</t>
        </is>
      </c>
      <c r="AD52" t="inlineStr">
        <is>
          <t/>
        </is>
      </c>
      <c r="AE52" t="inlineStr">
        <is>
          <t/>
        </is>
      </c>
      <c r="AF52" t="inlineStr">
        <is>
          <t/>
        </is>
      </c>
      <c r="AG52" t="inlineStr">
        <is>
          <t/>
        </is>
      </c>
      <c r="AH52" s="2" t="inlineStr">
        <is>
          <t>Euroopa Liidu ja Ameerika Ühendriikide vaheline leping, mis käsitleb finatstehinguid käsitlevate sõnumiandmete töötlemist ja edastamist Euroopa Liidust Ameerika Ühendriikidesse terroristide rahastamise jälgimise programmi raames|
TFTP leping|
ELi ja USA vaheline TFTP leping</t>
        </is>
      </c>
      <c r="AI52" s="2" t="inlineStr">
        <is>
          <t>3|
3|
3</t>
        </is>
      </c>
      <c r="AJ52" s="2" t="inlineStr">
        <is>
          <t xml:space="preserve">|
|
</t>
        </is>
      </c>
      <c r="AK52" t="inlineStr">
        <is>
          <t>1. augustil 2010 jõustunud ELi ja USA vaheline leping, milles lubatakse jagada ELi kodanike pangaandmeid USA ametivõimudega eesmärgiga ennetada ja uurida terrorismiga või terrorismi rahastamisega seotud tegevust ning selle eest süüdistusi esitada; pangaandmete jagamise suhtes kohaldatakse mitmeid andmekaitsemeetmeid</t>
        </is>
      </c>
      <c r="AL52" s="2" t="inlineStr">
        <is>
          <t>SWIFT-sopimus|
terrorismin rahoituksen jäljittämisohjelmaa varten tapahtuvaa rahaliikenteen sanomanvälitystietojen käsittelyä ja siirtämistä Euroopan unionista Yhdysvaltoihin koskeva Euroopan unionin ja Amerikan yhdysvaltojen välinen sopimus|
TFTP-sopimus</t>
        </is>
      </c>
      <c r="AM52" s="2" t="inlineStr">
        <is>
          <t>3|
3|
3</t>
        </is>
      </c>
      <c r="AN52" s="2" t="inlineStr">
        <is>
          <t xml:space="preserve">|
|
</t>
        </is>
      </c>
      <c r="AO52" t="inlineStr">
        <is>
          <t>vuonna 2010 voimaan tullut sopimus, joka sallii kansainvälisten tilisiirtotietojen luovuttamisen EU:sta Yhdysvaltoihin terrorismin ja sen rahoituksen torjumiseksi</t>
        </is>
      </c>
      <c r="AP52" s="2" t="inlineStr">
        <is>
          <t>accord entre l'Union européenne et les États-Unis d'Amérique sur le traitement et le transfert de données de messagerie financière de l'Union européenne aux États-Unis d'Amérique aux fins du programme de surveillance du financement du terrorisme|
accord TFTP|
accord TFTP UE-États-Unis|
accord SWIFT</t>
        </is>
      </c>
      <c r="AQ52" s="2" t="inlineStr">
        <is>
          <t>3|
3|
3|
3</t>
        </is>
      </c>
      <c r="AR52" s="2" t="inlineStr">
        <is>
          <t xml:space="preserve">|
|
|
</t>
        </is>
      </c>
      <c r="AS52" t="inlineStr">
        <is>
          <t>accord entre l'UE et les États-Unis portant sur l'échange de données bancaires à des fins antiterroristes</t>
        </is>
      </c>
      <c r="AT52" s="2" t="inlineStr">
        <is>
          <t>an Comhaontú idir an tAontas Eorpach agus Stáit Aontaithe Mheiriceá maidir le próiseáil agus aistriú Sonraí Teachtaireachtaí Airgeadais ón Aontas Eorpach go dtí Stáit Aontaithe Mheiriceá chun críocha an Chláir um Sceimhlitheoireacht agus a Maoiniú a Rianú|
Comhaontú SWIFT</t>
        </is>
      </c>
      <c r="AU52" s="2" t="inlineStr">
        <is>
          <t>3|
3</t>
        </is>
      </c>
      <c r="AV52" s="2" t="inlineStr">
        <is>
          <t xml:space="preserve">|
</t>
        </is>
      </c>
      <c r="AW52" t="inlineStr">
        <is>
          <t/>
        </is>
      </c>
      <c r="AX52" t="inlineStr">
        <is>
          <t/>
        </is>
      </c>
      <c r="AY52" t="inlineStr">
        <is>
          <t/>
        </is>
      </c>
      <c r="AZ52" t="inlineStr">
        <is>
          <t/>
        </is>
      </c>
      <c r="BA52" t="inlineStr">
        <is>
          <t/>
        </is>
      </c>
      <c r="BB52" t="inlineStr">
        <is>
          <t/>
        </is>
      </c>
      <c r="BC52" t="inlineStr">
        <is>
          <t/>
        </is>
      </c>
      <c r="BD52" t="inlineStr">
        <is>
          <t/>
        </is>
      </c>
      <c r="BE52" t="inlineStr">
        <is>
          <t/>
        </is>
      </c>
      <c r="BF52" s="2" t="inlineStr">
        <is>
          <t>Accordo tra l’Unione europea e gli Stati Uniti d’America sul trattamento e il trasferimento di dati di messaggistica finanziaria dall’Unione europea agli Stati Uniti ai fini del programma di controllo delle transazioni finanziarie dei terroristi|
Accordo TFTP</t>
        </is>
      </c>
      <c r="BG52" s="2" t="inlineStr">
        <is>
          <t>3|
3</t>
        </is>
      </c>
      <c r="BH52" s="2" t="inlineStr">
        <is>
          <t xml:space="preserve">|
</t>
        </is>
      </c>
      <c r="BI52" t="inlineStr">
        <is>
          <t>accordo tra l'UE e gli Stati Uniti che assicura una protezione alla privacy dei cittadini europei e di coloro che risiedono permanentemente sul territorio di uno degli Stati membri, introducendo appropriate misure di tutela degli interessati per trovare un compromesso tra il legittimo interesse alla sicurezza nazionale e il rispetto dei diritti fondamentali</t>
        </is>
      </c>
      <c r="BJ52" t="inlineStr">
        <is>
          <t/>
        </is>
      </c>
      <c r="BK52" t="inlineStr">
        <is>
          <t/>
        </is>
      </c>
      <c r="BL52" t="inlineStr">
        <is>
          <t/>
        </is>
      </c>
      <c r="BM52" t="inlineStr">
        <is>
          <t/>
        </is>
      </c>
      <c r="BN52" t="inlineStr">
        <is>
          <t/>
        </is>
      </c>
      <c r="BO52" t="inlineStr">
        <is>
          <t/>
        </is>
      </c>
      <c r="BP52" t="inlineStr">
        <is>
          <t/>
        </is>
      </c>
      <c r="BQ52" t="inlineStr">
        <is>
          <t/>
        </is>
      </c>
      <c r="BR52" s="2" t="inlineStr">
        <is>
          <t>Ftehim bejn l-Unjoni Ewropea u l-Istati Uniti tal-Amerika dwar l-ipproċessar u t-trasferiment ta’ Data dwar Messaġġi Finanzjarji mill-Unjoni Ewropea għall-Istati Uniti għall-finijiet tal-Programm dwar ir-Rintraċċar tal-Finanzjament tat-Terroriżmu|
ftehim TFTP|
ftehim TFTP bejn l-UE u l-Istati Uniti|
ftehim SWIFT</t>
        </is>
      </c>
      <c r="BS52" s="2" t="inlineStr">
        <is>
          <t>3|
3|
3|
3</t>
        </is>
      </c>
      <c r="BT52" s="2" t="inlineStr">
        <is>
          <t xml:space="preserve">|
|
|
</t>
        </is>
      </c>
      <c r="BU52" t="inlineStr">
        <is>
          <t>ftehim bejn l-UE u l-Istati Uniti li jippermetti l-kondiviżjoni ta' data bankarja ta' ċittadini tal-UE mal-awtoritajiet tal-Istati Uniti għall-finijiet tal-prevenzjoni, l-investigazzjoni u l-prosekuzzjoni ta' attività relatata mat-terroriżmu jew il-finanzjament tat-terroristi, li huwa soġġett għal numru ta' salvagwardji relatati mal-protezzjoni tad-data</t>
        </is>
      </c>
      <c r="BV52" s="2" t="inlineStr">
        <is>
          <t>Overeenkomst tussen de Europese Unie en de Verenigde Staten van Amerika inzake de verwerking en doorgifte van gegevens betreffende het financiële berichtenverkeer van de Europese Unie naar de Verenigde Staten ten behoeve van het programma voor het traceren van terrorismefinanciering|
TFTP-overeenkomst|
TFTP-overeenkomst tussen de EU en de VS|
Swift-overeenkomst</t>
        </is>
      </c>
      <c r="BW52" s="2" t="inlineStr">
        <is>
          <t>3|
3|
3|
3</t>
        </is>
      </c>
      <c r="BX52" s="2" t="inlineStr">
        <is>
          <t xml:space="preserve">|
|
|
</t>
        </is>
      </c>
      <c r="BY52" t="inlineStr">
        <is>
          <t>overeenkomst tussen de EU en de VS inzake de overdracht van bepaalde banktransactiegegevens aan de Verenigde Staten ten behoeve van het voorkomen en bestrijden van terrorisme en terrorismefinanciering</t>
        </is>
      </c>
      <c r="BZ52" s="2" t="inlineStr">
        <is>
          <t>Umowa między Unią Europejską a Stanami Zjednoczonymi Ameryki o przetwarzaniu i przekazywaniu z Unii Europejskiej do Stanów Zjednoczonych danych z komunikatów finansowych do celów Programu śledzenia środków finansowych należących do terrorystów|
umowa w sprawie programu śledzenia środków finansowych należących do terrorystów|
umowa między UE a USA w sprawie programu śledzenia środków należących do terrorystów|
umowa w sprawie programu TFTP|
umowa SWIFT</t>
        </is>
      </c>
      <c r="CA52" s="2" t="inlineStr">
        <is>
          <t>3|
2|
2|
2|
2</t>
        </is>
      </c>
      <c r="CB52" s="2" t="inlineStr">
        <is>
          <t xml:space="preserve">|
|
|
|
</t>
        </is>
      </c>
      <c r="CC52" t="inlineStr">
        <is>
          <t>umowa zawarta między UE i USA, która przewiduje przekazywanie - do celów zapobiegania terroryzmowi lub jego finansowaniu, prowadzenia odnośnych dochodzeń, wykrywania lub ścigania tych zjawisk - danych z komunikatów finansowych dotyczących transferów finansowych</t>
        </is>
      </c>
      <c r="CD52" t="inlineStr">
        <is>
          <t/>
        </is>
      </c>
      <c r="CE52" t="inlineStr">
        <is>
          <t/>
        </is>
      </c>
      <c r="CF52" t="inlineStr">
        <is>
          <t/>
        </is>
      </c>
      <c r="CG52" t="inlineStr">
        <is>
          <t/>
        </is>
      </c>
      <c r="CH52" t="inlineStr">
        <is>
          <t/>
        </is>
      </c>
      <c r="CI52" t="inlineStr">
        <is>
          <t/>
        </is>
      </c>
      <c r="CJ52" t="inlineStr">
        <is>
          <t/>
        </is>
      </c>
      <c r="CK52" t="inlineStr">
        <is>
          <t/>
        </is>
      </c>
      <c r="CL52" t="inlineStr">
        <is>
          <t/>
        </is>
      </c>
      <c r="CM52" t="inlineStr">
        <is>
          <t/>
        </is>
      </c>
      <c r="CN52" t="inlineStr">
        <is>
          <t/>
        </is>
      </c>
      <c r="CO52" t="inlineStr">
        <is>
          <t/>
        </is>
      </c>
      <c r="CP52" t="inlineStr">
        <is>
          <t/>
        </is>
      </c>
      <c r="CQ52" t="inlineStr">
        <is>
          <t/>
        </is>
      </c>
      <c r="CR52" t="inlineStr">
        <is>
          <t/>
        </is>
      </c>
      <c r="CS52" t="inlineStr">
        <is>
          <t/>
        </is>
      </c>
      <c r="CT52" s="2" t="inlineStr">
        <is>
          <t>avtal mellan Europeiska unionen och Amerikas förenta stater om behandling och överföring av uppgifter om finansiella betalningsmeddelanden från Europeiska unionen till Förenta staterna i enlighet med programmet för att spåra finansiering av terrorism|
TFTP-avtalet|
TFTP-avtalet mellan EU och Förenta staterna</t>
        </is>
      </c>
      <c r="CU52" s="2" t="inlineStr">
        <is>
          <t>3|
3|
2</t>
        </is>
      </c>
      <c r="CV52" s="2" t="inlineStr">
        <is>
          <t xml:space="preserve">|
|
</t>
        </is>
      </c>
      <c r="CW52" t="inlineStr">
        <is>
          <t/>
        </is>
      </c>
    </row>
    <row r="53">
      <c r="A53" s="1" t="str">
        <f>HYPERLINK("https://iate.europa.eu/entry/result/859072/all", "859072")</f>
        <v>859072</v>
      </c>
      <c r="B53" t="inlineStr">
        <is>
          <t>FINANCE;EDUCATION AND COMMUNICATIONS</t>
        </is>
      </c>
      <c r="C53" t="inlineStr">
        <is>
          <t>FINANCE|financial institutions and credit;EDUCATION AND COMMUNICATIONS|communications|communications systems</t>
        </is>
      </c>
      <c r="D53" t="inlineStr">
        <is>
          <t>yes</t>
        </is>
      </c>
      <c r="E53" t="inlineStr">
        <is>
          <t/>
        </is>
      </c>
      <c r="F53" s="2" t="inlineStr">
        <is>
          <t>Дружество за световни междубанкови финансови телекомуникации|
SWIFT</t>
        </is>
      </c>
      <c r="G53" s="2" t="inlineStr">
        <is>
          <t>3|
3</t>
        </is>
      </c>
      <c r="H53" s="2" t="inlineStr">
        <is>
          <t xml:space="preserve">|
</t>
        </is>
      </c>
      <c r="I53" t="inlineStr">
        <is>
          <t>мрежа за съобщения, използвана от около 8000 банки и финансови институции в цял свят</t>
        </is>
      </c>
      <c r="J53" s="2" t="inlineStr">
        <is>
          <t>Společnost pro celosvětovou mezibankovní finanční telekomunikaci|
SWIFT</t>
        </is>
      </c>
      <c r="K53" s="2" t="inlineStr">
        <is>
          <t>3|
3</t>
        </is>
      </c>
      <c r="L53" s="2" t="inlineStr">
        <is>
          <t xml:space="preserve">|
</t>
        </is>
      </c>
      <c r="M53" t="inlineStr">
        <is>
          <t>mezinárodní družstevní organizace, vzniklá v roce 1973 a vlastněná bankami, které působí v síti zajišťující přenos dat zejmén v oblasti platebního system mezi svými členy</t>
        </is>
      </c>
      <c r="N53" s="2" t="inlineStr">
        <is>
          <t>SWIFT</t>
        </is>
      </c>
      <c r="O53" s="2" t="inlineStr">
        <is>
          <t>3</t>
        </is>
      </c>
      <c r="P53" s="2" t="inlineStr">
        <is>
          <t/>
        </is>
      </c>
      <c r="Q53" t="inlineStr">
        <is>
          <t>internationalt banktelekommunikationssystem til pengeoverførsler og andre bank-til-bank meddelelser</t>
        </is>
      </c>
      <c r="R53" s="2" t="inlineStr">
        <is>
          <t>Society für Worldwide Interbank Financial Telecommunication|
SWIFT</t>
        </is>
      </c>
      <c r="S53" s="2" t="inlineStr">
        <is>
          <t>2|
2</t>
        </is>
      </c>
      <c r="T53" s="2" t="inlineStr">
        <is>
          <t xml:space="preserve">|
</t>
        </is>
      </c>
      <c r="U53" t="inlineStr">
        <is>
          <t>Anbieter von weltweiten Kommunikationsdienstleistungen zum Austausch von Informationen zu Finanztransaktionen in standardisierter Form</t>
        </is>
      </c>
      <c r="V53" s="2" t="inlineStr">
        <is>
          <t>παγκόσμια εταιρία διατραπεζικών χρηματοπιστωτικών τηλεπικοινωνιών|
SWIFT</t>
        </is>
      </c>
      <c r="W53" s="2" t="inlineStr">
        <is>
          <t>3|
3</t>
        </is>
      </c>
      <c r="X53" s="2" t="inlineStr">
        <is>
          <t xml:space="preserve">|
</t>
        </is>
      </c>
      <c r="Y53" t="inlineStr">
        <is>
          <t>Η &lt;b&gt;&lt;i&gt;Παγκόσμια Εταιρεία Διατραπεζικών Χρηματοπιστωτικών Τηλεπικοινωνιών, SWIFT&lt;/i&gt;&lt;/b&gt; (Society for Worlwide Interbank Financial Telecommunications), είναι μια βελγική εταιρεία, η οποία ιδρύθηκε το 1973 με σκοπό να αντικαταστήσει τον τηλέτυπο (telex) και η οποία παρέχει στους πελάτες της (περίπου 7800 χρηματοπιστωτικά ιδρύματα) αυτοματοποιημένες υπηρεσίες που συνίστανται κατά κύριο λόγο στη μετάδοση μηνυμάτων που σχετίζονται με χρηματοπιστωτικές πράξεις μεταξύ χρηματοοικονομικών ιδρυμάτων σε ολόκληρο τον κόσμο. Η εταιρεία διαθέτει δύο επιχειρησιακά κέντρα – ένα στην Ευρώπη και ένα στις Ηνωμένες Πολιτείες – τα οποία αποθηκεύουν συνήθως για 124 ημέρες τα μηνύματα που μεταδίδονται από το σύστημα. Ο έλεγχος της SWIFT βασίζεται σε ένα πρωτόκολλο που συνήφθη μεταξύ της εταιρείας και της Εθνικής Τράπεζας του Βελγίου, που λειτουργεί ως σημείο πρόσβασης στις κεντρικές τράπεζες της ομάδας των 10 (G10) για τη συνεργασία όσον αφορά τον έλεγχο της SWIFT.</t>
        </is>
      </c>
      <c r="Z53" s="2" t="inlineStr">
        <is>
          <t>Society for Worldwide Interbank Financial Telecommunication|
SWIFT</t>
        </is>
      </c>
      <c r="AA53" s="2" t="inlineStr">
        <is>
          <t>4|
4</t>
        </is>
      </c>
      <c r="AB53" s="2" t="inlineStr">
        <is>
          <t xml:space="preserve">|
</t>
        </is>
      </c>
      <c r="AC53" t="inlineStr">
        <is>
          <t>cooperative society that provides a communications platform, products and services for the exchange of financial information, particularly to support financial transactions</t>
        </is>
      </c>
      <c r="AD53" s="2" t="inlineStr">
        <is>
          <t>Sociedad de Telecomunicaciones Financieras Interbancarias Mundiales|
SWIFT</t>
        </is>
      </c>
      <c r="AE53" s="2" t="inlineStr">
        <is>
          <t>4|
4</t>
        </is>
      </c>
      <c r="AF53" s="2" t="inlineStr">
        <is>
          <t xml:space="preserve">|
</t>
        </is>
      </c>
      <c r="AG53" t="inlineStr">
        <is>
          <t>Sociedad cooperativa que ofrece a las entidades y sociedades financieras servicios y productos de comunicación para el intercambio de información y la automatización y estandarización de las transacciones financieras.</t>
        </is>
      </c>
      <c r="AH53" s="2" t="inlineStr">
        <is>
          <t>ülemaailmse pankadevahelise finantstelekommunikatsiooni ühing|
SWIFT</t>
        </is>
      </c>
      <c r="AI53" s="2" t="inlineStr">
        <is>
          <t>3|
3</t>
        </is>
      </c>
      <c r="AJ53" s="2" t="inlineStr">
        <is>
          <t xml:space="preserve">|
</t>
        </is>
      </c>
      <c r="AK53" t="inlineStr">
        <is>
          <t>liikmetele kuuluv rahandusala kooperatiiv a) rahandusteabe kiire turvalise vahetuse korraldamiseks, b) selle ühingu teabevahetussüsteem ja -protokollistik</t>
        </is>
      </c>
      <c r="AL53" s="2" t="inlineStr">
        <is>
          <t>SWIFT</t>
        </is>
      </c>
      <c r="AM53" s="2" t="inlineStr">
        <is>
          <t>3</t>
        </is>
      </c>
      <c r="AN53" s="2" t="inlineStr">
        <is>
          <t/>
        </is>
      </c>
      <c r="AO53" t="inlineStr">
        <is>
          <t>yhteisö, joka pitää yllä ulkomaiseen maksujenvälitykseen käytettävää kansainvälistä maksujärjestelmää</t>
        </is>
      </c>
      <c r="AP53" s="2" t="inlineStr">
        <is>
          <t>Société mondiale de télécommunications financières interbancaires|
SWIFT</t>
        </is>
      </c>
      <c r="AQ53" s="2" t="inlineStr">
        <is>
          <t>3|
3</t>
        </is>
      </c>
      <c r="AR53" s="2" t="inlineStr">
        <is>
          <t xml:space="preserve">|
</t>
        </is>
      </c>
      <c r="AS53" t="inlineStr">
        <is>
          <t>société coopérative qui met à disposition la plate-forme, les produits et les services de communication internes permettant à ses clients de se mettre en relation et d'échanger des informations financières en toute sécurité et fiabilité, ainsi que d'automatiser et de standardiser les transactions financières</t>
        </is>
      </c>
      <c r="AT53" s="2" t="inlineStr">
        <is>
          <t>an Cumann um Theileachumarsáid Airgeadais Idirbhainc Dhomhanda|
SWIFT</t>
        </is>
      </c>
      <c r="AU53" s="2" t="inlineStr">
        <is>
          <t>3|
3</t>
        </is>
      </c>
      <c r="AV53" s="2" t="inlineStr">
        <is>
          <t xml:space="preserve">|
</t>
        </is>
      </c>
      <c r="AW53" t="inlineStr">
        <is>
          <t/>
        </is>
      </c>
      <c r="AX53" s="2" t="inlineStr">
        <is>
          <t>Udruženje za međunarodne međubankarske financijske telekomunikacije|
SWIFT</t>
        </is>
      </c>
      <c r="AY53" s="2" t="inlineStr">
        <is>
          <t>3|
3</t>
        </is>
      </c>
      <c r="AZ53" s="2" t="inlineStr">
        <is>
          <t xml:space="preserve">|
</t>
        </is>
      </c>
      <c r="BA53" t="inlineStr">
        <is>
          <t/>
        </is>
      </c>
      <c r="BB53" s="2" t="inlineStr">
        <is>
          <t>Nemzetközi Bankközi Pénzügyi Telekommunikációs Társaság|
SWIFT</t>
        </is>
      </c>
      <c r="BC53" s="2" t="inlineStr">
        <is>
          <t>3|
4</t>
        </is>
      </c>
      <c r="BD53" s="2" t="inlineStr">
        <is>
          <t xml:space="preserve">|
</t>
        </is>
      </c>
      <c r="BE53" t="inlineStr">
        <is>
          <t>belgiumi székhelyű cég, amely az európai bankok ügyfeleinek nemzetközi átutalási megbízásainak lebonyolításához biztosít informatikai hátteret</t>
        </is>
      </c>
      <c r="BF53" s="2" t="inlineStr">
        <is>
          <t>Società per le telecomunicazioni finanziarie interbancarie mondiali|
SWIFT</t>
        </is>
      </c>
      <c r="BG53" s="2" t="inlineStr">
        <is>
          <t>3|
3</t>
        </is>
      </c>
      <c r="BH53" s="2" t="inlineStr">
        <is>
          <t xml:space="preserve">|
</t>
        </is>
      </c>
      <c r="BI53" t="inlineStr">
        <is>
          <t>consorzio di banche di più paesi fondato a Bruxelles il 3.3.1973, con lo scopo di razionalizzare i rapporti bancari internazionali attraverso lo scambio di informazioni di carattere finanziario</t>
        </is>
      </c>
      <c r="BJ53" s="2" t="inlineStr">
        <is>
          <t>Pasaulinė tarpbankinių finansinių telekomunikacijų organizacija|
SWIFT</t>
        </is>
      </c>
      <c r="BK53" s="2" t="inlineStr">
        <is>
          <t>3|
3</t>
        </is>
      </c>
      <c r="BL53" s="2" t="inlineStr">
        <is>
          <t xml:space="preserve">|
</t>
        </is>
      </c>
      <c r="BM53" t="inlineStr">
        <is>
          <t/>
        </is>
      </c>
      <c r="BN53" s="2" t="inlineStr">
        <is>
          <t>Vispasaules Starpbanku finanšu telekomunikāciju sabiedrība|
&lt;i&gt;SWIFT&lt;/i&gt;</t>
        </is>
      </c>
      <c r="BO53" s="2" t="inlineStr">
        <is>
          <t>3|
3</t>
        </is>
      </c>
      <c r="BP53" s="2" t="inlineStr">
        <is>
          <t xml:space="preserve">|
</t>
        </is>
      </c>
      <c r="BQ53" t="inlineStr">
        <is>
          <t>banku radīta starptautiska organizācija, kas nodrošina starpbanku finanšu ziņojumu pārraidi, izmantojot telekomunikāciju tīklu</t>
        </is>
      </c>
      <c r="BR53" s="2" t="inlineStr">
        <is>
          <t>Soċjetà għat-Telekomunikazzjoni Finanzjarja Interbankarja Dinjija|
SWIFT</t>
        </is>
      </c>
      <c r="BS53" s="2" t="inlineStr">
        <is>
          <t>3|
3</t>
        </is>
      </c>
      <c r="BT53" s="2" t="inlineStr">
        <is>
          <t xml:space="preserve">|
</t>
        </is>
      </c>
      <c r="BU53" t="inlineStr">
        <is>
          <t>soċjetà kooperattiva li tipprovdi pjattaforma, prodotti u servizzi ta' komunikazzjoni għall-iskambju ta' informazzjoni finanzjarja u li tawtomatizza u tistandardizza tranżazzjonijiet finanzjarji</t>
        </is>
      </c>
      <c r="BV53" s="2" t="inlineStr">
        <is>
          <t>Society for Worldwide Interbank Financial Telecommunication|
Swift</t>
        </is>
      </c>
      <c r="BW53" s="2" t="inlineStr">
        <is>
          <t>3|
3</t>
        </is>
      </c>
      <c r="BX53" s="2" t="inlineStr">
        <is>
          <t xml:space="preserve">|
</t>
        </is>
      </c>
      <c r="BY53" t="inlineStr">
        <is>
          <t>internationale coöperatieve organisatie voor het verzenden van financieel berichtenverkeer</t>
        </is>
      </c>
      <c r="BZ53" s="2" t="inlineStr">
        <is>
          <t>Stowarzyszenie Międzynarodowej Teletransmisji Danych Finansowych|
SWIFT</t>
        </is>
      </c>
      <c r="CA53" s="2" t="inlineStr">
        <is>
          <t>2|
4</t>
        </is>
      </c>
      <c r="CB53" s="2" t="inlineStr">
        <is>
          <t xml:space="preserve">|
</t>
        </is>
      </c>
      <c r="CC53" t="inlineStr">
        <is>
          <t>elektroniczny system przekazywania pieniędzy między bankami, działający na zasadach niedochodowych, z centrum w Brukseli</t>
        </is>
      </c>
      <c r="CD53" s="2" t="inlineStr">
        <is>
          <t>Sociedade para as Telecomunicações Financeiras Interbancárias Mundiais|
SWIFT|
Sociedade de Telecomunicações Financeiras Interbancárias Mundiais</t>
        </is>
      </c>
      <c r="CE53" s="2" t="inlineStr">
        <is>
          <t>3|
3|
3</t>
        </is>
      </c>
      <c r="CF53" s="2" t="inlineStr">
        <is>
          <t xml:space="preserve">|
|
</t>
        </is>
      </c>
      <c r="CG53" t="inlineStr">
        <is>
          <t>Sociedade cooperativa que fornece a plataforma, os produtos e os serviços de comunicação para o intercâmbio seguro e fiável de informações financeiras normalizadas, no intuito de facilitar os fluxos financeiros.</t>
        </is>
      </c>
      <c r="CH53" s="2" t="inlineStr">
        <is>
          <t>Societatea pentru Telecomunicații Financiare Interbancare Mondiale|
SWIFT</t>
        </is>
      </c>
      <c r="CI53" s="2" t="inlineStr">
        <is>
          <t>3|
3</t>
        </is>
      </c>
      <c r="CJ53" s="2" t="inlineStr">
        <is>
          <t xml:space="preserve">|
</t>
        </is>
      </c>
      <c r="CK53" t="inlineStr">
        <is>
          <t>societate care pune la dispoziție o rețea, produse și servicii de comunicații care facilitează schimbul securitizat de informații financiare și asigură automatizarea și standardizarea tranzacțiilor financiare</t>
        </is>
      </c>
      <c r="CL53" s="2" t="inlineStr">
        <is>
          <t>Spoločnosť pre celosvetovú medzibankovú finančnú telekomunikáciu|
SWIFT</t>
        </is>
      </c>
      <c r="CM53" s="2" t="inlineStr">
        <is>
          <t>3|
3</t>
        </is>
      </c>
      <c r="CN53" s="2" t="inlineStr">
        <is>
          <t xml:space="preserve">|
</t>
        </is>
      </c>
      <c r="CO53" t="inlineStr">
        <is>
          <t/>
        </is>
      </c>
      <c r="CP53" s="2" t="inlineStr">
        <is>
          <t>Združenje za svetovne finančne telekomunikacije med bankami|
SWIFT</t>
        </is>
      </c>
      <c r="CQ53" s="2" t="inlineStr">
        <is>
          <t>3|
3</t>
        </is>
      </c>
      <c r="CR53" s="2" t="inlineStr">
        <is>
          <t xml:space="preserve">|
</t>
        </is>
      </c>
      <c r="CS53" t="inlineStr">
        <is>
          <t>medbančno komunikacijsko omrežje, ki finančnim posrednikom ponuja zavarovan elektronski sistem za standardiziran prenos finančnih in drugih sporočil med bankami in finančnimi ustanovami, ki so njegove članice</t>
        </is>
      </c>
      <c r="CT53" s="2" t="inlineStr">
        <is>
          <t>Swift</t>
        </is>
      </c>
      <c r="CU53" s="2" t="inlineStr">
        <is>
          <t>3</t>
        </is>
      </c>
      <c r="CV53" s="2" t="inlineStr">
        <is>
          <t/>
        </is>
      </c>
      <c r="CW53" t="inlineStr">
        <is>
          <t>Bolag
som specialiserat sig på internationell betalningsförmedling genom banker, vilken bygger på datorbaserade systemnät och teleförbindelser.</t>
        </is>
      </c>
    </row>
    <row r="54">
      <c r="A54" s="1" t="str">
        <f>HYPERLINK("https://iate.europa.eu/entry/result/1873368/all", "1873368")</f>
        <v>1873368</v>
      </c>
      <c r="B54" t="inlineStr">
        <is>
          <t>EDUCATION AND COMMUNICATIONS;POLITICS</t>
        </is>
      </c>
      <c r="C54" t="inlineStr">
        <is>
          <t>EDUCATION AND COMMUNICATIONS|documentation|documentation|dissemination of information;EDUCATION AND COMMUNICATIONS|communications|communications policy|control of communications|disinformation;POLITICS|politics and public safety|politics|political propaganda</t>
        </is>
      </c>
      <c r="D54" t="inlineStr">
        <is>
          <t>yes</t>
        </is>
      </c>
      <c r="E54" t="inlineStr">
        <is>
          <t/>
        </is>
      </c>
      <c r="F54" s="2" t="inlineStr">
        <is>
          <t>дезинформация</t>
        </is>
      </c>
      <c r="G54" s="2" t="inlineStr">
        <is>
          <t>4</t>
        </is>
      </c>
      <c r="H54" s="2" t="inlineStr">
        <is>
          <t/>
        </is>
      </c>
      <c r="I54" t="inlineStr">
        <is>
          <t>доказуемо невярна или подвеждаща информация, която се създава, представя и разпространява с цел да се извлече икономическа изгода или съзнателно да се въведе в заблуждение обществеността, като последиците от това могат да бъдат в ущърб на обществения интерес</t>
        </is>
      </c>
      <c r="J54" s="2" t="inlineStr">
        <is>
          <t>dezinformace</t>
        </is>
      </c>
      <c r="K54" s="2" t="inlineStr">
        <is>
          <t>3</t>
        </is>
      </c>
      <c r="L54" s="2" t="inlineStr">
        <is>
          <t/>
        </is>
      </c>
      <c r="M54" t="inlineStr">
        <is>
          <t>nesprávná (vědomě) zkreslená informace nebo její šíření</t>
        </is>
      </c>
      <c r="N54" s="2" t="inlineStr">
        <is>
          <t>desinformation</t>
        </is>
      </c>
      <c r="O54" s="2" t="inlineStr">
        <is>
          <t>3</t>
        </is>
      </c>
      <c r="P54" s="2" t="inlineStr">
        <is>
          <t/>
        </is>
      </c>
      <c r="Q54" t="inlineStr">
        <is>
          <t>bevidst vildledende information, herunder, men ikke udelukkende, løgn</t>
        </is>
      </c>
      <c r="R54" s="2" t="inlineStr">
        <is>
          <t>Desinformation</t>
        </is>
      </c>
      <c r="S54" s="2" t="inlineStr">
        <is>
          <t>3</t>
        </is>
      </c>
      <c r="T54" s="2" t="inlineStr">
        <is>
          <t/>
        </is>
      </c>
      <c r="U54" t="inlineStr">
        <is>
          <t>bewusste Verbreitung falscher oder irreführender Informationen (auch Unterdrückung von Informationen), um von objektiven Gegebenheiten abzulenken, Sachverhalte zu verschleiern oder falsche Schlussfolgerungen zu provozieren</t>
        </is>
      </c>
      <c r="V54" s="2" t="inlineStr">
        <is>
          <t>παραπληροφόρηση</t>
        </is>
      </c>
      <c r="W54" s="2" t="inlineStr">
        <is>
          <t>3</t>
        </is>
      </c>
      <c r="X54" s="2" t="inlineStr">
        <is>
          <t/>
        </is>
      </c>
      <c r="Y54" t="inlineStr">
        <is>
          <t>σκόπιμη διάδοση ψευδών πληροφοριών, ιδίως από κυβερνήσεις προς ξένες δυνάμεις ή τα μέσα, με στόχο την παραπλάνηση και την άσκηση επιρροής στις πολιτικές και τις γνώμες των αποδεκτών</t>
        </is>
      </c>
      <c r="Z54" s="2" t="inlineStr">
        <is>
          <t>disinformation</t>
        </is>
      </c>
      <c r="AA54" s="2" t="inlineStr">
        <is>
          <t>3</t>
        </is>
      </c>
      <c r="AB54" s="2" t="inlineStr">
        <is>
          <t/>
        </is>
      </c>
      <c r="AC54" t="inlineStr">
        <is>
          <t>deliberately false information, or dissemination of such information, especially when supplied by a government or its agent to a foreign power or to the media, with the intention of influencing the policies or opinions of those who receive it</t>
        </is>
      </c>
      <c r="AD54" s="2" t="inlineStr">
        <is>
          <t>desinformación</t>
        </is>
      </c>
      <c r="AE54" s="2" t="inlineStr">
        <is>
          <t>3</t>
        </is>
      </c>
      <c r="AF54" s="2" t="inlineStr">
        <is>
          <t/>
        </is>
      </c>
      <c r="AG54" t="inlineStr">
        <is>
          <t>Acción y efecto de dar información intencionadamente manipulada al servicio de ciertos fines.</t>
        </is>
      </c>
      <c r="AH54" s="2" t="inlineStr">
        <is>
          <t>desinformatsioon</t>
        </is>
      </c>
      <c r="AI54" s="2" t="inlineStr">
        <is>
          <t>3</t>
        </is>
      </c>
      <c r="AJ54" s="2" t="inlineStr">
        <is>
          <t/>
        </is>
      </c>
      <c r="AK54" t="inlineStr">
        <is>
          <t>teadlikult levitatavad moonutatud või väärandmed; kasutatakse põhiliselt sõjanduses (vastase eksiteele viimiseks), poliitikas (avaliku arvamuse kujundamiseks) ja äritegevuses (konkurentide eksitamiseks)</t>
        </is>
      </c>
      <c r="AL54" s="2" t="inlineStr">
        <is>
          <t>disinformaatio</t>
        </is>
      </c>
      <c r="AM54" s="2" t="inlineStr">
        <is>
          <t>3</t>
        </is>
      </c>
      <c r="AN54" s="2" t="inlineStr">
        <is>
          <t/>
        </is>
      </c>
      <c r="AO54" t="inlineStr">
        <is>
          <t>tarkoituksellisen harhaanjohtava tai väärä tieto</t>
        </is>
      </c>
      <c r="AP54" s="2" t="inlineStr">
        <is>
          <t>désinformation</t>
        </is>
      </c>
      <c r="AQ54" s="2" t="inlineStr">
        <is>
          <t>3</t>
        </is>
      </c>
      <c r="AR54" s="2" t="inlineStr">
        <is>
          <t/>
        </is>
      </c>
      <c r="AS54" t="inlineStr">
        <is>
          <t>informations dont on peut vérifier qu'elles sont fausses ou trompeuses, qui sont créées, présentées et diffusées dans un but lucratif ou dans l'intention délibérée de tromper le public et qui sont susceptibles de causer un préjudice public</t>
        </is>
      </c>
      <c r="AT54" s="2" t="inlineStr">
        <is>
          <t>bréagaisnéis|
mífhaisnéis</t>
        </is>
      </c>
      <c r="AU54" s="2" t="inlineStr">
        <is>
          <t>3|
3</t>
        </is>
      </c>
      <c r="AV54" s="2" t="inlineStr">
        <is>
          <t xml:space="preserve">|
</t>
        </is>
      </c>
      <c r="AW54" t="inlineStr">
        <is>
          <t/>
        </is>
      </c>
      <c r="AX54" s="2" t="inlineStr">
        <is>
          <t>dezinformacija</t>
        </is>
      </c>
      <c r="AY54" s="2" t="inlineStr">
        <is>
          <t>3</t>
        </is>
      </c>
      <c r="AZ54" s="2" t="inlineStr">
        <is>
          <t/>
        </is>
      </c>
      <c r="BA54" t="inlineStr">
        <is>
          <t>namjerno krivo dana obavijest lažna sadržaja radi obmanjivanja, zavođenja u bludnju; također vijest netočna zbog neprovjeravanja podataka (npr. u glasilima).</t>
        </is>
      </c>
      <c r="BB54" s="2" t="inlineStr">
        <is>
          <t>dezinformáció</t>
        </is>
      </c>
      <c r="BC54" s="2" t="inlineStr">
        <is>
          <t>3</t>
        </is>
      </c>
      <c r="BD54" s="2" t="inlineStr">
        <is>
          <t/>
        </is>
      </c>
      <c r="BE54" t="inlineStr">
        <is>
          <t>szándékosan konstruált megtévesztő, félrevezető tartalom, a valóságnak a kibocsátó szempontjából kedvező interpretációja vagy meghamisítása, amelyet a befogadóval biztos és ellenőrzött értesülésként fogadtat el, tesz hihetővé, egy remélt hatás érdekében</t>
        </is>
      </c>
      <c r="BF54" s="2" t="inlineStr">
        <is>
          <t>disinformazione</t>
        </is>
      </c>
      <c r="BG54" s="2" t="inlineStr">
        <is>
          <t>3</t>
        </is>
      </c>
      <c r="BH54" s="2" t="inlineStr">
        <is>
          <t/>
        </is>
      </c>
      <c r="BI54" t="inlineStr">
        <is>
          <t>diffusione intenzionale di notizie o informazioni inesatte o distorte allo scopo di influenzare le azioni e le scelte di qualcuno</t>
        </is>
      </c>
      <c r="BJ54" s="2" t="inlineStr">
        <is>
          <t>dezinformacija</t>
        </is>
      </c>
      <c r="BK54" s="2" t="inlineStr">
        <is>
          <t>4</t>
        </is>
      </c>
      <c r="BL54" s="2" t="inlineStr">
        <is>
          <t/>
        </is>
      </c>
      <c r="BM54" t="inlineStr">
        <is>
          <t>tyčia viešai paskleista melaginga informacija</t>
        </is>
      </c>
      <c r="BN54" s="2" t="inlineStr">
        <is>
          <t>dezinformācija</t>
        </is>
      </c>
      <c r="BO54" s="2" t="inlineStr">
        <is>
          <t>4</t>
        </is>
      </c>
      <c r="BP54" s="2" t="inlineStr">
        <is>
          <t/>
        </is>
      </c>
      <c r="BQ54" t="inlineStr">
        <is>
          <t>apzināti nepareiza informācija vai šādas informācijas izplatīšana, jo īpaši, ja to sniedz kāda valdība vai tās aģenti citai valstij vai medijiem nolūkā ietekmēt saņēmēju rīcībpolitiku vai viedokli</t>
        </is>
      </c>
      <c r="BR54" s="2" t="inlineStr">
        <is>
          <t>diżinformazzjoni</t>
        </is>
      </c>
      <c r="BS54" s="2" t="inlineStr">
        <is>
          <t>3</t>
        </is>
      </c>
      <c r="BT54" s="2" t="inlineStr">
        <is>
          <t/>
        </is>
      </c>
      <c r="BU54" t="inlineStr">
        <is>
          <t>informazzjoni falza li tingħata u tixtered bl-intenzjoni li tiżgwida. Ħafna drabi tkun propoganda maħruġa minn organizzazzjoni governattiva biex tinfluwenza l-opinjoni tal-opponenti</t>
        </is>
      </c>
      <c r="BV54" s="2" t="inlineStr">
        <is>
          <t>desinformatie</t>
        </is>
      </c>
      <c r="BW54" s="2" t="inlineStr">
        <is>
          <t>3</t>
        </is>
      </c>
      <c r="BX54" s="2" t="inlineStr">
        <is>
          <t/>
        </is>
      </c>
      <c r="BY54" t="inlineStr">
        <is>
          <t>"aantoonbaar foute of misleidende informatie die wordt gecreëerd, gepresenteerd en verspreid voor economisch gewin of om het publiek opzettelijk te bedriegen, en die schade in het openbare domein kan veroorzaken"</t>
        </is>
      </c>
      <c r="BZ54" s="2" t="inlineStr">
        <is>
          <t>dezinformacja</t>
        </is>
      </c>
      <c r="CA54" s="2" t="inlineStr">
        <is>
          <t>3</t>
        </is>
      </c>
      <c r="CB54" s="2" t="inlineStr">
        <is>
          <t/>
        </is>
      </c>
      <c r="CC54" t="inlineStr">
        <is>
          <t>umyślne wprowadzenie kogoś w błąd przez podanie mylących lub fałszywych informacji</t>
        </is>
      </c>
      <c r="CD54" s="2" t="inlineStr">
        <is>
          <t>desinformação</t>
        </is>
      </c>
      <c r="CE54" s="2" t="inlineStr">
        <is>
          <t>3</t>
        </is>
      </c>
      <c r="CF54" s="2" t="inlineStr">
        <is>
          <t/>
        </is>
      </c>
      <c r="CG54" t="inlineStr">
        <is>
          <t>Ação de difundir deliberadamente informações falsas, distorcidas ou indutoras de erro com o objetivo de influenciar segundo os fins do autor as conclusões, escolhas ou ações do destinatário.</t>
        </is>
      </c>
      <c r="CH54" s="2" t="inlineStr">
        <is>
          <t>dezinformare</t>
        </is>
      </c>
      <c r="CI54" s="2" t="inlineStr">
        <is>
          <t>3</t>
        </is>
      </c>
      <c r="CJ54" s="2" t="inlineStr">
        <is>
          <t/>
        </is>
      </c>
      <c r="CK54" t="inlineStr">
        <is>
          <t>acțiune de informare greșită făcută în mod strategic, cu intenția clară de a dezinforma, de a induce în eroare</t>
        </is>
      </c>
      <c r="CL54" s="2" t="inlineStr">
        <is>
          <t>dezinformácia</t>
        </is>
      </c>
      <c r="CM54" s="2" t="inlineStr">
        <is>
          <t>3</t>
        </is>
      </c>
      <c r="CN54" s="2" t="inlineStr">
        <is>
          <t/>
        </is>
      </c>
      <c r="CO54" t="inlineStr">
        <is>
          <t>nepravdivá, vedome skreslená informácia, ktorej cieľom je ovplyvniť určitú skupinu ľudí, prípadne celú populáciu</t>
        </is>
      </c>
      <c r="CP54" s="2" t="inlineStr">
        <is>
          <t>dezinformacija|
dezinformiranje</t>
        </is>
      </c>
      <c r="CQ54" s="2" t="inlineStr">
        <is>
          <t>3|
3</t>
        </is>
      </c>
      <c r="CR54" s="2" t="inlineStr">
        <is>
          <t xml:space="preserve">|
</t>
        </is>
      </c>
      <c r="CS54" t="inlineStr">
        <is>
          <t>napačna informacija, ki se plasira, običajno prikrito, z namenom zavesti nasprotnika, vplivati na javno mnenje ali prikriti resnico</t>
        </is>
      </c>
      <c r="CT54" s="2" t="inlineStr">
        <is>
          <t>desinformation</t>
        </is>
      </c>
      <c r="CU54" s="2" t="inlineStr">
        <is>
          <t>3</t>
        </is>
      </c>
      <c r="CV54" s="2" t="inlineStr">
        <is>
          <t/>
        </is>
      </c>
      <c r="CW54" t="inlineStr">
        <is>
          <t>Spridning av felaktig information, särskilt med avsikt.</t>
        </is>
      </c>
    </row>
    <row r="55">
      <c r="A55" s="1" t="str">
        <f>HYPERLINK("https://iate.europa.eu/entry/result/900886/all", "900886")</f>
        <v>900886</v>
      </c>
      <c r="B55" t="inlineStr">
        <is>
          <t>INTERNATIONAL RELATIONS</t>
        </is>
      </c>
      <c r="C55" t="inlineStr">
        <is>
          <t>INTERNATIONAL RELATIONS|international balance|international security;INTERNATIONAL RELATIONS|defence</t>
        </is>
      </c>
      <c r="D55" t="inlineStr">
        <is>
          <t>yes</t>
        </is>
      </c>
      <c r="E55" t="inlineStr">
        <is>
          <t/>
        </is>
      </c>
      <c r="F55" s="2" t="inlineStr">
        <is>
          <t>обезвреждане на бойни припаси и взривни вещества|
обезвреждане на взривоопасни предмети</t>
        </is>
      </c>
      <c r="G55" s="2" t="inlineStr">
        <is>
          <t>3|
2</t>
        </is>
      </c>
      <c r="H55" s="2" t="inlineStr">
        <is>
          <t xml:space="preserve">|
</t>
        </is>
      </c>
      <c r="I55" t="inlineStr">
        <is>
          <t>откриване, идентифициране, оценката на място, обезвреждане, разработване и окончателно обезвреждане на невзривените бойни припаси; може също да включва експлозиви, които са станали опасни поради повреждане или разваляне</t>
        </is>
      </c>
      <c r="J55" s="2" t="inlineStr">
        <is>
          <t>likvidace výbušného materiálu</t>
        </is>
      </c>
      <c r="K55" s="2" t="inlineStr">
        <is>
          <t>3</t>
        </is>
      </c>
      <c r="L55" s="2" t="inlineStr">
        <is>
          <t/>
        </is>
      </c>
      <c r="M55" t="inlineStr">
        <is>
          <t>zjištění, identifikace, vyhodnocení na místě, zajištění, vyproštění a konečná likvidace nevybuchlých výbušných materiálů</t>
        </is>
      </c>
      <c r="N55" s="2" t="inlineStr">
        <is>
          <t>ammunitionsrydning|
EOD</t>
        </is>
      </c>
      <c r="O55" s="2" t="inlineStr">
        <is>
          <t>3|
4</t>
        </is>
      </c>
      <c r="P55" s="2" t="inlineStr">
        <is>
          <t xml:space="preserve">|
</t>
        </is>
      </c>
      <c r="Q55" t="inlineStr">
        <is>
          <t>rekogniscering, afmærkning og rydning af ueksploderet ammunition</t>
        </is>
      </c>
      <c r="R55" s="2" t="inlineStr">
        <is>
          <t>Kampfmittelbeseitigung|
EOD|
Entsorgung von Explosivstoffen</t>
        </is>
      </c>
      <c r="S55" s="2" t="inlineStr">
        <is>
          <t>3|
3|
2</t>
        </is>
      </c>
      <c r="T55" s="2" t="inlineStr">
        <is>
          <t xml:space="preserve">|
|
</t>
        </is>
      </c>
      <c r="U55" t="inlineStr">
        <is>
          <t>Oberbegriff für die Erkundung, die Feldauswertung, das Unschädlichmachen, Bergen und Beseitigen von nicht zur Wirkung gelangten explosiven Kampfmitteln &lt;a href="/entry/result/924603/all" id="ENTRY_TO_ENTRY_CONVERTER" target="_blank"&gt;IATE:924603&lt;/a&gt; einschl. des Unschädlichmachens und/ oder Beseitigens von Kampfmitteln, die infolge von Beschädigungen oder Mängeln nicht mehr handhabungssicher sind</t>
        </is>
      </c>
      <c r="V55" s="2" t="inlineStr">
        <is>
          <t>εξουδετέρωση πυρομαχικών</t>
        </is>
      </c>
      <c r="W55" s="2" t="inlineStr">
        <is>
          <t>4</t>
        </is>
      </c>
      <c r="X55" s="2" t="inlineStr">
        <is>
          <t/>
        </is>
      </c>
      <c r="Y55" t="inlineStr">
        <is>
          <t>Η ανίχνευση, ταυτοποίηση, επιτόπια αξιολόγηση, απενεργοποίηση, ανάκτηση και τελική διάθεση μη εκραγέντων εκρηκτικών.</t>
        </is>
      </c>
      <c r="Z55" s="2" t="inlineStr">
        <is>
          <t>explosive ordnance disposal|
clearance procedure|
EOD</t>
        </is>
      </c>
      <c r="AA55" s="2" t="inlineStr">
        <is>
          <t>3|
1|
3</t>
        </is>
      </c>
      <c r="AB55" s="2" t="inlineStr">
        <is>
          <t xml:space="preserve">|
|
</t>
        </is>
      </c>
      <c r="AC55" t="inlineStr">
        <is>
          <t>the detection, identification, field evaluation, rendering-safe, recovery and final disposal of unexploded explosive ordnance</t>
        </is>
      </c>
      <c r="AD55" s="2" t="inlineStr">
        <is>
          <t>desactivación de explosivos|
neutralización de municiones explosivas</t>
        </is>
      </c>
      <c r="AE55" s="2" t="inlineStr">
        <is>
          <t>4|
3</t>
        </is>
      </c>
      <c r="AF55" s="2" t="inlineStr">
        <is>
          <t xml:space="preserve">|
</t>
        </is>
      </c>
      <c r="AG55" t="inlineStr">
        <is>
          <t>Conjunto de operaciones que comprende la detección, la identificación, la evaluación sobre el terreno, la inutilización de funcionamiento, el levantamiento y finalmente la destrucción definitiva de las municiones sin explosionar. Igualmente puede incluir la inutilización de funcionamiento y la destrucción de las municiones explosivas que se han vuelto peligrosas por haber sufrido daños o estar deterioradas.</t>
        </is>
      </c>
      <c r="AH55" s="2" t="inlineStr">
        <is>
          <t>demineerimine</t>
        </is>
      </c>
      <c r="AI55" s="2" t="inlineStr">
        <is>
          <t>3</t>
        </is>
      </c>
      <c r="AJ55" s="2" t="inlineStr">
        <is>
          <t>preferred</t>
        </is>
      </c>
      <c r="AK55" t="inlineStr">
        <is>
          <t/>
        </is>
      </c>
      <c r="AL55" s="2" t="inlineStr">
        <is>
          <t>räjähteiden raivaaminen|
räjähteiden purkaminen</t>
        </is>
      </c>
      <c r="AM55" s="2" t="inlineStr">
        <is>
          <t>3|
3</t>
        </is>
      </c>
      <c r="AN55" s="2" t="inlineStr">
        <is>
          <t xml:space="preserve">|
</t>
        </is>
      </c>
      <c r="AO55" t="inlineStr">
        <is>
          <t>Miinoitteen tai räjähtämättömän ampumatarvikkeen paikantaminen, merkitseminen, tunnistaminen, vaara-alueen eristäminen, vahinkojen ehkäisy, raivaamismenettely ja jälkitoimet.</t>
        </is>
      </c>
      <c r="AP55" s="2" t="inlineStr">
        <is>
          <t>neutralisation des explosifs et munitions|
NEM|
élimination d'engins explosifs</t>
        </is>
      </c>
      <c r="AQ55" s="2" t="inlineStr">
        <is>
          <t>3|
3|
2</t>
        </is>
      </c>
      <c r="AR55" s="2" t="inlineStr">
        <is>
          <t xml:space="preserve">|
|
</t>
        </is>
      </c>
      <c r="AS55" t="inlineStr">
        <is>
          <t>ensemble des opérations comprenant la détection, l'identification, l'évaluation sur place, la mise hors d'état de fonctionner, l'enlèvement et l'élimination des munitions explosives non explosées</t>
        </is>
      </c>
      <c r="AT55" s="2" t="inlineStr">
        <is>
          <t>diúscairt ordanáis phléascaigh|
EOD</t>
        </is>
      </c>
      <c r="AU55" s="2" t="inlineStr">
        <is>
          <t>3|
3</t>
        </is>
      </c>
      <c r="AV55" s="2" t="inlineStr">
        <is>
          <t xml:space="preserve">|
</t>
        </is>
      </c>
      <c r="AW55" t="inlineStr">
        <is>
          <t/>
        </is>
      </c>
      <c r="AX55" s="2" t="inlineStr">
        <is>
          <t>uklanjanje eksplozivnih sredstava</t>
        </is>
      </c>
      <c r="AY55" s="2" t="inlineStr">
        <is>
          <t>3</t>
        </is>
      </c>
      <c r="AZ55" s="2" t="inlineStr">
        <is>
          <t/>
        </is>
      </c>
      <c r="BA55" t="inlineStr">
        <is>
          <t/>
        </is>
      </c>
      <c r="BB55" s="2" t="inlineStr">
        <is>
          <t>lőszer- és robbanótest-hatástalanítás|
robbanótest-mentesítés|
robbanóanyag-mentesítés</t>
        </is>
      </c>
      <c r="BC55" s="2" t="inlineStr">
        <is>
          <t>3|
3|
3</t>
        </is>
      </c>
      <c r="BD55" s="2" t="inlineStr">
        <is>
          <t xml:space="preserve">|
|
</t>
        </is>
      </c>
      <c r="BE55" t="inlineStr">
        <is>
          <t>fel nem robbant hadianyagok felderítése,
azonosítása, helyszíni értékelése, biztonságossá
tétele, visszanyerése és végleges
hatástalanítása</t>
        </is>
      </c>
      <c r="BF55" s="2" t="inlineStr">
        <is>
          <t>bonifica di ordigni esplosivi|
EOD</t>
        </is>
      </c>
      <c r="BG55" s="2" t="inlineStr">
        <is>
          <t>3|
2</t>
        </is>
      </c>
      <c r="BH55" s="2" t="inlineStr">
        <is>
          <t xml:space="preserve">|
</t>
        </is>
      </c>
      <c r="BI55" t="inlineStr">
        <is>
          <t>la scoperta, l’identificazione, la valutazione sul terreno, la disattivazione, la rimozione e infine la distruzione definitiva di ordigni esplosivi inesplosi. Può anche comprendere la disattivazione o la distruzione di ordigni esplosivi resi pericolosi in seguito a danneggiamento o deterioramento.</t>
        </is>
      </c>
      <c r="BJ55" s="2" t="inlineStr">
        <is>
          <t>sprogstamųjų šaudmenų nukenksminimas|
sprogmenų nukenksminimas</t>
        </is>
      </c>
      <c r="BK55" s="2" t="inlineStr">
        <is>
          <t>3|
3</t>
        </is>
      </c>
      <c r="BL55" s="2" t="inlineStr">
        <is>
          <t xml:space="preserve">preferred|
</t>
        </is>
      </c>
      <c r="BM55" t="inlineStr">
        <is>
          <t>sprogmenų suradimas, atpažinimas, perjungimas iš kovinės padėties į saugią, pašalinimas iš vietos ir (arba) sunaikinimas</t>
        </is>
      </c>
      <c r="BN55" s="2" t="inlineStr">
        <is>
          <t>sprādzienbīstamu priekšmetu iznīcināšana|
nesprāgušās munīcijas neitralizēšana</t>
        </is>
      </c>
      <c r="BO55" s="2" t="inlineStr">
        <is>
          <t>3|
3</t>
        </is>
      </c>
      <c r="BP55" s="2" t="inlineStr">
        <is>
          <t xml:space="preserve">preferred|
</t>
        </is>
      </c>
      <c r="BQ55" t="inlineStr">
        <is>
          <t>ietver šādas darbības – sprādzienbīstamu priekšmetu atklāšana, identificēšana, bīstamības pakāpes novērtēšana, neitralizēšana un neatgriezeniska padarīšana par nesprāgstošiem</t>
        </is>
      </c>
      <c r="BR55" s="2" t="inlineStr">
        <is>
          <t>newtralizzazzjoni ta' ordinanza splussiva|
newtralizzazzjoni ta’ mezzi esplożivi|
tneħħija ta' mezzi esplożivi|
EOD</t>
        </is>
      </c>
      <c r="BS55" s="2" t="inlineStr">
        <is>
          <t>3|
3|
3|
3</t>
        </is>
      </c>
      <c r="BT55" s="2" t="inlineStr">
        <is>
          <t xml:space="preserve">|
|
|
</t>
        </is>
      </c>
      <c r="BU55" t="inlineStr">
        <is>
          <t>is-sejbien, l-identifikazzjoni, il-valutazzjoni fil-post, id-diżattivazzjoni, it-tneħħija u l-qerda definittiva ta' mezzi splussivi li ma jkunux splodew</t>
        </is>
      </c>
      <c r="BV55" s="2" t="inlineStr">
        <is>
          <t>explosievenopruiming</t>
        </is>
      </c>
      <c r="BW55" s="2" t="inlineStr">
        <is>
          <t>3</t>
        </is>
      </c>
      <c r="BX55" s="2" t="inlineStr">
        <is>
          <t/>
        </is>
      </c>
      <c r="BY55" t="inlineStr">
        <is>
          <t>het opsporen, identificeren en ruimen van explosieven</t>
        </is>
      </c>
      <c r="BZ55" s="2" t="inlineStr">
        <is>
          <t>niszczenie amunicji wybuchowej</t>
        </is>
      </c>
      <c r="CA55" s="2" t="inlineStr">
        <is>
          <t>4</t>
        </is>
      </c>
      <c r="CB55" s="2" t="inlineStr">
        <is>
          <t/>
        </is>
      </c>
      <c r="CC55" t="inlineStr">
        <is>
          <t>wykrywanie, identyfikacja, ocena na miejscu, rozbrajanie, odzyskiwanie i niszczenie niewybuchów. Może również dotyczyć amunicji wybuchowej, która stała się niebezpieczna ze względu na uszkodzenie lub obniżenie jakości</t>
        </is>
      </c>
      <c r="CD55" s="2" t="inlineStr">
        <is>
          <t>inativação de engenhos explosivos|
EOD|
neutralização de engenhos explosivos</t>
        </is>
      </c>
      <c r="CE55" s="2" t="inlineStr">
        <is>
          <t>3|
3|
3</t>
        </is>
      </c>
      <c r="CF55" s="2" t="inlineStr">
        <is>
          <t xml:space="preserve">preferred|
|
</t>
        </is>
      </c>
      <c r="CG55" t="inlineStr">
        <is>
          <t>Deteção, identificação, avaliação, recuperação, neutralização e destruição final de &lt;i&gt;engenhos explosivos não
detonados&lt;/i&gt; [ &lt;a href="/entry/result/116082/all" id="ENTRY_TO_ENTRY_CONVERTER" target="_blank"&gt;IATE:116082&lt;/a&gt; ], sejam eles improvisados, convencionais, ou de natureza radiológica, biológica ou química.</t>
        </is>
      </c>
      <c r="CH55" s="2" t="inlineStr">
        <is>
          <t>neutralizare a dispozitivelor explozive|
asanare a terenului de muniția rămasă neexplodată|
asanare</t>
        </is>
      </c>
      <c r="CI55" s="2" t="inlineStr">
        <is>
          <t>3|
3|
3</t>
        </is>
      </c>
      <c r="CJ55" s="2" t="inlineStr">
        <is>
          <t xml:space="preserve">|
|
</t>
        </is>
      </c>
      <c r="CK55" t="inlineStr">
        <is>
          <t>ansamblu de operațiuni care constau în detectarea, identificarea, evaluarea pe teren, scoaterea din starea de funcționare, recuperarea și eliminarea munițiilor explozive neexplodate</t>
        </is>
      </c>
      <c r="CL55" s="2" t="inlineStr">
        <is>
          <t>zneškodňovanie výbušných prostriedkov|
EOD</t>
        </is>
      </c>
      <c r="CM55" s="2" t="inlineStr">
        <is>
          <t>3|
3</t>
        </is>
      </c>
      <c r="CN55" s="2" t="inlineStr">
        <is>
          <t xml:space="preserve">|
</t>
        </is>
      </c>
      <c r="CO55" t="inlineStr">
        <is>
          <t>detekcia, identifikácia, vyhodnotenie na mieste, obnovenie bezpečnosti, vyslobodenie a finálne zneš-kodňovanie nevybuchnutých výbušných prostriedkov</t>
        </is>
      </c>
      <c r="CP55" s="2" t="inlineStr">
        <is>
          <t>uničevanje neeksplodiranih ubojnih sredstev</t>
        </is>
      </c>
      <c r="CQ55" s="2" t="inlineStr">
        <is>
          <t>2</t>
        </is>
      </c>
      <c r="CR55" s="2" t="inlineStr">
        <is>
          <t/>
        </is>
      </c>
      <c r="CS55" t="inlineStr">
        <is>
          <t>Odkrivanje, ugotavljanje istovetnosti, terenska ocena, nevtralizacija, izvleka in končno uničenje neeksplodiranih sredstev. Lahko vključuje tudi eksplozivna sredstva, ki so postala nevarna zaradi poškodb ali kvarjenja.</t>
        </is>
      </c>
      <c r="CT55" s="2" t="inlineStr">
        <is>
          <t>ammunitionsröjning|
EOD</t>
        </is>
      </c>
      <c r="CU55" s="2" t="inlineStr">
        <is>
          <t>3|
3</t>
        </is>
      </c>
      <c r="CV55" s="2" t="inlineStr">
        <is>
          <t xml:space="preserve">|
</t>
        </is>
      </c>
      <c r="CW55" t="inlineStr">
        <is>
          <t/>
        </is>
      </c>
    </row>
    <row r="56">
      <c r="A56" s="1" t="str">
        <f>HYPERLINK("https://iate.europa.eu/entry/result/827298/all", "827298")</f>
        <v>827298</v>
      </c>
      <c r="B56" t="inlineStr">
        <is>
          <t>LAW</t>
        </is>
      </c>
      <c r="C56" t="inlineStr">
        <is>
          <t>LAW</t>
        </is>
      </c>
      <c r="D56" t="inlineStr">
        <is>
          <t>yes</t>
        </is>
      </c>
      <c r="E56" t="inlineStr">
        <is>
          <t/>
        </is>
      </c>
      <c r="F56" s="2" t="inlineStr">
        <is>
          <t>териториална цялост</t>
        </is>
      </c>
      <c r="G56" s="2" t="inlineStr">
        <is>
          <t>3</t>
        </is>
      </c>
      <c r="H56" s="2" t="inlineStr">
        <is>
          <t/>
        </is>
      </c>
      <c r="I56" t="inlineStr">
        <is>
          <t/>
        </is>
      </c>
      <c r="J56" s="2" t="inlineStr">
        <is>
          <t>územní celistvost</t>
        </is>
      </c>
      <c r="K56" s="2" t="inlineStr">
        <is>
          <t>3</t>
        </is>
      </c>
      <c r="L56" s="2" t="inlineStr">
        <is>
          <t/>
        </is>
      </c>
      <c r="M56" t="inlineStr">
        <is>
          <t>princip mezinárodního práva, který chrání územní rámec nezávislého státu</t>
        </is>
      </c>
      <c r="N56" s="2" t="inlineStr">
        <is>
          <t>territorial integritet</t>
        </is>
      </c>
      <c r="O56" s="2" t="inlineStr">
        <is>
          <t>3</t>
        </is>
      </c>
      <c r="P56" s="2" t="inlineStr">
        <is>
          <t/>
        </is>
      </c>
      <c r="Q56" t="inlineStr">
        <is>
          <t>et landområdes garanterede ukrænkelighed</t>
        </is>
      </c>
      <c r="R56" s="2" t="inlineStr">
        <is>
          <t>territoriale Unversehrtheit|
territoriale Integrität</t>
        </is>
      </c>
      <c r="S56" s="2" t="inlineStr">
        <is>
          <t>3|
3</t>
        </is>
      </c>
      <c r="T56" s="2" t="inlineStr">
        <is>
          <t xml:space="preserve">preferred|
</t>
        </is>
      </c>
      <c r="U56" t="inlineStr">
        <is>
          <t>völkerrechtlicher Grundsatz, der die Unverletzlichkeit des Hoheitsgebiets und der Grenzen eines souveränen Staats sowie das Recht, diese zu verteidigen, umfasst</t>
        </is>
      </c>
      <c r="V56" s="2" t="inlineStr">
        <is>
          <t>εδαφική ακεραιότητα</t>
        </is>
      </c>
      <c r="W56" s="2" t="inlineStr">
        <is>
          <t>3</t>
        </is>
      </c>
      <c r="X56" s="2" t="inlineStr">
        <is>
          <t/>
        </is>
      </c>
      <c r="Y56" t="inlineStr">
        <is>
          <t>το δικαίωμα κάθε κράτους να είναι ανεξάρτητο, ασκώντας κυριαρχικά δικαιώματα στα εδάφη του</t>
        </is>
      </c>
      <c r="Z56" s="2" t="inlineStr">
        <is>
          <t>territorial integrity</t>
        </is>
      </c>
      <c r="AA56" s="2" t="inlineStr">
        <is>
          <t>4</t>
        </is>
      </c>
      <c r="AB56" s="2" t="inlineStr">
        <is>
          <t/>
        </is>
      </c>
      <c r="AC56" t="inlineStr">
        <is>
          <t>principle of international law protecting the territorial framework of an independent state</t>
        </is>
      </c>
      <c r="AD56" s="2" t="inlineStr">
        <is>
          <t>integridad territorial</t>
        </is>
      </c>
      <c r="AE56" s="2" t="inlineStr">
        <is>
          <t>3</t>
        </is>
      </c>
      <c r="AF56" s="2" t="inlineStr">
        <is>
          <t/>
        </is>
      </c>
      <c r="AG56" t="inlineStr">
        <is>
          <t>Principio fundamental del Derecho internacional relativo al estatuto jurídico del Estado que proclama la prohibición de recurrir a la amenaza o al uso de la fuerza, o a cualquier otro medio incompatible con la Carta de las Naciones Unidas, contra el territorio o la independencia política de un Estado, y en particular la inviolabilidad de sus fronteras.</t>
        </is>
      </c>
      <c r="AH56" s="2" t="inlineStr">
        <is>
          <t>territoriaalne terviklikkus</t>
        </is>
      </c>
      <c r="AI56" s="2" t="inlineStr">
        <is>
          <t>3</t>
        </is>
      </c>
      <c r="AJ56" s="2" t="inlineStr">
        <is>
          <t/>
        </is>
      </c>
      <c r="AK56" t="inlineStr">
        <is>
          <t>rahvusvahelise õiguse põhimõte, mis kaitseb iseseisva riigi territoriaalseid piire</t>
        </is>
      </c>
      <c r="AL56" s="2" t="inlineStr">
        <is>
          <t>alueellinen koskemattomuus|
alueen jakamattomuus</t>
        </is>
      </c>
      <c r="AM56" s="2" t="inlineStr">
        <is>
          <t>3|
2</t>
        </is>
      </c>
      <c r="AN56" s="2" t="inlineStr">
        <is>
          <t xml:space="preserve">|
</t>
        </is>
      </c>
      <c r="AO56" t="inlineStr">
        <is>
          <t>kansainvälisen oikeuden periaate, jolla suojataan itsenäisen valtion aluetta</t>
        </is>
      </c>
      <c r="AP56" s="2" t="inlineStr">
        <is>
          <t>intégrité territoriale</t>
        </is>
      </c>
      <c r="AQ56" s="2" t="inlineStr">
        <is>
          <t>3</t>
        </is>
      </c>
      <c r="AR56" s="2" t="inlineStr">
        <is>
          <t/>
        </is>
      </c>
      <c r="AS56" t="inlineStr">
        <is>
          <t>principe de droit international consacrant le droit et le devoir inaliénables d'un État souverain de préserver ses frontières</t>
        </is>
      </c>
      <c r="AT56" s="2" t="inlineStr">
        <is>
          <t>iomláine chríochach</t>
        </is>
      </c>
      <c r="AU56" s="2" t="inlineStr">
        <is>
          <t>3</t>
        </is>
      </c>
      <c r="AV56" s="2" t="inlineStr">
        <is>
          <t/>
        </is>
      </c>
      <c r="AW56" t="inlineStr">
        <is>
          <t>prionsabal an dlí idirnáisiúnta a chumhdaíonn an ceart atá ag stát ceannasach a theorainneacha a chosaint</t>
        </is>
      </c>
      <c r="AX56" s="2" t="inlineStr">
        <is>
          <t>teritorijalna cjelovitost</t>
        </is>
      </c>
      <c r="AY56" s="2" t="inlineStr">
        <is>
          <t>4</t>
        </is>
      </c>
      <c r="AZ56" s="2" t="inlineStr">
        <is>
          <t/>
        </is>
      </c>
      <c r="BA56" t="inlineStr">
        <is>
          <t/>
        </is>
      </c>
      <c r="BB56" s="2" t="inlineStr">
        <is>
          <t>területi integritás</t>
        </is>
      </c>
      <c r="BC56" s="2" t="inlineStr">
        <is>
          <t>3</t>
        </is>
      </c>
      <c r="BD56" s="2" t="inlineStr">
        <is>
          <t/>
        </is>
      </c>
      <c r="BE56" t="inlineStr">
        <is>
          <t>a független államok földrajzi határaikon belüli egysége, amely a nemzetközi jog értelmében nem megbontható</t>
        </is>
      </c>
      <c r="BF56" s="2" t="inlineStr">
        <is>
          <t>integrità territoriale</t>
        </is>
      </c>
      <c r="BG56" s="2" t="inlineStr">
        <is>
          <t>3</t>
        </is>
      </c>
      <c r="BH56" s="2" t="inlineStr">
        <is>
          <t/>
        </is>
      </c>
      <c r="BI56" t="inlineStr">
        <is>
          <t>principio fondamentale del diritto internazionale che sancisce l'inviolabilità delle frontiere di uno Stato</t>
        </is>
      </c>
      <c r="BJ56" s="2" t="inlineStr">
        <is>
          <t>teritorinis vientisumas</t>
        </is>
      </c>
      <c r="BK56" s="2" t="inlineStr">
        <is>
          <t>3</t>
        </is>
      </c>
      <c r="BL56" s="2" t="inlineStr">
        <is>
          <t/>
        </is>
      </c>
      <c r="BM56" t="inlineStr">
        <is>
          <t>tarptautinės teisės principas, pagal kurį saugoma nepriklausomos šalies teritorija</t>
        </is>
      </c>
      <c r="BN56" s="2" t="inlineStr">
        <is>
          <t>teritoriālā integritāte|
teritoriālā neaizskaramība</t>
        </is>
      </c>
      <c r="BO56" s="2" t="inlineStr">
        <is>
          <t>3|
3</t>
        </is>
      </c>
      <c r="BP56" s="2" t="inlineStr">
        <is>
          <t xml:space="preserve">|
</t>
        </is>
      </c>
      <c r="BQ56" t="inlineStr">
        <is>
          <t>starptautisko tiesību princips, imperatīva norma, saskaņā ar kuru ir jārespektē citas valsts teritorijas patstāvība, citas valsts teritorijas un robežas savrupība</t>
        </is>
      </c>
      <c r="BR56" s="2" t="inlineStr">
        <is>
          <t>integrità territorjali</t>
        </is>
      </c>
      <c r="BS56" s="2" t="inlineStr">
        <is>
          <t>3</t>
        </is>
      </c>
      <c r="BT56" s="2" t="inlineStr">
        <is>
          <t/>
        </is>
      </c>
      <c r="BU56" t="inlineStr">
        <is>
          <t>il-prinċipju tal-liġi internazzjonali li n-nazzjonijiet ma għandhomx jippruvaw jippromwovu movimenti seċessjonisti jew jippromwovu bdil fil-fruntieri f'nazzjonijiet oħra</t>
        </is>
      </c>
      <c r="BV56" s="2" t="inlineStr">
        <is>
          <t>territoriale integriteit</t>
        </is>
      </c>
      <c r="BW56" s="2" t="inlineStr">
        <is>
          <t>3</t>
        </is>
      </c>
      <c r="BX56" s="2" t="inlineStr">
        <is>
          <t/>
        </is>
      </c>
      <c r="BY56" t="inlineStr">
        <is>
          <t>principe uit het internationaal recht volgens welk de soevereiniteit van een staat met betrekking tot zijn grondgebied onschendbaar is</t>
        </is>
      </c>
      <c r="BZ56" s="2" t="inlineStr">
        <is>
          <t>integralność terytorialna</t>
        </is>
      </c>
      <c r="CA56" s="2" t="inlineStr">
        <is>
          <t>2</t>
        </is>
      </c>
      <c r="CB56" s="2" t="inlineStr">
        <is>
          <t/>
        </is>
      </c>
      <c r="CC56" t="inlineStr">
        <is>
          <t>nienaruszalność terytorium danego państwa</t>
        </is>
      </c>
      <c r="CD56" s="2" t="inlineStr">
        <is>
          <t>integridade territorial</t>
        </is>
      </c>
      <c r="CE56" s="2" t="inlineStr">
        <is>
          <t>3</t>
        </is>
      </c>
      <c r="CF56" s="2" t="inlineStr">
        <is>
          <t/>
        </is>
      </c>
      <c r="CG56" t="inlineStr">
        <is>
          <t>Princípio do direito internacional que consagra o direito de um Estado soberano de preservar as suas fronteiras.</t>
        </is>
      </c>
      <c r="CH56" s="2" t="inlineStr">
        <is>
          <t>integritate teritorială</t>
        </is>
      </c>
      <c r="CI56" s="2" t="inlineStr">
        <is>
          <t>4</t>
        </is>
      </c>
      <c r="CJ56" s="2" t="inlineStr">
        <is>
          <t/>
        </is>
      </c>
      <c r="CK56" t="inlineStr">
        <is>
          <t>principiu de bază al dreptului internațional potrivit căruia fiecare stat are dreptul să-și exercite deplin și nestingherit suveranitatea asupra teritoriului său</t>
        </is>
      </c>
      <c r="CL56" s="2" t="inlineStr">
        <is>
          <t>územná celistvosť</t>
        </is>
      </c>
      <c r="CM56" s="2" t="inlineStr">
        <is>
          <t>4</t>
        </is>
      </c>
      <c r="CN56" s="2" t="inlineStr">
        <is>
          <t/>
        </is>
      </c>
      <c r="CO56" t="inlineStr">
        <is>
          <t>nedotknuteľnosť územia štátu</t>
        </is>
      </c>
      <c r="CP56" s="2" t="inlineStr">
        <is>
          <t>ozemeljska celovitost|
ozemeljska nedotakljivost</t>
        </is>
      </c>
      <c r="CQ56" s="2" t="inlineStr">
        <is>
          <t>3|
3</t>
        </is>
      </c>
      <c r="CR56" s="2" t="inlineStr">
        <is>
          <t xml:space="preserve">|
</t>
        </is>
      </c>
      <c r="CS56" t="inlineStr">
        <is>
          <t/>
        </is>
      </c>
      <c r="CT56" s="2" t="inlineStr">
        <is>
          <t>territoriell integritet</t>
        </is>
      </c>
      <c r="CU56" s="2" t="inlineStr">
        <is>
          <t>3</t>
        </is>
      </c>
      <c r="CV56" s="2" t="inlineStr">
        <is>
          <t/>
        </is>
      </c>
      <c r="CW56" t="inlineStr">
        <is>
          <t/>
        </is>
      </c>
    </row>
    <row r="57">
      <c r="A57" s="1" t="str">
        <f>HYPERLINK("https://iate.europa.eu/entry/result/844075/all", "844075")</f>
        <v>844075</v>
      </c>
      <c r="B57" t="inlineStr">
        <is>
          <t>INTERNATIONAL RELATIONS</t>
        </is>
      </c>
      <c r="C57" t="inlineStr">
        <is>
          <t>INTERNATIONAL RELATIONS|defence|military equipment</t>
        </is>
      </c>
      <c r="D57" t="inlineStr">
        <is>
          <t>yes</t>
        </is>
      </c>
      <c r="E57" t="inlineStr">
        <is>
          <t/>
        </is>
      </c>
      <c r="F57" s="2" t="inlineStr">
        <is>
          <t>боеприпас</t>
        </is>
      </c>
      <c r="G57" s="2" t="inlineStr">
        <is>
          <t>3</t>
        </is>
      </c>
      <c r="H57" s="2" t="inlineStr">
        <is>
          <t/>
        </is>
      </c>
      <c r="I57" t="inlineStr">
        <is>
          <t>цялостно устройство (напр. патрон, снаряд, мина и др.), заредено с взривни вещества, метателно взривно вещество, пиротехнически материал, иницииращо взривно вещество или ядрен, биологичен или химичен материал, които се използват при нападение, отбрана или обучение или за неоперативни цели, в т.ч. и части от оръжейни системи, съдържащи взривни вещества</t>
        </is>
      </c>
      <c r="J57" s="2" t="inlineStr">
        <is>
          <t>střelivo|
munice</t>
        </is>
      </c>
      <c r="K57" s="2" t="inlineStr">
        <is>
          <t>3|
3</t>
        </is>
      </c>
      <c r="L57" s="2" t="inlineStr">
        <is>
          <t xml:space="preserve">|
</t>
        </is>
      </c>
      <c r="M57" t="inlineStr">
        <is>
          <t>úplné zařízení naplněné výbušinami, pohonnými látkami, pyrotechnickými složemi, iniciačními složemi nebo jaderným, biologickým nebo chemickým materiálem pro použití ve vojenských operacích, včetně demolic</t>
        </is>
      </c>
      <c r="N57" s="2" t="inlineStr">
        <is>
          <t>ammunition</t>
        </is>
      </c>
      <c r="O57" s="2" t="inlineStr">
        <is>
          <t>4</t>
        </is>
      </c>
      <c r="P57" s="2" t="inlineStr">
        <is>
          <t/>
        </is>
      </c>
      <c r="Q57" t="inlineStr">
        <is>
          <t>fællesbetegnelse for projektil, ladning og tændmiddel og andre sprængladninger som miner og håndgranater. Er i mindre våben oftest samlet i en patron, modsat delt ammunition, der normalt anvendes ved større kanoner</t>
        </is>
      </c>
      <c r="R57" s="2" t="inlineStr">
        <is>
          <t>Munition</t>
        </is>
      </c>
      <c r="S57" s="2" t="inlineStr">
        <is>
          <t>3</t>
        </is>
      </c>
      <c r="T57" s="2" t="inlineStr">
        <is>
          <t/>
        </is>
      </c>
      <c r="U57" t="inlineStr">
        <is>
          <t>eine mit Treibladungspulver gefüllte Kartusche mit oder ohne Geschoss, welche in einer Waffe oder einem Werkzeug zur Zündung gebracht wird</t>
        </is>
      </c>
      <c r="V57" s="2" t="inlineStr">
        <is>
          <t>πυρομαχικά</t>
        </is>
      </c>
      <c r="W57" s="2" t="inlineStr">
        <is>
          <t>3</t>
        </is>
      </c>
      <c r="X57" s="2" t="inlineStr">
        <is>
          <t/>
        </is>
      </c>
      <c r="Y57" t="inlineStr">
        <is>
          <t>Κάθε είδους εφόδια βολής, κυρ. βλήματα, φυσίγγια, εκρηκτικοί μηχανισμοί, που είναι απαραίτητα για την τροφοδοσία των πυροβόλων όπλων καθώς και τα μέρη που περιλαμβάνονται σε αυτά</t>
        </is>
      </c>
      <c r="Z57" s="2" t="inlineStr">
        <is>
          <t>ammunition|
ammo</t>
        </is>
      </c>
      <c r="AA57" s="2" t="inlineStr">
        <is>
          <t>3|
3</t>
        </is>
      </c>
      <c r="AB57" s="2" t="inlineStr">
        <is>
          <t xml:space="preserve">|
</t>
        </is>
      </c>
      <c r="AC57" t="inlineStr">
        <is>
          <t>complete device (e.g. missile, shell, mine, demolition store, etc.) charged with explosives, propellants, pyrotechnics, initiating composition, or nuclear, biological, or chemical material for use in connection with offence, or defence, or training, or non-operational purposes, including those parts of weapons systems containing explosives</t>
        </is>
      </c>
      <c r="AD57" s="2" t="inlineStr">
        <is>
          <t>munición</t>
        </is>
      </c>
      <c r="AE57" s="2" t="inlineStr">
        <is>
          <t>3</t>
        </is>
      </c>
      <c r="AF57" s="2" t="inlineStr">
        <is>
          <t/>
        </is>
      </c>
      <c r="AG57" t="inlineStr">
        <is>
          <t>&lt;p&gt;- Cartucho completo o sus componentes, incluidas las vainas, los cebos, la carga propulsora, las balas o los proyectiles utilizados en un arma de fuego &lt;a href="/entry/result/1442422/all" id="ENTRY_TO_ENTRY_CONVERTER" target="_blank"&gt;IATE:1442422&lt;/a&gt; .&lt;/p&gt;
&lt;p&gt;- Toda sustancia o elemento que contenga o pueda contener propiedades explosivas.&lt;/p&gt;</t>
        </is>
      </c>
      <c r="AH57" s="2" t="inlineStr">
        <is>
          <t>laskemoon|
lahingumoon</t>
        </is>
      </c>
      <c r="AI57" s="2" t="inlineStr">
        <is>
          <t>3|
3</t>
        </is>
      </c>
      <c r="AJ57" s="2" t="inlineStr">
        <is>
          <t xml:space="preserve">|
</t>
        </is>
      </c>
      <c r="AK57" t="inlineStr">
        <is>
          <t>relvastuse osa, mida tarvitatakse vahetult vastase elavjõu ja sõjatehnika hävitamiseks või kaitse- jm rajatiste purustamiseks</t>
        </is>
      </c>
      <c r="AL57" s="2" t="inlineStr">
        <is>
          <t>ampumatarvike|
ammus</t>
        </is>
      </c>
      <c r="AM57" s="2" t="inlineStr">
        <is>
          <t>3|
3</t>
        </is>
      </c>
      <c r="AN57" s="2" t="inlineStr">
        <is>
          <t xml:space="preserve">|
</t>
        </is>
      </c>
      <c r="AO57" t="inlineStr">
        <is>
          <t>"[A]mpuma-aseella laukaistava esine, esimerkiksi luoti tai kranaatti. Ampumatarvikkeella (munition) tarkoitetaan laajemmin ammunnassa tarvittavia tuotteita."</t>
        </is>
      </c>
      <c r="AP57" s="2" t="inlineStr">
        <is>
          <t>munition</t>
        </is>
      </c>
      <c r="AQ57" s="2" t="inlineStr">
        <is>
          <t>3</t>
        </is>
      </c>
      <c r="AR57" s="2" t="inlineStr">
        <is>
          <t/>
        </is>
      </c>
      <c r="AS57" t="inlineStr">
        <is>
          <t>dispositif complet chargé de produits explosifs, propulsifs, pyrotechniques, d'amorçage, ou encore d'agents nucléaires, biologiques ou chimiques, utilisé dans le cadre d'opérations militaires, y compris les destructions</t>
        </is>
      </c>
      <c r="AT57" s="2" t="inlineStr">
        <is>
          <t>armlón</t>
        </is>
      </c>
      <c r="AU57" s="2" t="inlineStr">
        <is>
          <t>3</t>
        </is>
      </c>
      <c r="AV57" s="2" t="inlineStr">
        <is>
          <t/>
        </is>
      </c>
      <c r="AW57" t="inlineStr">
        <is>
          <t>an t-urchar iomlán nó na comhpháirteanna de a úsáidtear in arm tine, lena n-áirítear cásanna na gcartús, príméir, púdar tiomána, piléir nó diúracáin</t>
        </is>
      </c>
      <c r="AX57" s="2" t="inlineStr">
        <is>
          <t>streljivo</t>
        </is>
      </c>
      <c r="AY57" s="2" t="inlineStr">
        <is>
          <t>3</t>
        </is>
      </c>
      <c r="AZ57" s="2" t="inlineStr">
        <is>
          <t/>
        </is>
      </c>
      <c r="BA57" t="inlineStr">
        <is>
          <t/>
        </is>
      </c>
      <c r="BB57" s="2" t="inlineStr">
        <is>
          <t>lőszer</t>
        </is>
      </c>
      <c r="BC57" s="2" t="inlineStr">
        <is>
          <t>4</t>
        </is>
      </c>
      <c r="BD57" s="2" t="inlineStr">
        <is>
          <t/>
        </is>
      </c>
      <c r="BE57" t="inlineStr">
        <is>
          <t>kézi lőfegyverekben, egyéb fegyverekben és tüzérségi fegyverekben használt lövedék, lőportöltet, illetve vaktöltény</t>
        </is>
      </c>
      <c r="BF57" s="2" t="inlineStr">
        <is>
          <t>munizione|
munizionamento</t>
        </is>
      </c>
      <c r="BG57" s="2" t="inlineStr">
        <is>
          <t>3|
3</t>
        </is>
      </c>
      <c r="BH57" s="2" t="inlineStr">
        <is>
          <t xml:space="preserve">|
</t>
        </is>
      </c>
      <c r="BI57" t="inlineStr">
        <is>
          <t>artifizio completo contenente esplosivi, propellenti, sostanze pirotecniche, cariche di accensione o sostanze nucleari biologiche o chimiche, impiegato in operazioni militari, demolizioni comprese. Alcuni tipi di munizioni, opportunamente modificate, possono essere usati per l'addestramento, cerimonie o per altri scopi non operativi</t>
        </is>
      </c>
      <c r="BJ57" s="2" t="inlineStr">
        <is>
          <t>šaudmuo</t>
        </is>
      </c>
      <c r="BK57" s="2" t="inlineStr">
        <is>
          <t>3</t>
        </is>
      </c>
      <c r="BL57" s="2" t="inlineStr">
        <is>
          <t/>
        </is>
      </c>
      <c r="BM57" t="inlineStr">
        <is>
          <t>karinėse operacijose naudojamas parengtas įtaisas, užtaisytas sprogstamąja medžiaga, išmetamuoju užtaisu, pirotechniniais elementais ir sprogdikliais arba branduolinėmis, biologinėmis ar nuodingosiomis medžiagomis, arba sudedamoji ginkluotės dalis tiesiogiai žmonėms kauti, technikai ir įtvirtinimams naikinti, specialiosioms užduotims atlikti − apšviesti, dūmyti, agitacinei medžiagai mėtyti ir kt.</t>
        </is>
      </c>
      <c r="BN57" s="2" t="inlineStr">
        <is>
          <t>munīcija</t>
        </is>
      </c>
      <c r="BO57" s="2" t="inlineStr">
        <is>
          <t>3</t>
        </is>
      </c>
      <c r="BP57" s="2" t="inlineStr">
        <is>
          <t/>
        </is>
      </c>
      <c r="BQ57" t="inlineStr">
        <is>
          <t>elementu kopums, kurš atkarībā no ieroču klases un tipa var ietvert sprāgstvielas, lādiņa pulveri, pirotehnisko materiālu, iniciējošās sprāgstvielas vai nukleārus, bioloģiskus vai ķīmiskus materiālus un kuru ar ieroču vai citu speciālu līdzekļu palīdzību ir paredzēts izmantot uzbrukuma (pretinieka dzīvā spēka un kaujas tehnikas iznīcināšana), aizsardzības (piem., dūmu aizsega veidošana), mācību vai ar operācijām nesaistītos nolūkos</t>
        </is>
      </c>
      <c r="BR57" s="2" t="inlineStr">
        <is>
          <t>munizzjon</t>
        </is>
      </c>
      <c r="BS57" s="2" t="inlineStr">
        <is>
          <t>3</t>
        </is>
      </c>
      <c r="BT57" s="2" t="inlineStr">
        <is>
          <t/>
        </is>
      </c>
      <c r="BU57" t="inlineStr">
        <is>
          <t>il-biċċiet immuntati ta’ skartoċċ, jiġifieri l-pretkuni jew il-balla, il-kaps u l-propellent għal kull arma tan-nar</t>
        </is>
      </c>
      <c r="BV57" s="2" t="inlineStr">
        <is>
          <t>munitie</t>
        </is>
      </c>
      <c r="BW57" s="2" t="inlineStr">
        <is>
          <t>3</t>
        </is>
      </c>
      <c r="BX57" s="2" t="inlineStr">
        <is>
          <t/>
        </is>
      </c>
      <c r="BY57" t="inlineStr">
        <is>
          <t>een geheel bestaande uit een huls, een (slaghoedje), een kruitlading en een of meer projectielen, alsmede explosieve ladingen die bedoeld zijn om op een bepaald ogenblik te ontploffen nadat zij zijn gelanceerd of uitgestoten uit een moederbom</t>
        </is>
      </c>
      <c r="BZ57" s="2" t="inlineStr">
        <is>
          <t>amunicja</t>
        </is>
      </c>
      <c r="CA57" s="2" t="inlineStr">
        <is>
          <t>3</t>
        </is>
      </c>
      <c r="CB57" s="2" t="inlineStr">
        <is>
          <t/>
        </is>
      </c>
      <c r="CC57" t="inlineStr">
        <is>
          <t>wszelkiego rodzaju naboje, pociski, bomby, granaty, miny, torpedy, środki pirotechniczne przeznaczone m.in. do niszczenia, obezwładniania, oświetlania, a także pozorowania działań bojowych</t>
        </is>
      </c>
      <c r="CD57" s="2" t="inlineStr">
        <is>
          <t>munição</t>
        </is>
      </c>
      <c r="CE57" s="2" t="inlineStr">
        <is>
          <t>3</t>
        </is>
      </c>
      <c r="CF57" s="2" t="inlineStr">
        <is>
          <t/>
        </is>
      </c>
      <c r="CG57" t="inlineStr">
        <is>
          <t>&lt;div&gt;Dispositivo completo (p. ex. míssil, granada de artilharia, mina, carga de demolição, 
etc) carregado com explosivos, propergóis, produtos pirotécnicos, composição iniciadora ou materiais nucleares, 
biológicos ou químicos destinado a uso ofensivo ou defensivo, treino ou fins não operacionais, incluindo as partes de sistemas de armas que contêm 
explosivos.&lt;/div&gt;</t>
        </is>
      </c>
      <c r="CH57" s="2" t="inlineStr">
        <is>
          <t>muniție</t>
        </is>
      </c>
      <c r="CI57" s="2" t="inlineStr">
        <is>
          <t>3</t>
        </is>
      </c>
      <c r="CJ57" s="2" t="inlineStr">
        <is>
          <t/>
        </is>
      </c>
      <c r="CK57" t="inlineStr">
        <is>
          <t>dispozitiv complet încărcat cu materiale explozive, de propulsie, pirotehnice, compoziție de inițiere, nucleare, biologice sau chimice, pentru utilizare în operații militare, inclusiv demolări.</t>
        </is>
      </c>
      <c r="CL57" s="2" t="inlineStr">
        <is>
          <t>strelivo|
munícia</t>
        </is>
      </c>
      <c r="CM57" s="2" t="inlineStr">
        <is>
          <t>3|
3</t>
        </is>
      </c>
      <c r="CN57" s="2" t="inlineStr">
        <is>
          <t xml:space="preserve">|
</t>
        </is>
      </c>
      <c r="CO57" t="inlineStr">
        <is>
          <t>úplné zariadenie naplnené výbušninami, pohonnými látkami, pyrotechnickými zložiami, iniciačnou zložou alebo chemickým, biologickým, rádiologickým alebo jadrovým materiálom určené na používanie pri vojenských operáciách vrátane ničenia</t>
        </is>
      </c>
      <c r="CP57" s="2" t="inlineStr">
        <is>
          <t>strelivo</t>
        </is>
      </c>
      <c r="CQ57" s="2" t="inlineStr">
        <is>
          <t>3</t>
        </is>
      </c>
      <c r="CR57" s="2" t="inlineStr">
        <is>
          <t/>
        </is>
      </c>
      <c r="CS57" t="inlineStr">
        <is>
          <t>sredstvo, napolnjeno z eksplozivi, pogonskimi sredstvi, pirotehničnimi snovmi, vžigalno zmesjo oziroma jedrskim, biološkim ali kemičnim materialom za uporabo v vojaških delovanjih, vključno za rušenje</t>
        </is>
      </c>
      <c r="CT57" s="2" t="inlineStr">
        <is>
          <t>ammunition</t>
        </is>
      </c>
      <c r="CU57" s="2" t="inlineStr">
        <is>
          <t>3</t>
        </is>
      </c>
      <c r="CV57" s="2" t="inlineStr">
        <is>
          <t/>
        </is>
      </c>
      <c r="CW57" t="inlineStr">
        <is>
          <t>materiel för skadeverkan samt materiel som vid utbildning ersätter sådan materiel.</t>
        </is>
      </c>
    </row>
    <row r="58">
      <c r="A58" s="1" t="str">
        <f>HYPERLINK("https://iate.europa.eu/entry/result/3561862/all", "3561862")</f>
        <v>3561862</v>
      </c>
      <c r="B58" t="inlineStr">
        <is>
          <t>INTERNATIONAL RELATIONS</t>
        </is>
      </c>
      <c r="C58" t="inlineStr">
        <is>
          <t>INTERNATIONAL RELATIONS|defence|defence policy</t>
        </is>
      </c>
      <c r="D58" t="inlineStr">
        <is>
          <t>yes</t>
        </is>
      </c>
      <c r="E58" t="inlineStr">
        <is>
          <t/>
        </is>
      </c>
      <c r="F58" s="2" t="inlineStr">
        <is>
          <t>хибридна война</t>
        </is>
      </c>
      <c r="G58" s="2" t="inlineStr">
        <is>
          <t>3</t>
        </is>
      </c>
      <c r="H58" s="2" t="inlineStr">
        <is>
          <t/>
        </is>
      </c>
      <c r="I58" t="inlineStr">
        <is>
          <t>включва три етапа:&lt;br&gt;- изостряне на ситуацията в страната обект, върху която се въздейства, а по време на кризата, въз-никнала впоследствие – подпомагане на вътрешния конфликт;&lt;br&gt;- деградация и разпадане на държавността, за да премине страната в т.нар. неуправляемо състояние;&lt;br&gt;- промяна на политическата власт към такава, която да бъде напълно контролирана от агресора</t>
        </is>
      </c>
      <c r="J58" s="2" t="inlineStr">
        <is>
          <t>hybridní válka|
hybridní válčení</t>
        </is>
      </c>
      <c r="K58" s="2" t="inlineStr">
        <is>
          <t>3|
3</t>
        </is>
      </c>
      <c r="L58" s="2" t="inlineStr">
        <is>
          <t xml:space="preserve">|
</t>
        </is>
      </c>
      <c r="M58" t="inlineStr">
        <is>
          <t>centrálně určené a kontrolované použití různých skrytých a otevřených taktik, realizovaných vojenskými či nevojenskými prostředky</t>
        </is>
      </c>
      <c r="N58" s="2" t="inlineStr">
        <is>
          <t>hybrid krig|
hybrid krigsførelse</t>
        </is>
      </c>
      <c r="O58" s="2" t="inlineStr">
        <is>
          <t>3|
3</t>
        </is>
      </c>
      <c r="P58" s="2" t="inlineStr">
        <is>
          <t xml:space="preserve">|
</t>
        </is>
      </c>
      <c r="Q58" t="inlineStr">
        <is>
          <t/>
        </is>
      </c>
      <c r="R58" s="2" t="inlineStr">
        <is>
          <t>hybride Kriegsführung|
hybrider Krieg</t>
        </is>
      </c>
      <c r="S58" s="2" t="inlineStr">
        <is>
          <t>3|
3</t>
        </is>
      </c>
      <c r="T58" s="2" t="inlineStr">
        <is>
          <t xml:space="preserve">|
</t>
        </is>
      </c>
      <c r="U58" t="inlineStr">
        <is>
          <t>Kriegsführung, der ein breites Spektrum an traditionellen und unkonventionellen Mitteln zugrundeliegt, das den Einsatz von Partisanenkämpfern, organisierter Kriminalität, Terrorismus, Massenvernichtungswaffen, Cyberangriffen, Störungen der Energieversorgung, wirtschaftliche Kriegsführung und Propaganda umfasst</t>
        </is>
      </c>
      <c r="V58" s="2" t="inlineStr">
        <is>
          <t>υβριδικός πόλεμος</t>
        </is>
      </c>
      <c r="W58" s="2" t="inlineStr">
        <is>
          <t>3</t>
        </is>
      </c>
      <c r="X58" s="2" t="inlineStr">
        <is>
          <t/>
        </is>
      </c>
      <c r="Y58" t="inlineStr">
        <is>
          <t/>
        </is>
      </c>
      <c r="Z58" s="2" t="inlineStr">
        <is>
          <t>hybrid warfare|
hybrid war</t>
        </is>
      </c>
      <c r="AA58" s="2" t="inlineStr">
        <is>
          <t>3|
3</t>
        </is>
      </c>
      <c r="AB58" s="2" t="inlineStr">
        <is>
          <t xml:space="preserve">|
</t>
        </is>
      </c>
      <c r="AC58" t="inlineStr">
        <is>
          <t>broad range of hostile actions, of which military force is only a small part, that are invariably executed in concert as part of a flexible strategy with long-term objectives</t>
        </is>
      </c>
      <c r="AD58" s="2" t="inlineStr">
        <is>
          <t>guerra híbrida</t>
        </is>
      </c>
      <c r="AE58" s="2" t="inlineStr">
        <is>
          <t>3</t>
        </is>
      </c>
      <c r="AF58" s="2" t="inlineStr">
        <is>
          <t/>
        </is>
      </c>
      <c r="AG58" t="inlineStr">
        <is>
          <t>Conflicto bélico en el que se utilizan todo tipo de medios y procedimientos, ya sea la fuerza convencional o cualquier otro medio irregular como la insurgencia, el terrorismo, la delincuencia o la desinformación.</t>
        </is>
      </c>
      <c r="AH58" s="2" t="inlineStr">
        <is>
          <t>hübriidsõda</t>
        </is>
      </c>
      <c r="AI58" s="2" t="inlineStr">
        <is>
          <t>3</t>
        </is>
      </c>
      <c r="AJ58" s="2" t="inlineStr">
        <is>
          <t/>
        </is>
      </c>
      <c r="AK58" t="inlineStr">
        <is>
          <t>keerulise iseloomuga sõjakäigud, mis ühendavad endas vähese intensiivsusega tavapäraseid ja erioperatsioone, ründava loomuga küberruumitegevust ning psühholoogilisi operatsioone, mis kasutavad ühis- ja traditsioonilist meediat avaliku ja rahvusvahelise arvamuse mõjutamiseks</t>
        </is>
      </c>
      <c r="AL58" s="2" t="inlineStr">
        <is>
          <t>hybridisota|
hybridisodankäynti</t>
        </is>
      </c>
      <c r="AM58" s="2" t="inlineStr">
        <is>
          <t>2|
3</t>
        </is>
      </c>
      <c r="AN58" s="2" t="inlineStr">
        <is>
          <t xml:space="preserve">|
</t>
        </is>
      </c>
      <c r="AO58" t="inlineStr">
        <is>
          <t>sekä aseellisesti että aseettomin vaikutuskeinoin käytävä julistamaton sota, jossa ero rauhan ja sodan välillä jää hämäräksi</t>
        </is>
      </c>
      <c r="AP58" s="2" t="inlineStr">
        <is>
          <t>guerre hybride</t>
        </is>
      </c>
      <c r="AQ58" s="2" t="inlineStr">
        <is>
          <t>3</t>
        </is>
      </c>
      <c r="AR58" s="2" t="inlineStr">
        <is>
          <t/>
        </is>
      </c>
      <c r="AS58" t="inlineStr">
        <is>
          <t>conflit lié à des menaces intérieures ou extérieures, où plusieurs types d'action hostile sont utilisés simultanément, alliant guerre conventionnelle et asymétrique, forces militaires irrégulières, guerre de l'information et cyberguerre, moyens visibles et dissimulés</t>
        </is>
      </c>
      <c r="AT58" s="2" t="inlineStr">
        <is>
          <t>cogaíocht hibrideach</t>
        </is>
      </c>
      <c r="AU58" s="2" t="inlineStr">
        <is>
          <t>3</t>
        </is>
      </c>
      <c r="AV58" s="2" t="inlineStr">
        <is>
          <t>preferred</t>
        </is>
      </c>
      <c r="AW58" t="inlineStr">
        <is>
          <t/>
        </is>
      </c>
      <c r="AX58" s="2" t="inlineStr">
        <is>
          <t>hibridni rat</t>
        </is>
      </c>
      <c r="AY58" s="2" t="inlineStr">
        <is>
          <t>3</t>
        </is>
      </c>
      <c r="AZ58" s="2" t="inlineStr">
        <is>
          <t/>
        </is>
      </c>
      <c r="BA58" t="inlineStr">
        <is>
          <t>centralno osmišljena i kontrolirana uporaba različitih tajnih i otvorenih taktika, vojnim i/ili nevojnim sredstvima</t>
        </is>
      </c>
      <c r="BB58" s="2" t="inlineStr">
        <is>
          <t>hibrid hadviselés|
hibrid háború</t>
        </is>
      </c>
      <c r="BC58" s="2" t="inlineStr">
        <is>
          <t>3|
3</t>
        </is>
      </c>
      <c r="BD58" s="2" t="inlineStr">
        <is>
          <t xml:space="preserve">|
</t>
        </is>
      </c>
      <c r="BE58" t="inlineStr">
        <is>
          <t>a katonai erő és a nem katonai eszközök integrált
alkalmazásával létrejövő hadviselési forma</t>
        </is>
      </c>
      <c r="BF58" s="2" t="inlineStr">
        <is>
          <t>guerra ibrida</t>
        </is>
      </c>
      <c r="BG58" s="2" t="inlineStr">
        <is>
          <t>2</t>
        </is>
      </c>
      <c r="BH58" s="2" t="inlineStr">
        <is>
          <t/>
        </is>
      </c>
      <c r="BI58" t="inlineStr">
        <is>
          <t>strategia militare che unisce la guerra convenzionale, la guerra irregolare e la guerra fatta di azioni di attacco e sabotaggio cibernetico ricorrendo a metodi di influenza come le fake news, la diplomazia, le guerre legali e gli interventi elettorali stranieri</t>
        </is>
      </c>
      <c r="BJ58" s="2" t="inlineStr">
        <is>
          <t>hibridinis karas</t>
        </is>
      </c>
      <c r="BK58" s="2" t="inlineStr">
        <is>
          <t>3</t>
        </is>
      </c>
      <c r="BL58" s="2" t="inlineStr">
        <is>
          <t/>
        </is>
      </c>
      <c r="BM58" t="inlineStr">
        <is>
          <t>centriniu lygmeniu suplanuotas ir kontroliuojamas įvairių slaptos ir atviros taktikos priemonių naudojimas pasitelkiant karines ir (arba) nekarines priemones</t>
        </is>
      </c>
      <c r="BN58" s="2" t="inlineStr">
        <is>
          <t>hibrīdkarš</t>
        </is>
      </c>
      <c r="BO58" s="2" t="inlineStr">
        <is>
          <t>2</t>
        </is>
      </c>
      <c r="BP58" s="2" t="inlineStr">
        <is>
          <t/>
        </is>
      </c>
      <c r="BQ58" t="inlineStr">
        <is>
          <t>kādas valsts slēpta agresija pret citu valsti, izmantojot visdažādākos iespējamos līdzekļus – sākot ar ekonomiska un politiska spiediena izdarīšanu, turpinot ar situācijas destabilizēšanu, kurā iesaista valstij nelojālo vietējo iedzīvotāju grupas, un beidzot ar masīvu propagandas kampaņu un informatīvo karu</t>
        </is>
      </c>
      <c r="BR58" s="2" t="inlineStr">
        <is>
          <t>gwerra ibrida</t>
        </is>
      </c>
      <c r="BS58" s="2" t="inlineStr">
        <is>
          <t>3</t>
        </is>
      </c>
      <c r="BT58" s="2" t="inlineStr">
        <is>
          <t/>
        </is>
      </c>
      <c r="BU58" t="inlineStr">
        <is>
          <t>firxa wiesgħa ta' azzjonijiet ostili, li l-forza militari hija biss parti żgħira minnhom u li dejjem isiru b'mod konġunt bħala parti minn strateġija flessibbli b'għanijiet fuq tul ta' żmien</t>
        </is>
      </c>
      <c r="BV58" s="2" t="inlineStr">
        <is>
          <t>hybride oorlog|
hybride oorlogvoering</t>
        </is>
      </c>
      <c r="BW58" s="2" t="inlineStr">
        <is>
          <t>3|
3</t>
        </is>
      </c>
      <c r="BX58" s="2" t="inlineStr">
        <is>
          <t xml:space="preserve">|
</t>
        </is>
      </c>
      <c r="BY58" t="inlineStr">
        <is>
          <t>een vorm van oorlogvoering die door de complexiteit van de oorlog, de vele betrokken actoren en het vervagen van de conflictcategorieën een veelzijdige inzet van de krijgsmacht vergt en vaak door samenwerking met niet-conventionele strijdkrachten wordt gekenmerkt</t>
        </is>
      </c>
      <c r="BZ58" s="2" t="inlineStr">
        <is>
          <t>wojna hybrydowa</t>
        </is>
      </c>
      <c r="CA58" s="2" t="inlineStr">
        <is>
          <t>3</t>
        </is>
      </c>
      <c r="CB58" s="2" t="inlineStr">
        <is>
          <t/>
        </is>
      </c>
      <c r="CC58" t="inlineStr">
        <is>
          <t>wojna (nawet faktycznie niewypowiedziana), która jest mieszanką metod klasycznie militarnych oraz elementów walki informacyjnej, ekonomicznej oraz cybernetycznej</t>
        </is>
      </c>
      <c r="CD58" s="2" t="inlineStr">
        <is>
          <t>guerra híbrida</t>
        </is>
      </c>
      <c r="CE58" s="2" t="inlineStr">
        <is>
          <t>3</t>
        </is>
      </c>
      <c r="CF58" s="2" t="inlineStr">
        <is>
          <t/>
        </is>
      </c>
      <c r="CG58" t="inlineStr">
        <is>
          <t>Ação hostil desencadeada por Estados ou atores não estatais e conduzida simultanea ou alternadamente por meio da guerra convencional, da guerra irregular, do terrorismo, da violência e da coerção indiscriminadas, da guerra da informação e da ciberguerra, como parte de uma estratégia flexível ao serviço de objetivos políticos pré-estabelecidos.</t>
        </is>
      </c>
      <c r="CH58" s="2" t="inlineStr">
        <is>
          <t>război hibrid</t>
        </is>
      </c>
      <c r="CI58" s="2" t="inlineStr">
        <is>
          <t>3</t>
        </is>
      </c>
      <c r="CJ58" s="2" t="inlineStr">
        <is>
          <t/>
        </is>
      </c>
      <c r="CK58" t="inlineStr">
        <is>
          <t>conflict ce presupune un actor statal sau nestatal ce folosește în mod concertat
diferite mijloace și metode multimodale (folosește o „strategie hibridă”*)
într-un mod adaptat la mediul operațional și de securitate existent</t>
        </is>
      </c>
      <c r="CL58" s="2" t="inlineStr">
        <is>
          <t>hybridná vojna</t>
        </is>
      </c>
      <c r="CM58" s="2" t="inlineStr">
        <is>
          <t>3</t>
        </is>
      </c>
      <c r="CN58" s="2" t="inlineStr">
        <is>
          <t/>
        </is>
      </c>
      <c r="CO58" t="inlineStr">
        <is>
          <t>ústredne vymedzené a kontrolované použitie rôznej tajnej a verejnej taktiky, realizované vojenskými a/alebo nevojenskými prostriedkami</t>
        </is>
      </c>
      <c r="CP58" s="2" t="inlineStr">
        <is>
          <t>hibridno vojskovanje|
hibridna vojna</t>
        </is>
      </c>
      <c r="CQ58" s="2" t="inlineStr">
        <is>
          <t>3|
3</t>
        </is>
      </c>
      <c r="CR58" s="2" t="inlineStr">
        <is>
          <t xml:space="preserve">|
</t>
        </is>
      </c>
      <c r="CS58" t="inlineStr">
        <is>
          <t>vojaška strategija, ki združuje konvencionalno in kibernetično vojskovanje, kot tudi vojskovanje (neregularnih) enot, ki niso del redne sestave neke vojske, za doseganje skupnega (političnega) cilja</t>
        </is>
      </c>
      <c r="CT58" s="2" t="inlineStr">
        <is>
          <t>hybridkrig|
hybridkrigföring</t>
        </is>
      </c>
      <c r="CU58" s="2" t="inlineStr">
        <is>
          <t>3|
3</t>
        </is>
      </c>
      <c r="CV58" s="2" t="inlineStr">
        <is>
          <t xml:space="preserve">|
</t>
        </is>
      </c>
      <c r="CW58" t="inlineStr">
        <is>
          <t/>
        </is>
      </c>
    </row>
    <row r="59">
      <c r="A59" s="1" t="str">
        <f>HYPERLINK("https://iate.europa.eu/entry/result/172647/all", "172647")</f>
        <v>172647</v>
      </c>
      <c r="B59" t="inlineStr">
        <is>
          <t>INTERNATIONAL RELATIONS</t>
        </is>
      </c>
      <c r="C59" t="inlineStr">
        <is>
          <t>INTERNATIONAL RELATIONS|defence</t>
        </is>
      </c>
      <c r="D59" t="inlineStr">
        <is>
          <t>no</t>
        </is>
      </c>
      <c r="E59" t="inlineStr">
        <is>
          <t/>
        </is>
      </c>
      <c r="F59" t="inlineStr">
        <is>
          <t/>
        </is>
      </c>
      <c r="G59" t="inlineStr">
        <is>
          <t/>
        </is>
      </c>
      <c r="H59" t="inlineStr">
        <is>
          <t/>
        </is>
      </c>
      <c r="I59" t="inlineStr">
        <is>
          <t/>
        </is>
      </c>
      <c r="J59" s="2" t="inlineStr">
        <is>
          <t>bojové obrněné vozidlo</t>
        </is>
      </c>
      <c r="K59" s="2" t="inlineStr">
        <is>
          <t>3</t>
        </is>
      </c>
      <c r="L59" s="2" t="inlineStr">
        <is>
          <t/>
        </is>
      </c>
      <c r="M59" t="inlineStr">
        <is>
          <t>samohybné terénní vozidlo s pancéřovou ochranou</t>
        </is>
      </c>
      <c r="N59" s="2" t="inlineStr">
        <is>
          <t>pansret køretøj|
panserkøretøj|
pansret kampkøretøj</t>
        </is>
      </c>
      <c r="O59" s="2" t="inlineStr">
        <is>
          <t>3|
3|
2</t>
        </is>
      </c>
      <c r="P59" s="2" t="inlineStr">
        <is>
          <t xml:space="preserve">|
|
</t>
        </is>
      </c>
      <c r="Q59" t="inlineStr">
        <is>
          <t>"køretøj bestemt til beskyttelse af de befordrede passagerer eller det medførte gods med kuglesikker panserbeklædning"</t>
        </is>
      </c>
      <c r="R59" t="inlineStr">
        <is>
          <t/>
        </is>
      </c>
      <c r="S59" t="inlineStr">
        <is>
          <t/>
        </is>
      </c>
      <c r="T59" t="inlineStr">
        <is>
          <t/>
        </is>
      </c>
      <c r="U59" t="inlineStr">
        <is>
          <t/>
        </is>
      </c>
      <c r="V59" t="inlineStr">
        <is>
          <t/>
        </is>
      </c>
      <c r="W59" t="inlineStr">
        <is>
          <t/>
        </is>
      </c>
      <c r="X59" t="inlineStr">
        <is>
          <t/>
        </is>
      </c>
      <c r="Y59" t="inlineStr">
        <is>
          <t/>
        </is>
      </c>
      <c r="Z59" s="2" t="inlineStr">
        <is>
          <t>ACV|
armoured combat vehicle|
Armoured Command Vehicle</t>
        </is>
      </c>
      <c r="AA59" s="2" t="inlineStr">
        <is>
          <t>3|
3|
2</t>
        </is>
      </c>
      <c r="AB59" s="2" t="inlineStr">
        <is>
          <t xml:space="preserve">|
|
</t>
        </is>
      </c>
      <c r="AC59" t="inlineStr">
        <is>
          <t>self-propelled vehicle with armoured protection and cross-country capability</t>
        </is>
      </c>
      <c r="AD59" s="2" t="inlineStr">
        <is>
          <t>VAC|
vehículo acorazado de combate</t>
        </is>
      </c>
      <c r="AE59" s="2" t="inlineStr">
        <is>
          <t>1|
1</t>
        </is>
      </c>
      <c r="AF59" s="2" t="inlineStr">
        <is>
          <t xml:space="preserve">|
</t>
        </is>
      </c>
      <c r="AG59" t="inlineStr">
        <is>
          <t/>
        </is>
      </c>
      <c r="AH59" s="2" t="inlineStr">
        <is>
          <t>lahingusoomuk</t>
        </is>
      </c>
      <c r="AI59" s="2" t="inlineStr">
        <is>
          <t>3</t>
        </is>
      </c>
      <c r="AJ59" s="2" t="inlineStr">
        <is>
          <t/>
        </is>
      </c>
      <c r="AK59" t="inlineStr">
        <is>
          <t>roomikutel või ratastel iseliikuv sõiduk, mis on soomustatud ja võimeline läbima maastikku ning kavandatud ja varustatud nelja või enama jalaväelase veoks või varustatud vähemalt 20 mm sisseehitatud või põhivarustusse kuuluva relvaga või tankitõrjeraketi laskeseadmega</t>
        </is>
      </c>
      <c r="AL59" t="inlineStr">
        <is>
          <t/>
        </is>
      </c>
      <c r="AM59" t="inlineStr">
        <is>
          <t/>
        </is>
      </c>
      <c r="AN59" t="inlineStr">
        <is>
          <t/>
        </is>
      </c>
      <c r="AO59" t="inlineStr">
        <is>
          <t/>
        </is>
      </c>
      <c r="AP59" s="2" t="inlineStr">
        <is>
          <t>véhicule de combat blindé</t>
        </is>
      </c>
      <c r="AQ59" s="2" t="inlineStr">
        <is>
          <t>1</t>
        </is>
      </c>
      <c r="AR59" s="2" t="inlineStr">
        <is>
          <t/>
        </is>
      </c>
      <c r="AS59" t="inlineStr">
        <is>
          <t/>
        </is>
      </c>
      <c r="AT59" t="inlineStr">
        <is>
          <t/>
        </is>
      </c>
      <c r="AU59" t="inlineStr">
        <is>
          <t/>
        </is>
      </c>
      <c r="AV59" t="inlineStr">
        <is>
          <t/>
        </is>
      </c>
      <c r="AW59" t="inlineStr">
        <is>
          <t/>
        </is>
      </c>
      <c r="AX59" t="inlineStr">
        <is>
          <t/>
        </is>
      </c>
      <c r="AY59" t="inlineStr">
        <is>
          <t/>
        </is>
      </c>
      <c r="AZ59" t="inlineStr">
        <is>
          <t/>
        </is>
      </c>
      <c r="BA59" t="inlineStr">
        <is>
          <t/>
        </is>
      </c>
      <c r="BB59" t="inlineStr">
        <is>
          <t/>
        </is>
      </c>
      <c r="BC59" t="inlineStr">
        <is>
          <t/>
        </is>
      </c>
      <c r="BD59" t="inlineStr">
        <is>
          <t/>
        </is>
      </c>
      <c r="BE59" t="inlineStr">
        <is>
          <t/>
        </is>
      </c>
      <c r="BF59" t="inlineStr">
        <is>
          <t/>
        </is>
      </c>
      <c r="BG59" t="inlineStr">
        <is>
          <t/>
        </is>
      </c>
      <c r="BH59" t="inlineStr">
        <is>
          <t/>
        </is>
      </c>
      <c r="BI59" t="inlineStr">
        <is>
          <t/>
        </is>
      </c>
      <c r="BJ59" t="inlineStr">
        <is>
          <t/>
        </is>
      </c>
      <c r="BK59" t="inlineStr">
        <is>
          <t/>
        </is>
      </c>
      <c r="BL59" t="inlineStr">
        <is>
          <t/>
        </is>
      </c>
      <c r="BM59" t="inlineStr">
        <is>
          <t/>
        </is>
      </c>
      <c r="BN59" t="inlineStr">
        <is>
          <t/>
        </is>
      </c>
      <c r="BO59" t="inlineStr">
        <is>
          <t/>
        </is>
      </c>
      <c r="BP59" t="inlineStr">
        <is>
          <t/>
        </is>
      </c>
      <c r="BQ59" t="inlineStr">
        <is>
          <t/>
        </is>
      </c>
      <c r="BR59" t="inlineStr">
        <is>
          <t/>
        </is>
      </c>
      <c r="BS59" t="inlineStr">
        <is>
          <t/>
        </is>
      </c>
      <c r="BT59" t="inlineStr">
        <is>
          <t/>
        </is>
      </c>
      <c r="BU59" t="inlineStr">
        <is>
          <t/>
        </is>
      </c>
      <c r="BV59" t="inlineStr">
        <is>
          <t/>
        </is>
      </c>
      <c r="BW59" t="inlineStr">
        <is>
          <t/>
        </is>
      </c>
      <c r="BX59" t="inlineStr">
        <is>
          <t/>
        </is>
      </c>
      <c r="BY59" t="inlineStr">
        <is>
          <t/>
        </is>
      </c>
      <c r="BZ59" t="inlineStr">
        <is>
          <t/>
        </is>
      </c>
      <c r="CA59" t="inlineStr">
        <is>
          <t/>
        </is>
      </c>
      <c r="CB59" t="inlineStr">
        <is>
          <t/>
        </is>
      </c>
      <c r="CC59" t="inlineStr">
        <is>
          <t/>
        </is>
      </c>
      <c r="CD59" t="inlineStr">
        <is>
          <t/>
        </is>
      </c>
      <c r="CE59" t="inlineStr">
        <is>
          <t/>
        </is>
      </c>
      <c r="CF59" t="inlineStr">
        <is>
          <t/>
        </is>
      </c>
      <c r="CG59" t="inlineStr">
        <is>
          <t/>
        </is>
      </c>
      <c r="CH59" t="inlineStr">
        <is>
          <t/>
        </is>
      </c>
      <c r="CI59" t="inlineStr">
        <is>
          <t/>
        </is>
      </c>
      <c r="CJ59" t="inlineStr">
        <is>
          <t/>
        </is>
      </c>
      <c r="CK59" t="inlineStr">
        <is>
          <t/>
        </is>
      </c>
      <c r="CL59" s="2" t="inlineStr">
        <is>
          <t>bojové obrnené vozidlo|
BOV</t>
        </is>
      </c>
      <c r="CM59" s="2" t="inlineStr">
        <is>
          <t>3|
3</t>
        </is>
      </c>
      <c r="CN59" s="2" t="inlineStr">
        <is>
          <t xml:space="preserve">|
</t>
        </is>
      </c>
      <c r="CO59" t="inlineStr">
        <is>
          <t>samohybné vozidlo s ochranným pancierovaním a priechodnosťou v teréne</t>
        </is>
      </c>
      <c r="CP59" s="2" t="inlineStr">
        <is>
          <t>oklepno bojno vozilo</t>
        </is>
      </c>
      <c r="CQ59" s="2" t="inlineStr">
        <is>
          <t>3</t>
        </is>
      </c>
      <c r="CR59" s="2" t="inlineStr">
        <is>
          <t/>
        </is>
      </c>
      <c r="CS59" t="inlineStr">
        <is>
          <t>samohodno vozilo z oklepno zaščito in zmožnostjo vožnje izven cest, vozila v tej kategoriji vključujejo oklepne transporterje, oklepna bojna vozila pehote, težka oklepna bojna vozila</t>
        </is>
      </c>
      <c r="CT59" s="2" t="inlineStr">
        <is>
          <t>bepansrat stridsfordon</t>
        </is>
      </c>
      <c r="CU59" s="2" t="inlineStr">
        <is>
          <t>3</t>
        </is>
      </c>
      <c r="CV59" s="2" t="inlineStr">
        <is>
          <t/>
        </is>
      </c>
      <c r="CW59" t="inlineStr">
        <is>
          <t/>
        </is>
      </c>
    </row>
    <row r="60">
      <c r="A60" s="1" t="str">
        <f>HYPERLINK("https://iate.europa.eu/entry/result/1345883/all", "1345883")</f>
        <v>1345883</v>
      </c>
      <c r="B60" t="inlineStr">
        <is>
          <t>INTERNATIONAL RELATIONS</t>
        </is>
      </c>
      <c r="C60" t="inlineStr">
        <is>
          <t>INTERNATIONAL RELATIONS|defence|military equipment|missile</t>
        </is>
      </c>
      <c r="D60" t="inlineStr">
        <is>
          <t>yes</t>
        </is>
      </c>
      <c r="E60" t="inlineStr">
        <is>
          <t/>
        </is>
      </c>
      <c r="F60" t="inlineStr">
        <is>
          <t/>
        </is>
      </c>
      <c r="G60" t="inlineStr">
        <is>
          <t/>
        </is>
      </c>
      <c r="H60" t="inlineStr">
        <is>
          <t/>
        </is>
      </c>
      <c r="I60" t="inlineStr">
        <is>
          <t/>
        </is>
      </c>
      <c r="J60" t="inlineStr">
        <is>
          <t/>
        </is>
      </c>
      <c r="K60" t="inlineStr">
        <is>
          <t/>
        </is>
      </c>
      <c r="L60" t="inlineStr">
        <is>
          <t/>
        </is>
      </c>
      <c r="M60" t="inlineStr">
        <is>
          <t/>
        </is>
      </c>
      <c r="N60" s="2" t="inlineStr">
        <is>
          <t>luft til jord-missil|
ASM</t>
        </is>
      </c>
      <c r="O60" s="2" t="inlineStr">
        <is>
          <t>3|
4</t>
        </is>
      </c>
      <c r="P60" s="2" t="inlineStr">
        <is>
          <t xml:space="preserve">|
</t>
        </is>
      </c>
      <c r="Q60" t="inlineStr">
        <is>
          <t>Som eksempler på denne type missiler kan nævnes: Maverick (USA) (40 km - land), KH65 (Rusland) (270 km), ALARM (Frankrig) (45 km), jf. Den Store Danske Encyklopædi (under missiler).</t>
        </is>
      </c>
      <c r="R60" s="2" t="inlineStr">
        <is>
          <t>Luft-Boden-Lenkflugkörper|
Luft-Boden-Flugkörper</t>
        </is>
      </c>
      <c r="S60" s="2" t="inlineStr">
        <is>
          <t>3|
3</t>
        </is>
      </c>
      <c r="T60" s="2" t="inlineStr">
        <is>
          <t xml:space="preserve">|
</t>
        </is>
      </c>
      <c r="U60" t="inlineStr">
        <is>
          <t>operiert nach dem Abwurf autonom und sucht sich sein Ziel selbst; wird auch als Abstandswaffe bezeichnet, weil er in großem Abstand zum anvisierten Ziel abgeworfen werden kann.</t>
        </is>
      </c>
      <c r="V60" s="2" t="inlineStr">
        <is>
          <t>βλήμα αέρος-εδάφους|
ASM</t>
        </is>
      </c>
      <c r="W60" s="2" t="inlineStr">
        <is>
          <t>3|
3</t>
        </is>
      </c>
      <c r="X60" s="2" t="inlineStr">
        <is>
          <t xml:space="preserve">|
</t>
        </is>
      </c>
      <c r="Y60" t="inlineStr">
        <is>
          <t/>
        </is>
      </c>
      <c r="Z60" s="2" t="inlineStr">
        <is>
          <t>air-to-surface missile|
ASM</t>
        </is>
      </c>
      <c r="AA60" s="2" t="inlineStr">
        <is>
          <t>3|
3</t>
        </is>
      </c>
      <c r="AB60" s="2" t="inlineStr">
        <is>
          <t xml:space="preserve">|
</t>
        </is>
      </c>
      <c r="AC60" t="inlineStr">
        <is>
          <t>missile that is fired from
a military aircraft towards a target at sea or on land</t>
        </is>
      </c>
      <c r="AD60" s="2" t="inlineStr">
        <is>
          <t>misil aire-superficie</t>
        </is>
      </c>
      <c r="AE60" s="2" t="inlineStr">
        <is>
          <t>3</t>
        </is>
      </c>
      <c r="AF60" s="2" t="inlineStr">
        <is>
          <t/>
        </is>
      </c>
      <c r="AG60" t="inlineStr">
        <is>
          <t>"Misil lanzado desde el aire contra objetivos terrestres"</t>
        </is>
      </c>
      <c r="AH60" s="2" t="inlineStr">
        <is>
          <t>õhk-pind-rakett|
õhk-pind-tüüpi juhitav rakett</t>
        </is>
      </c>
      <c r="AI60" s="2" t="inlineStr">
        <is>
          <t>3|
3</t>
        </is>
      </c>
      <c r="AJ60" s="2" t="inlineStr">
        <is>
          <t>preferred|
admitted</t>
        </is>
      </c>
      <c r="AK60" t="inlineStr">
        <is>
          <t>õhustlastav juhitav rakett, mida kasutatakse pinnal paikneva sihtmärgi vastu</t>
        </is>
      </c>
      <c r="AL60" s="2" t="inlineStr">
        <is>
          <t>rynnäkköohjus</t>
        </is>
      </c>
      <c r="AM60" s="2" t="inlineStr">
        <is>
          <t>3</t>
        </is>
      </c>
      <c r="AN60" s="2" t="inlineStr">
        <is>
          <t/>
        </is>
      </c>
      <c r="AO60" t="inlineStr">
        <is>
          <t/>
        </is>
      </c>
      <c r="AP60" s="2" t="inlineStr">
        <is>
          <t>missile air-surface</t>
        </is>
      </c>
      <c r="AQ60" s="2" t="inlineStr">
        <is>
          <t>2</t>
        </is>
      </c>
      <c r="AR60" s="2" t="inlineStr">
        <is>
          <t/>
        </is>
      </c>
      <c r="AS60" t="inlineStr">
        <is>
          <t/>
        </is>
      </c>
      <c r="AT60" s="2" t="inlineStr">
        <is>
          <t>diúracán ó aer go dromchla</t>
        </is>
      </c>
      <c r="AU60" s="2" t="inlineStr">
        <is>
          <t>3</t>
        </is>
      </c>
      <c r="AV60" s="2" t="inlineStr">
        <is>
          <t/>
        </is>
      </c>
      <c r="AW60" t="inlineStr">
        <is>
          <t/>
        </is>
      </c>
      <c r="AX60" t="inlineStr">
        <is>
          <t/>
        </is>
      </c>
      <c r="AY60" t="inlineStr">
        <is>
          <t/>
        </is>
      </c>
      <c r="AZ60" t="inlineStr">
        <is>
          <t/>
        </is>
      </c>
      <c r="BA60" t="inlineStr">
        <is>
          <t/>
        </is>
      </c>
      <c r="BB60" t="inlineStr">
        <is>
          <t/>
        </is>
      </c>
      <c r="BC60" t="inlineStr">
        <is>
          <t/>
        </is>
      </c>
      <c r="BD60" t="inlineStr">
        <is>
          <t/>
        </is>
      </c>
      <c r="BE60" t="inlineStr">
        <is>
          <t/>
        </is>
      </c>
      <c r="BF60" s="2" t="inlineStr">
        <is>
          <t>ASM|
missile aria-superficie</t>
        </is>
      </c>
      <c r="BG60" s="2" t="inlineStr">
        <is>
          <t>2|
2</t>
        </is>
      </c>
      <c r="BH60" s="2" t="inlineStr">
        <is>
          <t xml:space="preserve">|
</t>
        </is>
      </c>
      <c r="BI60" t="inlineStr">
        <is>
          <t/>
        </is>
      </c>
      <c r="BJ60" t="inlineStr">
        <is>
          <t/>
        </is>
      </c>
      <c r="BK60" t="inlineStr">
        <is>
          <t/>
        </is>
      </c>
      <c r="BL60" t="inlineStr">
        <is>
          <t/>
        </is>
      </c>
      <c r="BM60" t="inlineStr">
        <is>
          <t/>
        </is>
      </c>
      <c r="BN60" t="inlineStr">
        <is>
          <t/>
        </is>
      </c>
      <c r="BO60" t="inlineStr">
        <is>
          <t/>
        </is>
      </c>
      <c r="BP60" t="inlineStr">
        <is>
          <t/>
        </is>
      </c>
      <c r="BQ60" t="inlineStr">
        <is>
          <t/>
        </is>
      </c>
      <c r="BR60" t="inlineStr">
        <is>
          <t/>
        </is>
      </c>
      <c r="BS60" t="inlineStr">
        <is>
          <t/>
        </is>
      </c>
      <c r="BT60" t="inlineStr">
        <is>
          <t/>
        </is>
      </c>
      <c r="BU60" t="inlineStr">
        <is>
          <t/>
        </is>
      </c>
      <c r="BV60" s="2" t="inlineStr">
        <is>
          <t>lucht-grondprojectiel</t>
        </is>
      </c>
      <c r="BW60" s="2" t="inlineStr">
        <is>
          <t>2</t>
        </is>
      </c>
      <c r="BX60" s="2" t="inlineStr">
        <is>
          <t/>
        </is>
      </c>
      <c r="BY60" t="inlineStr">
        <is>
          <t/>
        </is>
      </c>
      <c r="BZ60" s="2" t="inlineStr">
        <is>
          <t>ASM|
pocisk rakietowy powietrze-ziemia</t>
        </is>
      </c>
      <c r="CA60" s="2" t="inlineStr">
        <is>
          <t>3|
3</t>
        </is>
      </c>
      <c r="CB60" s="2" t="inlineStr">
        <is>
          <t xml:space="preserve">|
</t>
        </is>
      </c>
      <c r="CC60" t="inlineStr">
        <is>
          <t>pocisk wystrzeliwany z powietrza, używany do zwalczania celów naziemnych (nawodnych)</t>
        </is>
      </c>
      <c r="CD60" s="2" t="inlineStr">
        <is>
          <t>míssil ar-superfície</t>
        </is>
      </c>
      <c r="CE60" s="2" t="inlineStr">
        <is>
          <t>2</t>
        </is>
      </c>
      <c r="CF60" s="2" t="inlineStr">
        <is>
          <t/>
        </is>
      </c>
      <c r="CG60" t="inlineStr">
        <is>
          <t/>
        </is>
      </c>
      <c r="CH60" s="2" t="inlineStr">
        <is>
          <t>rachetă dirijată aer-sol</t>
        </is>
      </c>
      <c r="CI60" s="2" t="inlineStr">
        <is>
          <t>3</t>
        </is>
      </c>
      <c r="CJ60" s="2" t="inlineStr">
        <is>
          <t/>
        </is>
      </c>
      <c r="CK60" t="inlineStr">
        <is>
          <t>rachetă dirijată lansată de la bordul unei aeronave, utilizată împotriva țintelor terestre (la suprafață)</t>
        </is>
      </c>
      <c r="CL60" t="inlineStr">
        <is>
          <t/>
        </is>
      </c>
      <c r="CM60" t="inlineStr">
        <is>
          <t/>
        </is>
      </c>
      <c r="CN60" t="inlineStr">
        <is>
          <t/>
        </is>
      </c>
      <c r="CO60" t="inlineStr">
        <is>
          <t/>
        </is>
      </c>
      <c r="CP60" s="2" t="inlineStr">
        <is>
          <t>raketa zrak−zemlja</t>
        </is>
      </c>
      <c r="CQ60" s="2" t="inlineStr">
        <is>
          <t>3</t>
        </is>
      </c>
      <c r="CR60" s="2" t="inlineStr">
        <is>
          <t/>
        </is>
      </c>
      <c r="CS60" t="inlineStr">
        <is>
          <t>raketa, izstreljena iz zrakoplova [&lt;a href="/entry/result/1492024/all" id="ENTRY_TO_ENTRY_CONVERTER" target="_blank"&gt;IATE:1492024&lt;/a&gt;] in namenjena uničevanju ciljev [&lt;a href="/entry/result/3557174/all" id="ENTRY_TO_ENTRY_CONVERTER" target="_blank"&gt;IATE:3557174&lt;/a&gt;] na kopnem ali vodni površini</t>
        </is>
      </c>
      <c r="CT60" s="2" t="inlineStr">
        <is>
          <t>attackrobot</t>
        </is>
      </c>
      <c r="CU60" s="2" t="inlineStr">
        <is>
          <t>3</t>
        </is>
      </c>
      <c r="CV60" s="2" t="inlineStr">
        <is>
          <t/>
        </is>
      </c>
      <c r="CW60" t="inlineStr">
        <is>
          <t>vanligen en flygplansburen robot avsedd för bekämpning av mål på marken eller till sjöss</t>
        </is>
      </c>
    </row>
    <row r="61">
      <c r="A61" s="1" t="str">
        <f>HYPERLINK("https://iate.europa.eu/entry/result/926190/all", "926190")</f>
        <v>926190</v>
      </c>
      <c r="B61" t="inlineStr">
        <is>
          <t>INTERNATIONAL RELATIONS</t>
        </is>
      </c>
      <c r="C61" t="inlineStr">
        <is>
          <t>INTERNATIONAL RELATIONS|defence;INTERNATIONAL RELATIONS|defence|military equipment</t>
        </is>
      </c>
      <c r="D61" t="inlineStr">
        <is>
          <t>no</t>
        </is>
      </c>
      <c r="E61" t="inlineStr">
        <is>
          <t/>
        </is>
      </c>
      <c r="F61" t="inlineStr">
        <is>
          <t/>
        </is>
      </c>
      <c r="G61" t="inlineStr">
        <is>
          <t/>
        </is>
      </c>
      <c r="H61" t="inlineStr">
        <is>
          <t/>
        </is>
      </c>
      <c r="I61" t="inlineStr">
        <is>
          <t/>
        </is>
      </c>
      <c r="J61" t="inlineStr">
        <is>
          <t/>
        </is>
      </c>
      <c r="K61" t="inlineStr">
        <is>
          <t/>
        </is>
      </c>
      <c r="L61" t="inlineStr">
        <is>
          <t/>
        </is>
      </c>
      <c r="M61" t="inlineStr">
        <is>
          <t/>
        </is>
      </c>
      <c r="N61" t="inlineStr">
        <is>
          <t/>
        </is>
      </c>
      <c r="O61" t="inlineStr">
        <is>
          <t/>
        </is>
      </c>
      <c r="P61" t="inlineStr">
        <is>
          <t/>
        </is>
      </c>
      <c r="Q61" t="inlineStr">
        <is>
          <t/>
        </is>
      </c>
      <c r="R61" t="inlineStr">
        <is>
          <t/>
        </is>
      </c>
      <c r="S61" t="inlineStr">
        <is>
          <t/>
        </is>
      </c>
      <c r="T61" t="inlineStr">
        <is>
          <t/>
        </is>
      </c>
      <c r="U61" t="inlineStr">
        <is>
          <t/>
        </is>
      </c>
      <c r="V61" s="2" t="inlineStr">
        <is>
          <t>βλήμα</t>
        </is>
      </c>
      <c r="W61" s="2" t="inlineStr">
        <is>
          <t>3</t>
        </is>
      </c>
      <c r="X61" s="2" t="inlineStr">
        <is>
          <t/>
        </is>
      </c>
      <c r="Y61" t="inlineStr">
        <is>
          <t/>
        </is>
      </c>
      <c r="Z61" s="2" t="inlineStr">
        <is>
          <t>projectile</t>
        </is>
      </c>
      <c r="AA61" s="2" t="inlineStr">
        <is>
          <t>3</t>
        </is>
      </c>
      <c r="AB61" s="2" t="inlineStr">
        <is>
          <t/>
        </is>
      </c>
      <c r="AC61" t="inlineStr">
        <is>
          <t/>
        </is>
      </c>
      <c r="AD61" s="2" t="inlineStr">
        <is>
          <t>proyectil</t>
        </is>
      </c>
      <c r="AE61" s="2" t="inlineStr">
        <is>
          <t>1</t>
        </is>
      </c>
      <c r="AF61" s="2" t="inlineStr">
        <is>
          <t/>
        </is>
      </c>
      <c r="AG61" t="inlineStr">
        <is>
          <t/>
        </is>
      </c>
      <c r="AH61" s="2" t="inlineStr">
        <is>
          <t>laskekeha|
lendkeha|
mürsk</t>
        </is>
      </c>
      <c r="AI61" s="2" t="inlineStr">
        <is>
          <t>3|
2|
2</t>
        </is>
      </c>
      <c r="AJ61" s="2" t="inlineStr">
        <is>
          <t xml:space="preserve">preferred|
|
</t>
        </is>
      </c>
      <c r="AK61" t="inlineStr">
        <is>
          <t>objekt, mida on võimalik jõuga suurtükist välja paisata ja mis jätkab liikumist oma kineetilise energia abil</t>
        </is>
      </c>
      <c r="AL61" s="2" t="inlineStr">
        <is>
          <t>projektiili</t>
        </is>
      </c>
      <c r="AM61" s="2" t="inlineStr">
        <is>
          <t>3</t>
        </is>
      </c>
      <c r="AN61" s="2" t="inlineStr">
        <is>
          <t/>
        </is>
      </c>
      <c r="AO61" t="inlineStr">
        <is>
          <t>"ammus, heittoliikkeeseen singottu kappale"</t>
        </is>
      </c>
      <c r="AP61" s="2" t="inlineStr">
        <is>
          <t>projectile</t>
        </is>
      </c>
      <c r="AQ61" s="2" t="inlineStr">
        <is>
          <t>3</t>
        </is>
      </c>
      <c r="AR61" s="2" t="inlineStr">
        <is>
          <t/>
        </is>
      </c>
      <c r="AS61" t="inlineStr">
        <is>
          <t>corps apte à être propulsé par une force normalement fournie par une arme et qui poursuit son mouvement grâce à son énergie cinétique</t>
        </is>
      </c>
      <c r="AT61" t="inlineStr">
        <is>
          <t/>
        </is>
      </c>
      <c r="AU61" t="inlineStr">
        <is>
          <t/>
        </is>
      </c>
      <c r="AV61" t="inlineStr">
        <is>
          <t/>
        </is>
      </c>
      <c r="AW61" t="inlineStr">
        <is>
          <t/>
        </is>
      </c>
      <c r="AX61" t="inlineStr">
        <is>
          <t/>
        </is>
      </c>
      <c r="AY61" t="inlineStr">
        <is>
          <t/>
        </is>
      </c>
      <c r="AZ61" t="inlineStr">
        <is>
          <t/>
        </is>
      </c>
      <c r="BA61" t="inlineStr">
        <is>
          <t/>
        </is>
      </c>
      <c r="BB61" t="inlineStr">
        <is>
          <t/>
        </is>
      </c>
      <c r="BC61" t="inlineStr">
        <is>
          <t/>
        </is>
      </c>
      <c r="BD61" t="inlineStr">
        <is>
          <t/>
        </is>
      </c>
      <c r="BE61" t="inlineStr">
        <is>
          <t/>
        </is>
      </c>
      <c r="BF61" t="inlineStr">
        <is>
          <t/>
        </is>
      </c>
      <c r="BG61" t="inlineStr">
        <is>
          <t/>
        </is>
      </c>
      <c r="BH61" t="inlineStr">
        <is>
          <t/>
        </is>
      </c>
      <c r="BI61" t="inlineStr">
        <is>
          <t/>
        </is>
      </c>
      <c r="BJ61" t="inlineStr">
        <is>
          <t/>
        </is>
      </c>
      <c r="BK61" t="inlineStr">
        <is>
          <t/>
        </is>
      </c>
      <c r="BL61" t="inlineStr">
        <is>
          <t/>
        </is>
      </c>
      <c r="BM61" t="inlineStr">
        <is>
          <t/>
        </is>
      </c>
      <c r="BN61" s="2" t="inlineStr">
        <is>
          <t>šāviņš</t>
        </is>
      </c>
      <c r="BO61" s="2" t="inlineStr">
        <is>
          <t>3</t>
        </is>
      </c>
      <c r="BP61" s="2" t="inlineStr">
        <is>
          <t/>
        </is>
      </c>
      <c r="BQ61" t="inlineStr">
        <is>
          <t>lode, renkulis, skrots, bulta vai citi priekšmeti vai vielas, kas paredzēti vai pielāgoti šaušanai no ieroča vai izšauti no ieroča</t>
        </is>
      </c>
      <c r="BR61" s="2" t="inlineStr">
        <is>
          <t>projettili</t>
        </is>
      </c>
      <c r="BS61" s="2" t="inlineStr">
        <is>
          <t>3</t>
        </is>
      </c>
      <c r="BT61" s="2" t="inlineStr">
        <is>
          <t/>
        </is>
      </c>
      <c r="BU61" t="inlineStr">
        <is>
          <t>oġġett tal-ammunizzjon (bħal balla jew granata), li jiġi sparat minn arma (bħal pistola, rivolver jew kanun) b'azzjoni ta' propellant kombustibbli</t>
        </is>
      </c>
      <c r="BV61" t="inlineStr">
        <is>
          <t/>
        </is>
      </c>
      <c r="BW61" t="inlineStr">
        <is>
          <t/>
        </is>
      </c>
      <c r="BX61" t="inlineStr">
        <is>
          <t/>
        </is>
      </c>
      <c r="BY61" t="inlineStr">
        <is>
          <t/>
        </is>
      </c>
      <c r="BZ61" s="2" t="inlineStr">
        <is>
          <t>pocisk</t>
        </is>
      </c>
      <c r="CA61" s="2" t="inlineStr">
        <is>
          <t>3</t>
        </is>
      </c>
      <c r="CB61" s="2" t="inlineStr">
        <is>
          <t/>
        </is>
      </c>
      <c r="CC61" t="inlineStr">
        <is>
          <t/>
        </is>
      </c>
      <c r="CD61" s="2" t="inlineStr">
        <is>
          <t>projétil</t>
        </is>
      </c>
      <c r="CE61" s="2" t="inlineStr">
        <is>
          <t>3</t>
        </is>
      </c>
      <c r="CF61" s="2" t="inlineStr">
        <is>
          <t/>
        </is>
      </c>
      <c r="CG61" t="inlineStr">
        <is>
          <t>Qualquer sólido pesado que se move no espaço, abandonado a si mesmo depois de haver recebido impulse; no domínio das armas, por exemplo, balas, granadas, obuses, mísseis ou foguetes.</t>
        </is>
      </c>
      <c r="CH61" t="inlineStr">
        <is>
          <t/>
        </is>
      </c>
      <c r="CI61" t="inlineStr">
        <is>
          <t/>
        </is>
      </c>
      <c r="CJ61" t="inlineStr">
        <is>
          <t/>
        </is>
      </c>
      <c r="CK61" t="inlineStr">
        <is>
          <t/>
        </is>
      </c>
      <c r="CL61" s="2" t="inlineStr">
        <is>
          <t>projektil</t>
        </is>
      </c>
      <c r="CM61" s="2" t="inlineStr">
        <is>
          <t>3</t>
        </is>
      </c>
      <c r="CN61" s="2" t="inlineStr">
        <is>
          <t/>
        </is>
      </c>
      <c r="CO61" t="inlineStr">
        <is>
          <t>látka alebo teleso v skupenstve pevnom, kvapalnom alebo plynnom, určené k zasiahnutiu cieľa</t>
        </is>
      </c>
      <c r="CP61" t="inlineStr">
        <is>
          <t/>
        </is>
      </c>
      <c r="CQ61" t="inlineStr">
        <is>
          <t/>
        </is>
      </c>
      <c r="CR61" t="inlineStr">
        <is>
          <t/>
        </is>
      </c>
      <c r="CS61" t="inlineStr">
        <is>
          <t/>
        </is>
      </c>
      <c r="CT61" t="inlineStr">
        <is>
          <t/>
        </is>
      </c>
      <c r="CU61" t="inlineStr">
        <is>
          <t/>
        </is>
      </c>
      <c r="CV61" t="inlineStr">
        <is>
          <t/>
        </is>
      </c>
      <c r="CW61" t="inlineStr">
        <is>
          <t/>
        </is>
      </c>
    </row>
    <row r="62">
      <c r="A62" s="1" t="str">
        <f>HYPERLINK("https://iate.europa.eu/entry/result/1216278/all", "1216278")</f>
        <v>1216278</v>
      </c>
      <c r="B62" t="inlineStr">
        <is>
          <t>INTERNATIONAL RELATIONS</t>
        </is>
      </c>
      <c r="C62" t="inlineStr">
        <is>
          <t>INTERNATIONAL RELATIONS|defence</t>
        </is>
      </c>
      <c r="D62" t="inlineStr">
        <is>
          <t>no</t>
        </is>
      </c>
      <c r="E62" t="inlineStr">
        <is>
          <t/>
        </is>
      </c>
      <c r="F62" t="inlineStr">
        <is>
          <t/>
        </is>
      </c>
      <c r="G62" t="inlineStr">
        <is>
          <t/>
        </is>
      </c>
      <c r="H62" t="inlineStr">
        <is>
          <t/>
        </is>
      </c>
      <c r="I62" t="inlineStr">
        <is>
          <t/>
        </is>
      </c>
      <c r="J62" s="2" t="inlineStr">
        <is>
          <t>plynová zbraň</t>
        </is>
      </c>
      <c r="K62" s="2" t="inlineStr">
        <is>
          <t>3</t>
        </is>
      </c>
      <c r="L62" s="2" t="inlineStr">
        <is>
          <t/>
        </is>
      </c>
      <c r="M62" t="inlineStr">
        <is>
          <t>střelná zbraň, u které je funkce odvozena od okamžitého uvolnění energie stlačeného vzduchu nebo jiného plynu</t>
        </is>
      </c>
      <c r="N62" s="2" t="inlineStr">
        <is>
          <t>luftgevær|
luftbøsse</t>
        </is>
      </c>
      <c r="O62" s="2" t="inlineStr">
        <is>
          <t>3|
3</t>
        </is>
      </c>
      <c r="P62" s="2" t="inlineStr">
        <is>
          <t xml:space="preserve">|
</t>
        </is>
      </c>
      <c r="Q62" t="inlineStr">
        <is>
          <t/>
        </is>
      </c>
      <c r="R62" s="2" t="inlineStr">
        <is>
          <t>Luftgewehr</t>
        </is>
      </c>
      <c r="S62" s="2" t="inlineStr">
        <is>
          <t>3</t>
        </is>
      </c>
      <c r="T62" s="2" t="inlineStr">
        <is>
          <t/>
        </is>
      </c>
      <c r="U62" t="inlineStr">
        <is>
          <t>Gewehr, bei dem das Geschoss durch Druckluft aus dem Lauf getrieben wird</t>
        </is>
      </c>
      <c r="V62" s="2" t="inlineStr">
        <is>
          <t>τουφέκι με συμπιεσμένο αέρα|
αεροβόλο τουφέκι</t>
        </is>
      </c>
      <c r="W62" s="2" t="inlineStr">
        <is>
          <t>3|
3</t>
        </is>
      </c>
      <c r="X62" s="2" t="inlineStr">
        <is>
          <t xml:space="preserve">|
</t>
        </is>
      </c>
      <c r="Y62" t="inlineStr">
        <is>
          <t/>
        </is>
      </c>
      <c r="Z62" s="2" t="inlineStr">
        <is>
          <t>air gun</t>
        </is>
      </c>
      <c r="AA62" s="2" t="inlineStr">
        <is>
          <t>3</t>
        </is>
      </c>
      <c r="AB62" s="2" t="inlineStr">
        <is>
          <t/>
        </is>
      </c>
      <c r="AC62" t="inlineStr">
        <is>
          <t/>
        </is>
      </c>
      <c r="AD62" s="2" t="inlineStr">
        <is>
          <t>escopeta de aire comprimido</t>
        </is>
      </c>
      <c r="AE62" s="2" t="inlineStr">
        <is>
          <t>3</t>
        </is>
      </c>
      <c r="AF62" s="2" t="inlineStr">
        <is>
          <t/>
        </is>
      </c>
      <c r="AG62" t="inlineStr">
        <is>
          <t/>
        </is>
      </c>
      <c r="AH62" t="inlineStr">
        <is>
          <t/>
        </is>
      </c>
      <c r="AI62" t="inlineStr">
        <is>
          <t/>
        </is>
      </c>
      <c r="AJ62" t="inlineStr">
        <is>
          <t/>
        </is>
      </c>
      <c r="AK62" t="inlineStr">
        <is>
          <t/>
        </is>
      </c>
      <c r="AL62" t="inlineStr">
        <is>
          <t/>
        </is>
      </c>
      <c r="AM62" t="inlineStr">
        <is>
          <t/>
        </is>
      </c>
      <c r="AN62" t="inlineStr">
        <is>
          <t/>
        </is>
      </c>
      <c r="AO62" t="inlineStr">
        <is>
          <t/>
        </is>
      </c>
      <c r="AP62" s="2" t="inlineStr">
        <is>
          <t>fusil à air comprimé</t>
        </is>
      </c>
      <c r="AQ62" s="2" t="inlineStr">
        <is>
          <t>3</t>
        </is>
      </c>
      <c r="AR62" s="2" t="inlineStr">
        <is>
          <t/>
        </is>
      </c>
      <c r="AS62" t="inlineStr">
        <is>
          <t/>
        </is>
      </c>
      <c r="AT62" t="inlineStr">
        <is>
          <t/>
        </is>
      </c>
      <c r="AU62" t="inlineStr">
        <is>
          <t/>
        </is>
      </c>
      <c r="AV62" t="inlineStr">
        <is>
          <t/>
        </is>
      </c>
      <c r="AW62" t="inlineStr">
        <is>
          <t/>
        </is>
      </c>
      <c r="AX62" t="inlineStr">
        <is>
          <t/>
        </is>
      </c>
      <c r="AY62" t="inlineStr">
        <is>
          <t/>
        </is>
      </c>
      <c r="AZ62" t="inlineStr">
        <is>
          <t/>
        </is>
      </c>
      <c r="BA62" t="inlineStr">
        <is>
          <t/>
        </is>
      </c>
      <c r="BB62" t="inlineStr">
        <is>
          <t/>
        </is>
      </c>
      <c r="BC62" t="inlineStr">
        <is>
          <t/>
        </is>
      </c>
      <c r="BD62" t="inlineStr">
        <is>
          <t/>
        </is>
      </c>
      <c r="BE62" t="inlineStr">
        <is>
          <t/>
        </is>
      </c>
      <c r="BF62" s="2" t="inlineStr">
        <is>
          <t>fucile ad aria compressa</t>
        </is>
      </c>
      <c r="BG62" s="2" t="inlineStr">
        <is>
          <t>3</t>
        </is>
      </c>
      <c r="BH62" s="2" t="inlineStr">
        <is>
          <t/>
        </is>
      </c>
      <c r="BI62" t="inlineStr">
        <is>
          <t/>
        </is>
      </c>
      <c r="BJ62" t="inlineStr">
        <is>
          <t/>
        </is>
      </c>
      <c r="BK62" t="inlineStr">
        <is>
          <t/>
        </is>
      </c>
      <c r="BL62" t="inlineStr">
        <is>
          <t/>
        </is>
      </c>
      <c r="BM62" t="inlineStr">
        <is>
          <t/>
        </is>
      </c>
      <c r="BN62" t="inlineStr">
        <is>
          <t/>
        </is>
      </c>
      <c r="BO62" t="inlineStr">
        <is>
          <t/>
        </is>
      </c>
      <c r="BP62" t="inlineStr">
        <is>
          <t/>
        </is>
      </c>
      <c r="BQ62" t="inlineStr">
        <is>
          <t/>
        </is>
      </c>
      <c r="BR62" t="inlineStr">
        <is>
          <t/>
        </is>
      </c>
      <c r="BS62" t="inlineStr">
        <is>
          <t/>
        </is>
      </c>
      <c r="BT62" t="inlineStr">
        <is>
          <t/>
        </is>
      </c>
      <c r="BU62" t="inlineStr">
        <is>
          <t/>
        </is>
      </c>
      <c r="BV62" s="2" t="inlineStr">
        <is>
          <t>luchtbuks</t>
        </is>
      </c>
      <c r="BW62" s="2" t="inlineStr">
        <is>
          <t>3</t>
        </is>
      </c>
      <c r="BX62" s="2" t="inlineStr">
        <is>
          <t/>
        </is>
      </c>
      <c r="BY62" t="inlineStr">
        <is>
          <t/>
        </is>
      </c>
      <c r="BZ62" t="inlineStr">
        <is>
          <t/>
        </is>
      </c>
      <c r="CA62" t="inlineStr">
        <is>
          <t/>
        </is>
      </c>
      <c r="CB62" t="inlineStr">
        <is>
          <t/>
        </is>
      </c>
      <c r="CC62" t="inlineStr">
        <is>
          <t/>
        </is>
      </c>
      <c r="CD62" s="2" t="inlineStr">
        <is>
          <t>espingarda de ar comprimido</t>
        </is>
      </c>
      <c r="CE62" s="2" t="inlineStr">
        <is>
          <t>3</t>
        </is>
      </c>
      <c r="CF62" s="2" t="inlineStr">
        <is>
          <t/>
        </is>
      </c>
      <c r="CG62" t="inlineStr">
        <is>
          <t/>
        </is>
      </c>
      <c r="CH62" t="inlineStr">
        <is>
          <t/>
        </is>
      </c>
      <c r="CI62" t="inlineStr">
        <is>
          <t/>
        </is>
      </c>
      <c r="CJ62" t="inlineStr">
        <is>
          <t/>
        </is>
      </c>
      <c r="CK62" t="inlineStr">
        <is>
          <t/>
        </is>
      </c>
      <c r="CL62" s="2" t="inlineStr">
        <is>
          <t>plynová zbraň|
vzduchovka</t>
        </is>
      </c>
      <c r="CM62" s="2" t="inlineStr">
        <is>
          <t>3|
3</t>
        </is>
      </c>
      <c r="CN62" s="2" t="inlineStr">
        <is>
          <t xml:space="preserve">|
</t>
        </is>
      </c>
      <c r="CO62" t="inlineStr">
        <is>
          <t>strelná zbraň, pri ktorej je funkcia odvodená od okamžitého uvoľnenia energie stlačeného vzduchu alebo iného plynu</t>
        </is>
      </c>
      <c r="CP62" t="inlineStr">
        <is>
          <t/>
        </is>
      </c>
      <c r="CQ62" t="inlineStr">
        <is>
          <t/>
        </is>
      </c>
      <c r="CR62" t="inlineStr">
        <is>
          <t/>
        </is>
      </c>
      <c r="CS62" t="inlineStr">
        <is>
          <t/>
        </is>
      </c>
      <c r="CT62" s="2" t="inlineStr">
        <is>
          <t>luftvapen</t>
        </is>
      </c>
      <c r="CU62" s="2" t="inlineStr">
        <is>
          <t>3</t>
        </is>
      </c>
      <c r="CV62" s="2" t="inlineStr">
        <is>
          <t/>
        </is>
      </c>
      <c r="CW62" t="inlineStr">
        <is>
          <t>vapen (luftgevär och luftpistol) där projektilen drivs ut ur pipan med komprimerad luft eller koldioxid</t>
        </is>
      </c>
    </row>
    <row r="63">
      <c r="A63" s="1" t="str">
        <f>HYPERLINK("https://iate.europa.eu/entry/result/3564452/all", "3564452")</f>
        <v>3564452</v>
      </c>
      <c r="B63" t="inlineStr">
        <is>
          <t>INTERNATIONAL RELATIONS</t>
        </is>
      </c>
      <c r="C63" t="inlineStr">
        <is>
          <t>INTERNATIONAL RELATIONS|international balance|international conflict;INTERNATIONAL RELATIONS|international balance|peace</t>
        </is>
      </c>
      <c r="D63" t="inlineStr">
        <is>
          <t>yes</t>
        </is>
      </c>
      <c r="E63" t="inlineStr">
        <is>
          <t/>
        </is>
      </c>
      <c r="F63" s="2" t="inlineStr">
        <is>
          <t>споразумения от Минск</t>
        </is>
      </c>
      <c r="G63" s="2" t="inlineStr">
        <is>
          <t>3</t>
        </is>
      </c>
      <c r="H63" s="2" t="inlineStr">
        <is>
          <t/>
        </is>
      </c>
      <c r="I63" t="inlineStr">
        <is>
          <t>термин, с който се обозначават споразуменията, подписани в Минск под егидата на Тристранната контактна група в отговор на украинската криза</t>
        </is>
      </c>
      <c r="J63" s="2" t="inlineStr">
        <is>
          <t>minské dohody|
dohody z Minsku</t>
        </is>
      </c>
      <c r="K63" s="2" t="inlineStr">
        <is>
          <t>3|
3</t>
        </is>
      </c>
      <c r="L63" s="2" t="inlineStr">
        <is>
          <t xml:space="preserve">|
</t>
        </is>
      </c>
      <c r="M63" t="inlineStr">
        <is>
          <t>dohody o řešení krize na Ukrajině, podepsané v Minsku</t>
        </is>
      </c>
      <c r="N63" s="2" t="inlineStr">
        <is>
          <t>Minskaftalerne</t>
        </is>
      </c>
      <c r="O63" s="2" t="inlineStr">
        <is>
          <t>3</t>
        </is>
      </c>
      <c r="P63" s="2" t="inlineStr">
        <is>
          <t/>
        </is>
      </c>
      <c r="Q63" t="inlineStr">
        <is>
          <t/>
        </is>
      </c>
      <c r="R63" s="2" t="inlineStr">
        <is>
          <t>Minsker Vereinbarungen</t>
        </is>
      </c>
      <c r="S63" s="2" t="inlineStr">
        <is>
          <t>3</t>
        </is>
      </c>
      <c r="T63" s="2" t="inlineStr">
        <is>
          <t/>
        </is>
      </c>
      <c r="U63" t="inlineStr">
        <is>
          <t/>
        </is>
      </c>
      <c r="V63" s="2" t="inlineStr">
        <is>
          <t>συμφωνίες του Μινσκ</t>
        </is>
      </c>
      <c r="W63" s="2" t="inlineStr">
        <is>
          <t>3</t>
        </is>
      </c>
      <c r="X63" s="2" t="inlineStr">
        <is>
          <t/>
        </is>
      </c>
      <c r="Y63" t="inlineStr">
        <is>
          <t/>
        </is>
      </c>
      <c r="Z63" s="2" t="inlineStr">
        <is>
          <t>Minsk agreements|
minsk memorandum|
minsk protocol|
minsk package|
minsk deal|
Minsk agreement</t>
        </is>
      </c>
      <c r="AA63" s="2" t="inlineStr">
        <is>
          <t>3|
1|
1|
1|
1|
1</t>
        </is>
      </c>
      <c r="AB63" s="2" t="inlineStr">
        <is>
          <t xml:space="preserve">|
|
|
|
|
</t>
        </is>
      </c>
      <c r="AC63" t="inlineStr">
        <is>
          <t/>
        </is>
      </c>
      <c r="AD63" s="2" t="inlineStr">
        <is>
          <t>Acuerdos de Minsk</t>
        </is>
      </c>
      <c r="AE63" s="2" t="inlineStr">
        <is>
          <t>3</t>
        </is>
      </c>
      <c r="AF63" s="2" t="inlineStr">
        <is>
          <t/>
        </is>
      </c>
      <c r="AG63" t="inlineStr">
        <is>
          <t>Denominación con la que se conocen los diferentes acuerdos firmados en Minsk (Bielorrusia), bajo los auspicios de la OSCE [ &lt;a href="/entry/result/884803/all" id="ENTRY_TO_ENTRY_CONVERTER" target="_blank"&gt;IATE:884803&lt;/a&gt; ], por representantes de esta Organización, Ucrania [ &lt;a href="/entry/result/861209/all" id="ENTRY_TO_ENTRY_CONVERTER" target="_blank"&gt;IATE:861209&lt;/a&gt; ] y la Federación de Rusia [ &lt;a href="/entry/result/859037/all" id="ENTRY_TO_ENTRY_CONVERTER" target="_blank"&gt;IATE:859037&lt;/a&gt; ], con motivo de la crisis de Ucrania.</t>
        </is>
      </c>
      <c r="AH63" s="2" t="inlineStr">
        <is>
          <t>Minski kokkulepped</t>
        </is>
      </c>
      <c r="AI63" s="2" t="inlineStr">
        <is>
          <t>3</t>
        </is>
      </c>
      <c r="AJ63" s="2" t="inlineStr">
        <is>
          <t/>
        </is>
      </c>
      <c r="AK63" t="inlineStr">
        <is>
          <t>kokkulepped, mis allkirjastati OSCE egiidi all Minskis toimunud Ukraina kriisi käsitlevate läbirääkimiste tulemusel</t>
        </is>
      </c>
      <c r="AL63" s="2" t="inlineStr">
        <is>
          <t>Minskin sopimukset</t>
        </is>
      </c>
      <c r="AM63" s="2" t="inlineStr">
        <is>
          <t>3</t>
        </is>
      </c>
      <c r="AN63" s="2" t="inlineStr">
        <is>
          <t/>
        </is>
      </c>
      <c r="AO63" t="inlineStr">
        <is>
          <t/>
        </is>
      </c>
      <c r="AP63" s="2" t="inlineStr">
        <is>
          <t>accords de Minsk</t>
        </is>
      </c>
      <c r="AQ63" s="2" t="inlineStr">
        <is>
          <t>3</t>
        </is>
      </c>
      <c r="AR63" s="2" t="inlineStr">
        <is>
          <t/>
        </is>
      </c>
      <c r="AS63" t="inlineStr">
        <is>
          <t/>
        </is>
      </c>
      <c r="AT63" s="2" t="inlineStr">
        <is>
          <t>comhaontuithe Mhionsc</t>
        </is>
      </c>
      <c r="AU63" s="2" t="inlineStr">
        <is>
          <t>3</t>
        </is>
      </c>
      <c r="AV63" s="2" t="inlineStr">
        <is>
          <t/>
        </is>
      </c>
      <c r="AW63" t="inlineStr">
        <is>
          <t/>
        </is>
      </c>
      <c r="AX63" s="2" t="inlineStr">
        <is>
          <t>sporazumi iz Minska</t>
        </is>
      </c>
      <c r="AY63" s="2" t="inlineStr">
        <is>
          <t>3</t>
        </is>
      </c>
      <c r="AZ63" s="2" t="inlineStr">
        <is>
          <t/>
        </is>
      </c>
      <c r="BA63" t="inlineStr">
        <is>
          <t/>
        </is>
      </c>
      <c r="BB63" s="2" t="inlineStr">
        <is>
          <t>minszki megállapodások</t>
        </is>
      </c>
      <c r="BC63" s="2" t="inlineStr">
        <is>
          <t>4</t>
        </is>
      </c>
      <c r="BD63" s="2" t="inlineStr">
        <is>
          <t/>
        </is>
      </c>
      <c r="BE63" t="inlineStr">
        <is>
          <t>az EBESZ háromoldalú összekötő csoportjának [ &lt;a href="/entry/result/3561155/all" id="ENTRY_TO_ENTRY_CONVERTER" target="_blank"&gt;IATE:3561155&lt;/a&gt; ] égisze alatt az ukrajnai válság nyomán létrejött megállapodások összefoglaló megnevezése</t>
        </is>
      </c>
      <c r="BF63" s="2" t="inlineStr">
        <is>
          <t>accordi di Minsk</t>
        </is>
      </c>
      <c r="BG63" s="2" t="inlineStr">
        <is>
          <t>3</t>
        </is>
      </c>
      <c r="BH63" s="2" t="inlineStr">
        <is>
          <t/>
        </is>
      </c>
      <c r="BI63" t="inlineStr">
        <is>
          <t>termine collettivo che indica una serie di accordi siglati in momenti successivi tra la Russia e l'Ucraina per il cessate il fuoco&lt;p&gt;* protocollo, firmato a Minsk il 5 settembre 2014 (trattativa trilaterale di Minsk) che si articolava in 12 punti fissati dall'Osce, dalla Russia e dall'Ucraina&lt;/p&gt;&lt;p&gt;* accordo per il cessate il fuoco e la creazione di una zona demilitarizzata concluso il 19 settembre dopo sette ore di colloqui del cosiddetto 'gruppo di contatto' formato da Osce, Mosca, Kiev e separatisti filorussi per risolvere la crisi in Ucraina&lt;/p&gt;&lt;p&gt;* accordo in tredici punti stipulato nel febbraio 2015 a Minsk, dopo una notte di trattative tra Ucraina e Russia, in presenza di Germania (Merkel) e Francia (Hollande), per l'attuazione dei precedenti accordi di Minsk&lt;/p&gt;</t>
        </is>
      </c>
      <c r="BJ63" s="2" t="inlineStr">
        <is>
          <t>Minsko susitarimai</t>
        </is>
      </c>
      <c r="BK63" s="2" t="inlineStr">
        <is>
          <t>3</t>
        </is>
      </c>
      <c r="BL63" s="2" t="inlineStr">
        <is>
          <t/>
        </is>
      </c>
      <c r="BM63" t="inlineStr">
        <is>
          <t>&lt;p&gt;susitarimai, kurie 2014-2015 m. buvo pasirašyti Minske dalyvaujant ESBO trišalei kontaktinei grupei (&lt;a href="/entry/result/3561155/all" id="ENTRY_TO_ENTRY_CONVERTER" target="_blank"&gt;IATE:3561155&lt;/a&gt;), siekiant sureguliuoti krizę Ukrainoje&lt;/p&gt;</t>
        </is>
      </c>
      <c r="BN63" s="2" t="inlineStr">
        <is>
          <t>Minskas vienošanās</t>
        </is>
      </c>
      <c r="BO63" s="2" t="inlineStr">
        <is>
          <t>3</t>
        </is>
      </c>
      <c r="BP63" s="2" t="inlineStr">
        <is>
          <t/>
        </is>
      </c>
      <c r="BQ63" t="inlineStr">
        <is>
          <t>kopīgs apzīmējums dokumentiem, kas, reaģējot uz krīzi Ukrainā, EDSO trīspusējās kontaktgrupas aizgādībā 2014. un 2015. gadā parakstīti Minskā</t>
        </is>
      </c>
      <c r="BR63" s="2" t="inlineStr">
        <is>
          <t>ftehimiet ta' Minsk</t>
        </is>
      </c>
      <c r="BS63" s="2" t="inlineStr">
        <is>
          <t>3</t>
        </is>
      </c>
      <c r="BT63" s="2" t="inlineStr">
        <is>
          <t/>
        </is>
      </c>
      <c r="BU63" t="inlineStr">
        <is>
          <t>is-sett ta' ftehimiet li ġew iffirmati f'Minsk bħala reazzjoni għall-kriżi fl-Ukrajna:&lt;br&gt;-Protokoll dwar ir-riżultati tal-konsultazzjonijiet tal-Grupp ta' Kuntatt Trilaterali fil-5 ta' Settembru 2014;&lt;br&gt;-Memorandum fid-19 ta' Settembru 2014 li jistabbilixxi l-parametri għall-implimentazzjoni tal-impenji tal-Protokoll ta' Minsk;&lt;br&gt;-Pakkett ta' Miżuri għall-Implimentazzjoni tal-Ftehimiet ta' Minsk, magħruf ukoll bħala Minsk II (12 ta' Frar 2015)</t>
        </is>
      </c>
      <c r="BV63" s="2" t="inlineStr">
        <is>
          <t>akkoorden van Minsk|
Minsk-akkoorden</t>
        </is>
      </c>
      <c r="BW63" s="2" t="inlineStr">
        <is>
          <t>3|
3</t>
        </is>
      </c>
      <c r="BX63" s="2" t="inlineStr">
        <is>
          <t xml:space="preserve">|
</t>
        </is>
      </c>
      <c r="BY63" t="inlineStr">
        <is>
          <t/>
        </is>
      </c>
      <c r="BZ63" s="2" t="inlineStr">
        <is>
          <t>porozumienia mińskie</t>
        </is>
      </c>
      <c r="CA63" s="2" t="inlineStr">
        <is>
          <t>3</t>
        </is>
      </c>
      <c r="CB63" s="2" t="inlineStr">
        <is>
          <t/>
        </is>
      </c>
      <c r="CC63" t="inlineStr">
        <is>
          <t>zbiorcze określenie układów ws. zawieszenia broni w konflikcie między Rosją a Ukrainą zawartych w Mińsku (Białoruś) pod auspicjami trójstronnej grupy kontaktowej ws. rozwiązania kryzysu na Ukrainie (OBWE, Ukraina, Rosja) w latach 2014-2015</t>
        </is>
      </c>
      <c r="CD63" s="2" t="inlineStr">
        <is>
          <t>acordos de Minsk</t>
        </is>
      </c>
      <c r="CE63" s="2" t="inlineStr">
        <is>
          <t>3</t>
        </is>
      </c>
      <c r="CF63" s="2" t="inlineStr">
        <is>
          <t/>
        </is>
      </c>
      <c r="CG63" t="inlineStr">
        <is>
          <t>Nome por que são conhecidos os diferentes acordos assinados em Minsk no âmbito do grupo de contacto trilateral constituído por representantes da OSCE [ &lt;a href="/entry/result/884803/all" id="ENTRY_TO_ENTRY_CONVERTER" target="_blank"&gt;IATE:884803&lt;/a&gt; ], da Ucrânia e da Federação da Rússia em resposta à crise na Ucrânia.&lt;br&gt;Os documentos assinados são os seguintes:&lt;br&gt;- o &lt;i&gt;&lt;b&gt;Protocolo&lt;/b&gt;&lt;/i&gt;, assinado em 5 de setembro de 2014;&lt;br&gt;- o &lt;i&gt;&lt;b&gt;Memorando&lt;/b&gt;&lt;/i&gt; que completa o Protocolo, assinado em 19 de setembro de 2014;&lt;br&gt;- o &lt;i&gt;&lt;b&gt;Conjunto de medidas destinadas a aplicar os acordos de Minsk&lt;/b&gt;&lt;/i&gt;, de 12 de fevereiro de 2015, também conhecido como &lt;i&gt;&lt;b&gt;Minsk II&lt;/b&gt;&lt;/i&gt;.</t>
        </is>
      </c>
      <c r="CH63" s="2" t="inlineStr">
        <is>
          <t>acordurile de la Minsk</t>
        </is>
      </c>
      <c r="CI63" s="2" t="inlineStr">
        <is>
          <t>3</t>
        </is>
      </c>
      <c r="CJ63" s="2" t="inlineStr">
        <is>
          <t/>
        </is>
      </c>
      <c r="CK63" t="inlineStr">
        <is>
          <t/>
        </is>
      </c>
      <c r="CL63" s="2" t="inlineStr">
        <is>
          <t>dohody z Minska</t>
        </is>
      </c>
      <c r="CM63" s="2" t="inlineStr">
        <is>
          <t>3</t>
        </is>
      </c>
      <c r="CN63" s="2" t="inlineStr">
        <is>
          <t/>
        </is>
      </c>
      <c r="CO63" t="inlineStr">
        <is>
          <t>dokumenty podpísané v Minsku pod záštitou trojstrannej kontaktnej skupiny OBSE v snahe urovnať konflikt na Ukrajine</t>
        </is>
      </c>
      <c r="CP63" s="2" t="inlineStr">
        <is>
          <t>sporazumi iz Minska</t>
        </is>
      </c>
      <c r="CQ63" s="2" t="inlineStr">
        <is>
          <t>3</t>
        </is>
      </c>
      <c r="CR63" s="2" t="inlineStr">
        <is>
          <t/>
        </is>
      </c>
      <c r="CS63" t="inlineStr">
        <is>
          <t/>
        </is>
      </c>
      <c r="CT63" s="2" t="inlineStr">
        <is>
          <t>Minskavtalen</t>
        </is>
      </c>
      <c r="CU63" s="2" t="inlineStr">
        <is>
          <t>3</t>
        </is>
      </c>
      <c r="CV63" s="2" t="inlineStr">
        <is>
          <t/>
        </is>
      </c>
      <c r="CW63" t="inlineStr">
        <is>
          <t>de avtal (Minsk I och Minsk II) som undertecknades i Minsk under
överinseende av Organisationen för säkerhet och samarbete i Europa för att få
slut på striderna i östra Ukraina</t>
        </is>
      </c>
    </row>
    <row r="64">
      <c r="A64" s="1" t="str">
        <f>HYPERLINK("https://iate.europa.eu/entry/result/116082/all", "116082")</f>
        <v>116082</v>
      </c>
      <c r="B64" t="inlineStr">
        <is>
          <t>INTERNATIONAL RELATIONS</t>
        </is>
      </c>
      <c r="C64" t="inlineStr">
        <is>
          <t>INTERNATIONAL RELATIONS|defence;INTERNATIONAL RELATIONS|defence|military equipment</t>
        </is>
      </c>
      <c r="D64" t="inlineStr">
        <is>
          <t>no</t>
        </is>
      </c>
      <c r="E64" t="inlineStr">
        <is>
          <t/>
        </is>
      </c>
      <c r="F64" s="2" t="inlineStr">
        <is>
          <t>невзривен боен припас|
неексплодирал боен припас</t>
        </is>
      </c>
      <c r="G64" s="2" t="inlineStr">
        <is>
          <t>3|
3</t>
        </is>
      </c>
      <c r="H64" s="2" t="inlineStr">
        <is>
          <t xml:space="preserve">|
</t>
        </is>
      </c>
      <c r="I64" t="inlineStr">
        <is>
          <t>взривоопасен боен припас, който е бил
подготвен, възпламенен и подготвен за
бой или по някакъв друг начин подготвен за
действие, и който е изстрелян, пуснат,
подготвен за старт, настроен или
поставен по такъв начин, че да
представлява опасност за операции,
инсталации, персонал или материални
средства и остава невзривен или поради
повреда, грешка в конструкцията или поради
някаква друга причина</t>
        </is>
      </c>
      <c r="J64" t="inlineStr">
        <is>
          <t/>
        </is>
      </c>
      <c r="K64" t="inlineStr">
        <is>
          <t/>
        </is>
      </c>
      <c r="L64" t="inlineStr">
        <is>
          <t/>
        </is>
      </c>
      <c r="M64" t="inlineStr">
        <is>
          <t/>
        </is>
      </c>
      <c r="N64" s="2" t="inlineStr">
        <is>
          <t>UXO|
forsager|
eksplosivstofammunition som ikke er eksploderet|
ueksploderet ammunition|
blindgænger|
ueksploderet objekt</t>
        </is>
      </c>
      <c r="O64" s="2" t="inlineStr">
        <is>
          <t>3|
4|
2|
3|
4|
3</t>
        </is>
      </c>
      <c r="P64" s="2" t="inlineStr">
        <is>
          <t xml:space="preserve">|
|
|
|
|
</t>
        </is>
      </c>
      <c r="Q64" t="inlineStr">
        <is>
          <t>Ueksploderet bombe eller ammunition</t>
        </is>
      </c>
      <c r="R64" s="2" t="inlineStr">
        <is>
          <t>UXO|
nicht gezündeter Sprengkörper|
nicht zur Wirkung gelangtes explosives Kampfmittel|
nicht zur Wirkung gelangtes Kampfmittel|
Blindgänger|
nicht zur Wirkung gelangte Sprengmittel</t>
        </is>
      </c>
      <c r="S64" s="2" t="inlineStr">
        <is>
          <t>3|
3|
3|
3|
2|
2</t>
        </is>
      </c>
      <c r="T64" s="2" t="inlineStr">
        <is>
          <t xml:space="preserve">|
|
|
|
|
</t>
        </is>
      </c>
      <c r="U64" t="inlineStr">
        <is>
          <t>explosives Kampfmittel, das mit Zündmitteln versehen, gezündet, entsichert oder anderweitig einsatzbereit gemacht und in einem bewaffneten Konflikt eingesetzt wurde; wurde abgefeuert, abgeworfen, gestartet oder ausgestoßen und ist entgegen seiner Bestimmung nicht explodiert</t>
        </is>
      </c>
      <c r="V64" s="2" t="inlineStr">
        <is>
          <t>μη εκραγείς μηχανισμός|
μη εκραγέν υλικό</t>
        </is>
      </c>
      <c r="W64" s="2" t="inlineStr">
        <is>
          <t>3|
3</t>
        </is>
      </c>
      <c r="X64" s="2" t="inlineStr">
        <is>
          <t xml:space="preserve">|
</t>
        </is>
      </c>
      <c r="Y64" t="inlineStr">
        <is>
          <t>Εκρηκτικό υλικό το οποίο εφοδιάστηκε με εμπύρευμα και πυροσωλήνα και οπλίστηκε ή κατ' άλλον τρόπο ετοιμάστηκε προς χρήση και χρησιμοποιήθηκε σε ένοπλη σύγκρουση. Μπορεί να είχε πυροδοτηθεί, ριφθεί ή εκτοξευθεί και θα έπρεπε να έχει εκραγεί, αλλά δεν εξερράγη.</t>
        </is>
      </c>
      <c r="Z64" s="2" t="inlineStr">
        <is>
          <t>UXO|
unexploded ordnance|
unexploded object|
unexploded explosive ordnance</t>
        </is>
      </c>
      <c r="AA64" s="2" t="inlineStr">
        <is>
          <t>3|
3|
3|
3</t>
        </is>
      </c>
      <c r="AB64" s="2" t="inlineStr">
        <is>
          <t xml:space="preserve">|
|
|
</t>
        </is>
      </c>
      <c r="AC64" t="inlineStr">
        <is>
          <t>Explosive ordnance &lt;a href="/entry/result/2199232/all" id="ENTRY_TO_ENTRY_CONVERTER" target="_blank"&gt;IATE:2199232&lt;/a&gt; which has been primed, fused, armed or otherwise prepared for action, and which has been fired, dropped, launched, projected or placed in such a manner as to constitute a hazard to operations, installations, personnel or material and remains unexploded &lt;i&gt;either by malfunction &lt;b&gt;or design&lt;/b&gt; or for any other cause&lt;/i&gt;.</t>
        </is>
      </c>
      <c r="AD64" s="2" t="inlineStr">
        <is>
          <t>UXO|
artefacto no explosionado|
munición explosiva sin detonar|
mina sin explotar|
munición sin estallar</t>
        </is>
      </c>
      <c r="AE64" s="2" t="inlineStr">
        <is>
          <t>3|
3|
3|
3|
3</t>
        </is>
      </c>
      <c r="AF64" s="2" t="inlineStr">
        <is>
          <t xml:space="preserve">|
|
|
|
</t>
        </is>
      </c>
      <c r="AG64" t="inlineStr">
        <is>
          <t>1) Munición [explosiva] que ha sido cebada, dotada de espoleta, armada o preparada para actuar de otra forma, que ha sido disparada, soltada, lanzada, proyectada o colocada de tal manera que constituye un peligro para operaciones, personal o material, y que permanece sin estallar debido al mal funcionamiento, al diseño o a cualquier otra causa.&lt;br&gt;2) Los artefactos explosivos &lt;a href="/entry/result/2199232/all" id="ENTRY_TO_ENTRY_CONVERTER" target="_blank"&gt;IATE:2199232&lt;/a&gt; que hayan sido cebados, provistos de espoleta, armados o preparados de otro modo para su empleo y utilizados en un conflicto armado. Pueden haber sido disparados, dejados caer, emplazados o proyectados, y habrían debido hacer explosión pero no lo hicieron.</t>
        </is>
      </c>
      <c r="AH64" t="inlineStr">
        <is>
          <t/>
        </is>
      </c>
      <c r="AI64" t="inlineStr">
        <is>
          <t/>
        </is>
      </c>
      <c r="AJ64" t="inlineStr">
        <is>
          <t/>
        </is>
      </c>
      <c r="AK64" t="inlineStr">
        <is>
          <t/>
        </is>
      </c>
      <c r="AL64" s="2" t="inlineStr">
        <is>
          <t>UXO|
räjähtämätön taisteluväline</t>
        </is>
      </c>
      <c r="AM64" s="2" t="inlineStr">
        <is>
          <t>3|
3</t>
        </is>
      </c>
      <c r="AN64" s="2" t="inlineStr">
        <is>
          <t xml:space="preserve">|
</t>
        </is>
      </c>
      <c r="AO64" t="inlineStr">
        <is>
          <t/>
        </is>
      </c>
      <c r="AP64" s="2" t="inlineStr">
        <is>
          <t>munition non explosée|
MNE|
engin non explosé|
ENE|
munition non éclatée|
dispositif explosif non explosé|
UXO</t>
        </is>
      </c>
      <c r="AQ64" s="2" t="inlineStr">
        <is>
          <t>3|
3|
3|
3|
3|
3|
3</t>
        </is>
      </c>
      <c r="AR64" s="2" t="inlineStr">
        <is>
          <t xml:space="preserve">preferred|
|
|
|
|
|
</t>
        </is>
      </c>
      <c r="AS64" t="inlineStr">
        <is>
          <t>dispositif explosif qui a été amorcé, muni d'un détonateur, armé ou préparé par un autre procédé pour être mis en œuvre, et qui a été tiré, largué, lancé, projeté ou mis en place de manière à causer des dommages aux opérations, aux installations, au personnel ou au matériel, et demeure non explosé, soit à cause d'un mauvais fonctionnement ou d'un vice de fabrication, à dessein ou pour toute autre raison</t>
        </is>
      </c>
      <c r="AT64" s="2" t="inlineStr">
        <is>
          <t>feiste neamhphléasctha|
ordanás pléascach neamhphléasctha|
ordanás neamhphléasctha|
UXO</t>
        </is>
      </c>
      <c r="AU64" s="2" t="inlineStr">
        <is>
          <t>3|
3|
3|
3</t>
        </is>
      </c>
      <c r="AV64" s="2" t="inlineStr">
        <is>
          <t xml:space="preserve">|
|
|
</t>
        </is>
      </c>
      <c r="AW64" t="inlineStr">
        <is>
          <t/>
        </is>
      </c>
      <c r="AX64" t="inlineStr">
        <is>
          <t/>
        </is>
      </c>
      <c r="AY64" t="inlineStr">
        <is>
          <t/>
        </is>
      </c>
      <c r="AZ64" t="inlineStr">
        <is>
          <t/>
        </is>
      </c>
      <c r="BA64" t="inlineStr">
        <is>
          <t/>
        </is>
      </c>
      <c r="BB64" s="2" t="inlineStr">
        <is>
          <t>fel nem robbant hadianyag-maradványok</t>
        </is>
      </c>
      <c r="BC64" s="2" t="inlineStr">
        <is>
          <t>2</t>
        </is>
      </c>
      <c r="BD64" s="2" t="inlineStr">
        <is>
          <t/>
        </is>
      </c>
      <c r="BE64" t="inlineStr">
        <is>
          <t/>
        </is>
      </c>
      <c r="BF64" s="2" t="inlineStr">
        <is>
          <t>UXO|
ordigno inesploso|
materiale militare inesploso</t>
        </is>
      </c>
      <c r="BG64" s="2" t="inlineStr">
        <is>
          <t>3|
3|
2</t>
        </is>
      </c>
      <c r="BH64" s="2" t="inlineStr">
        <is>
          <t xml:space="preserve">|
|
</t>
        </is>
      </c>
      <c r="BI64" t="inlineStr">
        <is>
          <t/>
        </is>
      </c>
      <c r="BJ64" s="2" t="inlineStr">
        <is>
          <t>nesprogęs standartinis sprogmuo|
NSS</t>
        </is>
      </c>
      <c r="BK64" s="2" t="inlineStr">
        <is>
          <t>3|
3</t>
        </is>
      </c>
      <c r="BL64" s="2" t="inlineStr">
        <is>
          <t xml:space="preserve">|
</t>
        </is>
      </c>
      <c r="BM64" t="inlineStr">
        <is>
          <t>užtaisytas ar kitaip parengtas veikti
sprogmuo, kuris buvo
iššautas, nusviestas, numestas ar kitaip padėtas, kad sudarytų pavojų operacijoms, statiniams,
personalui ar materialinėms priemonėms,
bet liko nesprogęs, nes nesuveikė ar dėl kitų
priežasčių</t>
        </is>
      </c>
      <c r="BN64" t="inlineStr">
        <is>
          <t/>
        </is>
      </c>
      <c r="BO64" t="inlineStr">
        <is>
          <t/>
        </is>
      </c>
      <c r="BP64" t="inlineStr">
        <is>
          <t/>
        </is>
      </c>
      <c r="BQ64" t="inlineStr">
        <is>
          <t/>
        </is>
      </c>
      <c r="BR64" s="2" t="inlineStr">
        <is>
          <t>UXO|
ordinanza mhux sploduta|
ordinanza splussiva mhux sploduta|
mezz splussiv attiv|
splussiv attiv|
oġġett mhux splodut|
munizzjon mhux splodut</t>
        </is>
      </c>
      <c r="BS64" s="2" t="inlineStr">
        <is>
          <t>3|
3|
3|
3|
3|
3|
3</t>
        </is>
      </c>
      <c r="BT64" s="2" t="inlineStr">
        <is>
          <t xml:space="preserve">|
|
|
|
|
|
</t>
        </is>
      </c>
      <c r="BU64" t="inlineStr">
        <is>
          <t>&lt;a href="https://iate.europa.eu/entry/result/2199232/mt" target="_blank"&gt;ordinanza splussiva&lt;/a&gt; li tkun tħejjiet għall-azzjoni u li tkun ġiet sparata, illanċjata, ipprojettata, imwaqqa' jew imqiegħda b'tali mod li tikkostitwixxi periklu għall-operazzjonijiet, l-installazzjonijiet, il-persunal jew il-materjal, u li tibqa' mhux sploduta minħabba li ma tkunx ħadmet sew, jew minħabba li tkun iddisinjata hekk apposta jew għal xi raġuni oħra</t>
        </is>
      </c>
      <c r="BV64" s="2" t="inlineStr">
        <is>
          <t>UXO|
niet-geëxplodeerde oorlogsmunitie</t>
        </is>
      </c>
      <c r="BW64" s="2" t="inlineStr">
        <is>
          <t>3|
3</t>
        </is>
      </c>
      <c r="BX64" s="2" t="inlineStr">
        <is>
          <t xml:space="preserve">|
</t>
        </is>
      </c>
      <c r="BY64" t="inlineStr">
        <is>
          <t/>
        </is>
      </c>
      <c r="BZ64" t="inlineStr">
        <is>
          <t/>
        </is>
      </c>
      <c r="CA64" t="inlineStr">
        <is>
          <t/>
        </is>
      </c>
      <c r="CB64" t="inlineStr">
        <is>
          <t/>
        </is>
      </c>
      <c r="CC64" t="inlineStr">
        <is>
          <t/>
        </is>
      </c>
      <c r="CD64" s="2" t="inlineStr">
        <is>
          <t>engenho explosivo não detonado|
UXO|
munição por explodir</t>
        </is>
      </c>
      <c r="CE64" s="2" t="inlineStr">
        <is>
          <t>3|
3|
3</t>
        </is>
      </c>
      <c r="CF64" s="2" t="inlineStr">
        <is>
          <t xml:space="preserve">|
|
</t>
        </is>
      </c>
      <c r="CG64" t="inlineStr">
        <is>
          <t>Engenho explosivo [ &lt;a href="/entry/result/2199232/all" id="ENTRY_TO_ENTRY_CONVERTER" target="_blank"&gt;IATE:2199232&lt;/a&gt; ] que foi ativado, espoletado, armado
ou preparado de qualquer outra forma para utilização e que foi disparado,
largado, lançado, projetado ou colocado de modo a constituir um perigo para as operações, as instalações, o pessoal ou o material e que
continua por explodir por mau funcionamento, erro de fabrico, ou qualquer outra
razão.</t>
        </is>
      </c>
      <c r="CH64" t="inlineStr">
        <is>
          <t/>
        </is>
      </c>
      <c r="CI64" t="inlineStr">
        <is>
          <t/>
        </is>
      </c>
      <c r="CJ64" t="inlineStr">
        <is>
          <t/>
        </is>
      </c>
      <c r="CK64" t="inlineStr">
        <is>
          <t/>
        </is>
      </c>
      <c r="CL64" s="2" t="inlineStr">
        <is>
          <t>nevybuchnutá munícia|
UXO|
nevybuchnutý výbušný prostriedok</t>
        </is>
      </c>
      <c r="CM64" s="2" t="inlineStr">
        <is>
          <t>3|
3|
3</t>
        </is>
      </c>
      <c r="CN64" s="2" t="inlineStr">
        <is>
          <t xml:space="preserve">|
|
</t>
        </is>
      </c>
      <c r="CO64" t="inlineStr">
        <is>
          <t>výbušná munícia, ktorá bola odistená, vybavená rozbuškou, aktivovaná alebo inak pripravená na použitie a použitá v ozbrojenom konflikte</t>
        </is>
      </c>
      <c r="CP64" s="2" t="inlineStr">
        <is>
          <t>neeksplodirana ubojna sredstva</t>
        </is>
      </c>
      <c r="CQ64" s="2" t="inlineStr">
        <is>
          <t>3</t>
        </is>
      </c>
      <c r="CR64" s="2" t="inlineStr">
        <is>
          <t/>
        </is>
      </c>
      <c r="CS64" t="inlineStr">
        <is>
          <t>eksplozivna sredstva, ki so napolnjena, zlita, oborožena ali drugače pripravljena za delovanje in ki so bila izstreljena, odvržena, lansirana ali položena tako, da lahko ogrožajo delovanja, objekte, osebje ali materialna sredstva ter niso eksplodirala zaradi motnje v delovanju, oblike ali iz drugih razlogov</t>
        </is>
      </c>
      <c r="CT64" s="2" t="inlineStr">
        <is>
          <t>sprängmedel som inte exploderat|
oexploderad ammunition|
blindgångare</t>
        </is>
      </c>
      <c r="CU64" s="2" t="inlineStr">
        <is>
          <t>3|
3|
2</t>
        </is>
      </c>
      <c r="CV64" s="2" t="inlineStr">
        <is>
          <t xml:space="preserve">|
|
</t>
        </is>
      </c>
      <c r="CW64" t="inlineStr">
        <is>
          <t/>
        </is>
      </c>
    </row>
    <row r="65">
      <c r="A65" s="1" t="str">
        <f>HYPERLINK("https://iate.europa.eu/entry/result/884922/all", "884922")</f>
        <v>884922</v>
      </c>
      <c r="B65" t="inlineStr">
        <is>
          <t>INTERNATIONAL RELATIONS</t>
        </is>
      </c>
      <c r="C65" t="inlineStr">
        <is>
          <t>INTERNATIONAL RELATIONS|defence|military equipment</t>
        </is>
      </c>
      <c r="D65" t="inlineStr">
        <is>
          <t>yes</t>
        </is>
      </c>
      <c r="E65" t="inlineStr">
        <is>
          <t/>
        </is>
      </c>
      <c r="F65" s="2" t="inlineStr">
        <is>
          <t>противопехотна мина</t>
        </is>
      </c>
      <c r="G65" s="2" t="inlineStr">
        <is>
          <t>3</t>
        </is>
      </c>
      <c r="H65" s="2" t="inlineStr">
        <is>
          <t/>
        </is>
      </c>
      <c r="I65" t="inlineStr">
        <is>
          <t/>
        </is>
      </c>
      <c r="J65" s="2" t="inlineStr">
        <is>
          <t>protipěchotní mina</t>
        </is>
      </c>
      <c r="K65" s="2" t="inlineStr">
        <is>
          <t>3</t>
        </is>
      </c>
      <c r="L65" s="2" t="inlineStr">
        <is>
          <t/>
        </is>
      </c>
      <c r="M65" t="inlineStr">
        <is>
          <t>mina zkonstruovaná tak, aby explodovala přítomností, blízkostí nebo kontaktem osoby, a způsobující zneschopnění, zranění nebo usmrcení osoby nebo osob</t>
        </is>
      </c>
      <c r="N65" s="2" t="inlineStr">
        <is>
          <t>personelmine|
personellandmine</t>
        </is>
      </c>
      <c r="O65" s="2" t="inlineStr">
        <is>
          <t>4|
4</t>
        </is>
      </c>
      <c r="P65" s="2" t="inlineStr">
        <is>
          <t xml:space="preserve">|
</t>
        </is>
      </c>
      <c r="Q65" t="inlineStr">
        <is>
          <t/>
        </is>
      </c>
      <c r="R65" s="2" t="inlineStr">
        <is>
          <t>Antipersonenmine|
Anti-Personen-Mine</t>
        </is>
      </c>
      <c r="S65" s="2" t="inlineStr">
        <is>
          <t>3|
2</t>
        </is>
      </c>
      <c r="T65" s="2" t="inlineStr">
        <is>
          <t xml:space="preserve">|
</t>
        </is>
      </c>
      <c r="U65" t="inlineStr">
        <is>
          <t>Mine, die dazu bestimmt ist, durch die Gegenwart, Nähe oder Berührung einer Person zur Explosion gebracht zu werden, und die eine oder mehrere Personen kampfunfähig macht, verletzt oder tötet</t>
        </is>
      </c>
      <c r="V65" s="2" t="inlineStr">
        <is>
          <t>νάρκη κατά προσωπικού|
χερσαία νάρκη κατά προσωπικού</t>
        </is>
      </c>
      <c r="W65" s="2" t="inlineStr">
        <is>
          <t>3|
3</t>
        </is>
      </c>
      <c r="X65" s="2" t="inlineStr">
        <is>
          <t xml:space="preserve">|
</t>
        </is>
      </c>
      <c r="Y65" t="inlineStr">
        <is>
          <t>νάρκη που έχει επινοηθεί για να εκρήγνυται εξαιτίας της παρουσίας, της εγγύτητας ή της επαφής ενός ατόμου και προορίζεται για να θέσει εκτός μάχης, να τραυματίσει ή να φονεύσει ένα ή περισσότερα άτομα. Οι νάρκες που έχουν επινοηθεί για να εκρήγνυνται εξαιτίας της παρουσίας, της εγγύτητας ή της επαφής ενός οχήματος και όχι ενός ατόμου και που είναι εφοδιασμένες με προστατευτικούς μηχανισμούς, δεν θεωρούνται ως νάρκες κατά προσωπικού εξαιτίας της παρουσίας του μηχανισμού αυτού</t>
        </is>
      </c>
      <c r="Z65" s="2" t="inlineStr">
        <is>
          <t>anti-personnel mine|
APM|
APERS mine|
AP mine|
anti-personnel landmine|
antipersonnel land mine|
APL</t>
        </is>
      </c>
      <c r="AA65" s="2" t="inlineStr">
        <is>
          <t>3|
3|
3|
2|
3|
1|
3</t>
        </is>
      </c>
      <c r="AB65" s="2" t="inlineStr">
        <is>
          <t xml:space="preserve">|
|
|
|
|
|
</t>
        </is>
      </c>
      <c r="AC65" t="inlineStr">
        <is>
          <t>mine designed to be exploded by the presence, proximity or contact of a person and that will incapacitate, injure or kill one or more persons</t>
        </is>
      </c>
      <c r="AD65" s="2" t="inlineStr">
        <is>
          <t>mina antipersonas|
mina terrestre antipersonas|
mina antipersonal</t>
        </is>
      </c>
      <c r="AE65" s="2" t="inlineStr">
        <is>
          <t>4|
3|
4</t>
        </is>
      </c>
      <c r="AF65" s="2" t="inlineStr">
        <is>
          <t xml:space="preserve">|
|
</t>
        </is>
      </c>
      <c r="AG65" t="inlineStr">
        <is>
          <t>1) Mina concebida para que explosione por la presencia, la proximidad o el contacto de una persona.&lt;br&gt;2) Toda mina concebida para que explosione por la presencia, la proximidad o el contacto de una persona, y que incapacite, hiera o mate a una o más personas. Las minas diseñadas para detonar por la presencia, la proximidad o el contacto de un vehículo, y no de una persona, que estén provistas de un dispositivo antimanipulación, no son consideradas minas antipersonal por estar así equipadas.</t>
        </is>
      </c>
      <c r="AH65" s="2" t="inlineStr">
        <is>
          <t>jalaväevastane miin</t>
        </is>
      </c>
      <c r="AI65" s="2" t="inlineStr">
        <is>
          <t>3</t>
        </is>
      </c>
      <c r="AJ65" s="2" t="inlineStr">
        <is>
          <t/>
        </is>
      </c>
      <c r="AK65" t="inlineStr">
        <is>
          <t/>
        </is>
      </c>
      <c r="AL65" s="2" t="inlineStr">
        <is>
          <t>jalkaväkimiina|
jalkaväkimaamiina|
henkilömiina</t>
        </is>
      </c>
      <c r="AM65" s="2" t="inlineStr">
        <is>
          <t>3|
3|
3</t>
        </is>
      </c>
      <c r="AN65" s="2" t="inlineStr">
        <is>
          <t xml:space="preserve">|
|
</t>
        </is>
      </c>
      <c r="AO65" t="inlineStr">
        <is>
          <t>miina, "joka on pääasiallisesti suunniteltu räjähtämään henkilön läsnäolosta, läheisyydestä tai kosketuksesta ja joka tekee taistelukyvyttömäksi, haavoittaa tai tappaa yhden tai useampia henkilöitä"</t>
        </is>
      </c>
      <c r="AP65" s="2" t="inlineStr">
        <is>
          <t>mine antipersonnel|
MAP|
mine AP</t>
        </is>
      </c>
      <c r="AQ65" s="2" t="inlineStr">
        <is>
          <t>3|
3|
3</t>
        </is>
      </c>
      <c r="AR65" s="2" t="inlineStr">
        <is>
          <t xml:space="preserve">|
|
</t>
        </is>
      </c>
      <c r="AS65" t="inlineStr">
        <is>
          <t>mine conçue pour exploser du fait de la présence, de la proximité ou du contact d'une personne et destinée à mettre hors de combat, blesser ou tuer une ou plusieurs personnes</t>
        </is>
      </c>
      <c r="AT65" s="2" t="inlineStr">
        <is>
          <t>mianach talún frithphearsanra|
mianach frithphearsanra</t>
        </is>
      </c>
      <c r="AU65" s="2" t="inlineStr">
        <is>
          <t>3|
3</t>
        </is>
      </c>
      <c r="AV65" s="2" t="inlineStr">
        <is>
          <t xml:space="preserve">|
</t>
        </is>
      </c>
      <c r="AW65" t="inlineStr">
        <is>
          <t>mianach atá deartha le go bpléascfaidh láithreacht, gaireacht nó tadhall duine é agus ar féidir dó duine amháin nó níos mó a éagumasú nó a mharú nó díobháil a dhéanamh do dhuine amháin nó níos mó</t>
        </is>
      </c>
      <c r="AX65" s="2" t="inlineStr">
        <is>
          <t>protupješačka mina</t>
        </is>
      </c>
      <c r="AY65" s="2" t="inlineStr">
        <is>
          <t>2</t>
        </is>
      </c>
      <c r="AZ65" s="2" t="inlineStr">
        <is>
          <t/>
        </is>
      </c>
      <c r="BA65" t="inlineStr">
        <is>
          <t>mina konstruirana tako da eksplodira u
 nazočnosti, blizini ili pri dodiru s nekom osobom i koja će onesposobiti,
 raniti ili ubiti jednu ili više osoba</t>
        </is>
      </c>
      <c r="BB65" s="2" t="inlineStr">
        <is>
          <t>gyalogsági akna</t>
        </is>
      </c>
      <c r="BC65" s="2" t="inlineStr">
        <is>
          <t>3</t>
        </is>
      </c>
      <c r="BD65" s="2" t="inlineStr">
        <is>
          <t/>
        </is>
      </c>
      <c r="BE65" t="inlineStr">
        <is>
          <t>úgy tervezett akna, hogy ember jelenlététől,
közelségétől vagy érintésétől felrobbanjon, és amely egy vagy több
személy harcképtelenné tételét, sérülését vagy halálos sérülését okozza</t>
        </is>
      </c>
      <c r="BF65" s="2" t="inlineStr">
        <is>
          <t>mina antipersona|
APL|
mina terrestre antiuomo|
mina antiuomo</t>
        </is>
      </c>
      <c r="BG65" s="2" t="inlineStr">
        <is>
          <t>3|
3|
2|
3</t>
        </is>
      </c>
      <c r="BH65" s="2" t="inlineStr">
        <is>
          <t xml:space="preserve">|
|
|
</t>
        </is>
      </c>
      <c r="BI65" t="inlineStr">
        <is>
          <t/>
        </is>
      </c>
      <c r="BJ65" s="2" t="inlineStr">
        <is>
          <t>priešpėstinė mina</t>
        </is>
      </c>
      <c r="BK65" s="2" t="inlineStr">
        <is>
          <t>3</t>
        </is>
      </c>
      <c r="BL65" s="2" t="inlineStr">
        <is>
          <t/>
        </is>
      </c>
      <c r="BM65" t="inlineStr">
        <is>
          <t>mina, sukurta taip, jog sprogtų atsiradus kontaktui su žmogumi arba kai jis yra arti jos, ir galinti sužaloti ar nužudyti vieną ar daugiau žmonių</t>
        </is>
      </c>
      <c r="BN65" s="2" t="inlineStr">
        <is>
          <t>kājnieku mīna</t>
        </is>
      </c>
      <c r="BO65" s="2" t="inlineStr">
        <is>
          <t>3</t>
        </is>
      </c>
      <c r="BP65" s="2" t="inlineStr">
        <is>
          <t/>
        </is>
      </c>
      <c r="BQ65" t="inlineStr">
        <is>
          <t/>
        </is>
      </c>
      <c r="BR65" s="2" t="inlineStr">
        <is>
          <t>mina antipersuna|
mina kontra l-persunal</t>
        </is>
      </c>
      <c r="BS65" s="2" t="inlineStr">
        <is>
          <t>3|
3</t>
        </is>
      </c>
      <c r="BT65" s="2" t="inlineStr">
        <is>
          <t xml:space="preserve">|
</t>
        </is>
      </c>
      <c r="BU65" t="inlineStr">
        <is>
          <t>mina mfassla biex tisplodi fil-preżenza ta' persuna, viċin tagħha jew permezz ta' kuntatt ma' persuna u li tinkapaċita, tkorri jew toqtol persuna jew diversi persuni</t>
        </is>
      </c>
      <c r="BV65" s="2" t="inlineStr">
        <is>
          <t>antipersoneelmijn|
AP-mijn|
anti-personeelmijn|
"anti-personnel" landmijn|
anti-personeelsmijn|
antipersoonsmijn|
anti-personenmijn</t>
        </is>
      </c>
      <c r="BW65" s="2" t="inlineStr">
        <is>
          <t>3|
3|
2|
3|
1|
3|
1</t>
        </is>
      </c>
      <c r="BX65" s="2" t="inlineStr">
        <is>
          <t xml:space="preserve">|
|
|
|
|
|
</t>
        </is>
      </c>
      <c r="BY65" t="inlineStr">
        <is>
          <t>"een mijn die is ontworpen om te exploderen door de aanwezigheid of de nabijheid van ofwel het contact met een persoon en die ertoe is bestemd een of meer personen buiten gevecht te stellen, letsel toe te brengen of te doden"</t>
        </is>
      </c>
      <c r="BZ65" s="2" t="inlineStr">
        <is>
          <t>mina przeciwpiechotna</t>
        </is>
      </c>
      <c r="CA65" s="2" t="inlineStr">
        <is>
          <t>4</t>
        </is>
      </c>
      <c r="CB65" s="2" t="inlineStr">
        <is>
          <t/>
        </is>
      </c>
      <c r="CC65" t="inlineStr">
        <is>
          <t>mina skonstruowana tak, by wybuchała wskutek obecności, bliskości lub kontaktu z człowiekiem i przeznaczona do wyłączenia z walki, ranienia lub zabicia jednej lub większej liczby osób</t>
        </is>
      </c>
      <c r="CD65" s="2" t="inlineStr">
        <is>
          <t>mina antipessoal|
MAP|
mina terrestre antipessoal</t>
        </is>
      </c>
      <c r="CE65" s="2" t="inlineStr">
        <is>
          <t>2|
2|
2</t>
        </is>
      </c>
      <c r="CF65" s="2" t="inlineStr">
        <is>
          <t xml:space="preserve">|
|
</t>
        </is>
      </c>
      <c r="CG65" t="inlineStr">
        <is>
          <t>"Mina concebida para explodir devido à presença, proximidade ou contacto de uma pessoa e destinada a incapacitar, ferir ou matar uma ou várias pessoas."</t>
        </is>
      </c>
      <c r="CH65" s="2" t="inlineStr">
        <is>
          <t>mină antipersonal</t>
        </is>
      </c>
      <c r="CI65" s="2" t="inlineStr">
        <is>
          <t>3</t>
        </is>
      </c>
      <c r="CJ65" s="2" t="inlineStr">
        <is>
          <t/>
        </is>
      </c>
      <c r="CK65" t="inlineStr">
        <is>
          <t>mină concepută să explodeze în prezența, la
apropierea sau la contactul cu o persoană și destinată să scoată din luptă, să
rănească sau să omoare una sau mai multe persoane</t>
        </is>
      </c>
      <c r="CL65" s="2" t="inlineStr">
        <is>
          <t>protipechotná mína</t>
        </is>
      </c>
      <c r="CM65" s="2" t="inlineStr">
        <is>
          <t>3</t>
        </is>
      </c>
      <c r="CN65" s="2" t="inlineStr">
        <is>
          <t/>
        </is>
      </c>
      <c r="CO65" t="inlineStr">
        <is>
          <t>mína, ktorá je zostrojená tak, aby vybuchla v prítomnosti, blízkosti alebo pri dotyku s osobou, a ktorá vyradí z boja, zraní alebo usmrtí jednu osobu alebo viac osôb</t>
        </is>
      </c>
      <c r="CP65" s="2" t="inlineStr">
        <is>
          <t>protipehotna mina|
protipehotna zemeljska mina|
PPM</t>
        </is>
      </c>
      <c r="CQ65" s="2" t="inlineStr">
        <is>
          <t>2|
2|
2</t>
        </is>
      </c>
      <c r="CR65" s="2" t="inlineStr">
        <is>
          <t xml:space="preserve">|
|
</t>
        </is>
      </c>
      <c r="CS65" t="inlineStr">
        <is>
          <t>mina, ki je
predvsem zasnovana tako, da eksplodira zaradi prisotnosti ali bližine osebe ali
stika z njo in bo onesposobila, poškodovala ali ubila eno ali več oseb</t>
        </is>
      </c>
      <c r="CT65" s="2" t="inlineStr">
        <is>
          <t>truppmina|
antipersonell mina</t>
        </is>
      </c>
      <c r="CU65" s="2" t="inlineStr">
        <is>
          <t>3|
2</t>
        </is>
      </c>
      <c r="CV65" s="2" t="inlineStr">
        <is>
          <t xml:space="preserve">|
</t>
        </is>
      </c>
      <c r="CW65" t="inlineStr">
        <is>
          <t>Mina som används mot person.</t>
        </is>
      </c>
    </row>
    <row r="66">
      <c r="A66" s="1" t="str">
        <f>HYPERLINK("https://iate.europa.eu/entry/result/126909/all", "126909")</f>
        <v>126909</v>
      </c>
      <c r="B66" t="inlineStr">
        <is>
          <t>LAW</t>
        </is>
      </c>
      <c r="C66" t="inlineStr">
        <is>
          <t>LAW|international law;LAW|rights and freedoms|human rights</t>
        </is>
      </c>
      <c r="D66" t="inlineStr">
        <is>
          <t>yes</t>
        </is>
      </c>
      <c r="E66" t="inlineStr">
        <is>
          <t/>
        </is>
      </c>
      <c r="F66" s="2" t="inlineStr">
        <is>
          <t>международно хуманитарно право</t>
        </is>
      </c>
      <c r="G66" s="2" t="inlineStr">
        <is>
          <t>4</t>
        </is>
      </c>
      <c r="H66" s="2" t="inlineStr">
        <is>
          <t/>
        </is>
      </c>
      <c r="I66" t="inlineStr">
        <is>
          <t>система от договорни и обичайни международни правни норми, уреждащи отношения между субектите на международното право и страните по въоръжен конфликт относно прилагането на средства и методи, защитата на ранените, болните, военнопленниците и гражданското население</t>
        </is>
      </c>
      <c r="J66" s="2" t="inlineStr">
        <is>
          <t>mezinárodní humanitární právo|
MHP</t>
        </is>
      </c>
      <c r="K66" s="2" t="inlineStr">
        <is>
          <t>3|
3</t>
        </is>
      </c>
      <c r="L66" s="2" t="inlineStr">
        <is>
          <t xml:space="preserve">|
</t>
        </is>
      </c>
      <c r="M66" t="inlineStr">
        <is>
          <t>soubor norem mezinárodního práva
upravujících způsob vedení ozbrojených konfliktů za účelem zmírnění lidského
utrpení způsobeného ozbrojeným konfliktem a poskytnutí ochrany vybraným
skupinám osob v době ozbrojeného konfliktu (především těm, které se boje přímo
neúčastní nebo z něj byly vyřazeny v důsledku nemoci, zranění či zajetí)</t>
        </is>
      </c>
      <c r="N66" s="2" t="inlineStr">
        <is>
          <t>humanitær folkeret|
humanitær ret|
international humanitær ret</t>
        </is>
      </c>
      <c r="O66" s="2" t="inlineStr">
        <is>
          <t>3|
3|
3</t>
        </is>
      </c>
      <c r="P66" s="2" t="inlineStr">
        <is>
          <t xml:space="preserve">|
|
</t>
        </is>
      </c>
      <c r="Q66" t="inlineStr">
        <is>
          <t>folkeretlige regler om humanisering af væbnede konflikter, hvis hovedformål er at sørge for beskyttelse af og hjælp til ofrene for væbnet konflikt</t>
        </is>
      </c>
      <c r="R66" s="2" t="inlineStr">
        <is>
          <t>humanitäres Völkerrecht|
humanitäres Kriegsvölkerrecht|
internationales humanitäres Recht</t>
        </is>
      </c>
      <c r="S66" s="2" t="inlineStr">
        <is>
          <t>4|
3|
3</t>
        </is>
      </c>
      <c r="T66" s="2" t="inlineStr">
        <is>
          <t xml:space="preserve">preferred|
|
</t>
        </is>
      </c>
      <c r="U66" t="inlineStr">
        <is>
          <t>Teil des allgemeinen Völkerrechts, in dem Mindestnormen für internationale und zum Teil auch innerstaatliche bewaffnete Konflikte festgelegt sind, so dass zum einen Bestimmungen zum Schutz von Personen, die nicht oder nicht mehr an den Feindseligkeiten teilnehmen, wie ZivilistInnen, Verwundete, Kranke, und zum anderen Beschränkungen der Kriegsmittel und -methoden, wie zum Beispiel das Verbot von chemischen oder biologischen Waffen, beinhaltet sind</t>
        </is>
      </c>
      <c r="V66" s="2" t="inlineStr">
        <is>
          <t>διεθνές ανθρωπιστικό δίκαιο|
ΔΑΔ|
διεθνές δίκαιο για τα ανθρωπιστικά θέματα</t>
        </is>
      </c>
      <c r="W66" s="2" t="inlineStr">
        <is>
          <t>3|
4|
2</t>
        </is>
      </c>
      <c r="X66" s="2" t="inlineStr">
        <is>
          <t>|
|
admitted</t>
        </is>
      </c>
      <c r="Y66" t="inlineStr">
        <is>
          <t>Δέσμη κανόνων που έχουν σκοπό να περιορίσουν τον αντίκτυπο των ένοπλων συρράξεων σε αμάχους. Προστατεύει άτομα τα οποία δεν συμμετέχουν ή δεν συμμετέχουν πλέον σε εχθροπραξίες και περιορίζει τα μέσα και τις μεθόδους των πολέμων.</t>
        </is>
      </c>
      <c r="Z66" s="2" t="inlineStr">
        <is>
          <t>international humanitarian law|
IHL|
international humanitarian law applicable in armed conflicts</t>
        </is>
      </c>
      <c r="AA66" s="2" t="inlineStr">
        <is>
          <t>3|
3|
1</t>
        </is>
      </c>
      <c r="AB66" s="2" t="inlineStr">
        <is>
          <t xml:space="preserve">|
|
</t>
        </is>
      </c>
      <c r="AC66" t="inlineStr">
        <is>
          <t>set of binding rules and customs that govern armed conflicts, with the aim of limiting the effects of war on people and property and protecting vulnerable persons</t>
        </is>
      </c>
      <c r="AD66" s="2" t="inlineStr">
        <is>
          <t>Derecho internacional humanitario|
DIH</t>
        </is>
      </c>
      <c r="AE66" s="2" t="inlineStr">
        <is>
          <t>3|
3</t>
        </is>
      </c>
      <c r="AF66" s="2" t="inlineStr">
        <is>
          <t xml:space="preserve">|
</t>
        </is>
      </c>
      <c r="AG66" t="inlineStr">
        <is>
          <t>Conjunto de normas internacionales de origen convencional y consuetudinario, específicamente destinado a ser aplicado en los conflictos armados, internacionales o no, que limita, por razones humanitarias, el derecho de las partes en conflicto a elegir libremente los métodos (modos) y medios (armas) de hacer la guerra y que protege a las personas y los bienes afectados o que puedan resultar afectados por ella.</t>
        </is>
      </c>
      <c r="AH66" s="2" t="inlineStr">
        <is>
          <t>rahvusvaheline humanitaarõigus</t>
        </is>
      </c>
      <c r="AI66" s="2" t="inlineStr">
        <is>
          <t>3</t>
        </is>
      </c>
      <c r="AJ66" s="2" t="inlineStr">
        <is>
          <t/>
        </is>
      </c>
      <c r="AK66" t="inlineStr">
        <is>
          <t>sätted, mille eesmärgiks on leevendada relvastatud konfliktide tagajärgi, kaitstes neid, kes konfliktis ei osale või enam ei osale ning reguleerides sõjapidamise vahendeid ja meetodeid</t>
        </is>
      </c>
      <c r="AL66" s="2" t="inlineStr">
        <is>
          <t>kansainvälinen humanitaarinen oikeus|
humanitaarinen oikeus</t>
        </is>
      </c>
      <c r="AM66" s="2" t="inlineStr">
        <is>
          <t>3|
3</t>
        </is>
      </c>
      <c r="AN66" s="2" t="inlineStr">
        <is>
          <t xml:space="preserve">|
</t>
        </is>
      </c>
      <c r="AO66" t="inlineStr">
        <is>
          <t>valtioiden
sopimat oikeussäännöt ihmisten oikeuksista ja velvollisuuksista aseellisissa
konflikteissa tavoitteena rajoittaa sodan vaikutusta ihmisiin ja omaisuuteen sekä suojella haavoittuvassa asemassa olevia henkilöitä</t>
        </is>
      </c>
      <c r="AP66" s="2" t="inlineStr">
        <is>
          <t>droit international humanitaire|
DIH|
droit humanitaire international|
droit humanitaire|
DHI</t>
        </is>
      </c>
      <c r="AQ66" s="2" t="inlineStr">
        <is>
          <t>3|
3|
2|
3|
2</t>
        </is>
      </c>
      <c r="AR66" s="2" t="inlineStr">
        <is>
          <t xml:space="preserve">preferred|
|
|
|
</t>
        </is>
      </c>
      <c r="AS66" t="inlineStr">
        <is>
          <t>ensemble de règles qui, pour des raisons humanitaires, cherchent à limiter les effets des conflits armés, et visent à protéger les personnes qui ne participent pas ou plus aux combats et à restreindre les moyens et méthodes de guerre</t>
        </is>
      </c>
      <c r="AT66" s="2" t="inlineStr">
        <is>
          <t>an dlí daonnúil idirnáisiúnta|
DDI</t>
        </is>
      </c>
      <c r="AU66" s="2" t="inlineStr">
        <is>
          <t>3|
3</t>
        </is>
      </c>
      <c r="AV66" s="2" t="inlineStr">
        <is>
          <t xml:space="preserve">|
</t>
        </is>
      </c>
      <c r="AW66" t="inlineStr">
        <is>
          <t/>
        </is>
      </c>
      <c r="AX66" s="2" t="inlineStr">
        <is>
          <t>međunarodno humanitarno pravo</t>
        </is>
      </c>
      <c r="AY66" s="2" t="inlineStr">
        <is>
          <t>4</t>
        </is>
      </c>
      <c r="AZ66" s="2" t="inlineStr">
        <is>
          <t/>
        </is>
      </c>
      <c r="BA66" t="inlineStr">
        <is>
          <t/>
        </is>
      </c>
      <c r="BB66" s="2" t="inlineStr">
        <is>
          <t>nemzetközi humanitárius jog</t>
        </is>
      </c>
      <c r="BC66" s="2" t="inlineStr">
        <is>
          <t>4</t>
        </is>
      </c>
      <c r="BD66" s="2" t="inlineStr">
        <is>
          <t/>
        </is>
      </c>
      <c r="BE66" t="inlineStr">
        <is>
          <t>a nemzetközi közjog azon ága, amely nemzetközi és nem-nemzetközi fegyveres konfliktus idején bizonyos személyeket és objektumokat véd, és korlátokat állapít meg a hadviselés eszközeit és módjait illetően</t>
        </is>
      </c>
      <c r="BF66" s="2" t="inlineStr">
        <is>
          <t>diritto internazionale umanitario|
DIU|
diritto umanitario internazionale</t>
        </is>
      </c>
      <c r="BG66" s="2" t="inlineStr">
        <is>
          <t>3|
3|
2</t>
        </is>
      </c>
      <c r="BH66" s="2" t="inlineStr">
        <is>
          <t xml:space="preserve">preferred|
|
</t>
        </is>
      </c>
      <c r="BI66" t="inlineStr">
        <is>
          <t>branca del diritto internazionale pubblico finalizzata a proteggere le parti deboli di un conflitto armato (popolazione civile, malati, feriti, naufraghi, prigionieri di guerra), ridurre le sofferenze inutili e facilitare il processo di pace e riconciliazione</t>
        </is>
      </c>
      <c r="BJ66" s="2" t="inlineStr">
        <is>
          <t>tarptautinė humanitarinė teisė|
THT</t>
        </is>
      </c>
      <c r="BK66" s="2" t="inlineStr">
        <is>
          <t>4|
4</t>
        </is>
      </c>
      <c r="BL66" s="2" t="inlineStr">
        <is>
          <t xml:space="preserve">|
</t>
        </is>
      </c>
      <c r="BM66" t="inlineStr">
        <is>
          <t>sutartinių ir paprotinių normų, reglamentuojančių santykius tarp kariaujančių ir karo paliestų tarptautinės teisės subjektų dėl karo pradžios ir padarinių, draudžiamų kariavimo būdų ir metodų taikymo, karo aukų apsaugos, karo nutraukimo, valstybių ir fizinių asmenų atsakomybės už šių normų pažeidimus, visuma</t>
        </is>
      </c>
      <c r="BN66" s="2" t="inlineStr">
        <is>
          <t>starptautiskās humanitārās tiesības|
SHT</t>
        </is>
      </c>
      <c r="BO66" s="2" t="inlineStr">
        <is>
          <t>3|
3</t>
        </is>
      </c>
      <c r="BP66" s="2" t="inlineStr">
        <is>
          <t xml:space="preserve">|
</t>
        </is>
      </c>
      <c r="BQ66" t="inlineStr">
        <is>
          <t>saistošo noteikumu kopums, ar ko reglamentē attiecības starp karojošām valstīm, to tiesības un pienākumus militāru konfliktu laikā, attiecības starp karojošām un neitrālām valstīm, kā arī tiecas ierobežot kara ietekmi uz cilvēkiem un īpašumu un aizsargāt neaizsargātas personas</t>
        </is>
      </c>
      <c r="BR66" s="2" t="inlineStr">
        <is>
          <t>dritt umanitarju internazzjonali|
liġi umanitarja internazzjonali|
IHL</t>
        </is>
      </c>
      <c r="BS66" s="2" t="inlineStr">
        <is>
          <t>3|
3|
3</t>
        </is>
      </c>
      <c r="BT66" s="2" t="inlineStr">
        <is>
          <t xml:space="preserve">preferred|
|
</t>
        </is>
      </c>
      <c r="BU66" t="inlineStr">
        <is>
          <t>sett ta' regoli vinkolanti li jirregolaw il-konflitti armati, bl-għan li jiġu limitati l-effetti tal-gwerra fuq is-soċjetà ċivili u l-proprjetà u jiġu protetti persuni vulnerabbli</t>
        </is>
      </c>
      <c r="BV66" s="2" t="inlineStr">
        <is>
          <t>internationaal humanitair recht|
IHR</t>
        </is>
      </c>
      <c r="BW66" s="2" t="inlineStr">
        <is>
          <t>3|
3</t>
        </is>
      </c>
      <c r="BX66" s="2" t="inlineStr">
        <is>
          <t xml:space="preserve">|
</t>
        </is>
      </c>
      <c r="BY66" t="inlineStr">
        <is>
          <t>geheel van regels die de humanitaire gevolgen van een gewapend conflict probeert te beperken</t>
        </is>
      </c>
      <c r="BZ66" s="2" t="inlineStr">
        <is>
          <t>międzynarodowe prawo humanitarne</t>
        </is>
      </c>
      <c r="CA66" s="2" t="inlineStr">
        <is>
          <t>4</t>
        </is>
      </c>
      <c r="CB66" s="2" t="inlineStr">
        <is>
          <t/>
        </is>
      </c>
      <c r="CC66" t="inlineStr">
        <is>
          <t>zbiór przepisów zaakceptowanych przez społeczność międzynarodową dotyczących sposobów prowadzenia konfliktów zbrojnych, ochrony ich ofiar oraz uczestników. Określa ono, w jaki sposób i jakimi środkami wolno prowadzić działania wojenne, jak w czasie wojny należy traktować ludność cywilną, jakie prawa przysługują jeńcom itd. Prawo konfliktów zbrojnych zostało skodyfikowane przede wszystkim w szeregu konwencji genewskich i haskich</t>
        </is>
      </c>
      <c r="CD66" s="2" t="inlineStr">
        <is>
          <t>direito internacional humanitário|
DIH</t>
        </is>
      </c>
      <c r="CE66" s="2" t="inlineStr">
        <is>
          <t>3|
4</t>
        </is>
      </c>
      <c r="CF66" s="2" t="inlineStr">
        <is>
          <t xml:space="preserve">|
</t>
        </is>
      </c>
      <c r="CG66" t="inlineStr">
        <is>
          <t>Ramo do Direito Internacional Público constituído por todas as normas convencionais ou consuetudinárias especificamente destinadas a regulamentar os problemas que surgem em período de conflito armado. Estas normas agrupam-se geralmente em torno de três eixos: o "Direito de Genebra", formado pelas quatro Convenções de Genebra e pelos Protocolos Adicionais de 1977; o "Direito de Haia", constituído pelo direito de guerra propriamente dito (acção militar) e baseado sobretudo nas Convenções de Haia de 1899; e o "Direito de Nova Iorque", relativo à protecção dos direitos humanos em período de conflito, assim chamado por ter por base a actividade desenvolvida pelas Nações Unidas.</t>
        </is>
      </c>
      <c r="CH66" s="2" t="inlineStr">
        <is>
          <t>drept internațional umanitar|
DIU</t>
        </is>
      </c>
      <c r="CI66" s="2" t="inlineStr">
        <is>
          <t>3|
3</t>
        </is>
      </c>
      <c r="CJ66" s="2" t="inlineStr">
        <is>
          <t xml:space="preserve">|
</t>
        </is>
      </c>
      <c r="CK66" t="inlineStr">
        <is>
          <t/>
        </is>
      </c>
      <c r="CL66" s="2" t="inlineStr">
        <is>
          <t>medzinárodné humanitárne právo|
MHP</t>
        </is>
      </c>
      <c r="CM66" s="2" t="inlineStr">
        <is>
          <t>3|
3</t>
        </is>
      </c>
      <c r="CN66" s="2" t="inlineStr">
        <is>
          <t xml:space="preserve">|
</t>
        </is>
      </c>
      <c r="CO66" t="inlineStr">
        <is>
          <t>časť vojnového práva/práva ozbrojeného konfliktu, ktorá upravuje spôsoby vedenia vojny (pozemnej, námornej, leteckej) a zakázané prostriedky (chemické, bakteriologické a jadrové zbrane), ochranu obetí vojny (ranených, chorých a stroskotancov; vojnových zajatcov, civilného obyvateľstva), pravidlá občianskych vojen a trestanie zločinov proti mieru, vojnových zločinov a zločinov proti ľudskosti</t>
        </is>
      </c>
      <c r="CP66" s="2" t="inlineStr">
        <is>
          <t>mednarodno humanitarno pravo|
MHP</t>
        </is>
      </c>
      <c r="CQ66" s="2" t="inlineStr">
        <is>
          <t>3|
2</t>
        </is>
      </c>
      <c r="CR66" s="2" t="inlineStr">
        <is>
          <t xml:space="preserve">|
</t>
        </is>
      </c>
      <c r="CS66" t="inlineStr">
        <is>
          <t>pravila, ki so se razvila kot rezultat uravnoteženja potrebe vojske in humanitarnih vprašanj; &lt;br&gt;gre za pravila, namenjena zaščiti oseb, ki ne sodelujejo ali ne sodelujejo več neposredno v sovražnostih — kot so civilisti, vojni ujetniki in drugi pridržani ter poškodovani in bolni — ter omejitvi sredstev in metod vojne — vključno s taktiko in orožjem — da bi se izognili nepotrebnemu trpljenju in uničenju</t>
        </is>
      </c>
      <c r="CT66" s="2" t="inlineStr">
        <is>
          <t>internationell humanitär rätt</t>
        </is>
      </c>
      <c r="CU66" s="2" t="inlineStr">
        <is>
          <t>4</t>
        </is>
      </c>
      <c r="CV66" s="2" t="inlineStr">
        <is>
          <t/>
        </is>
      </c>
      <c r="CW66" t="inlineStr">
        <is>
          <t/>
        </is>
      </c>
    </row>
    <row r="67">
      <c r="A67" s="1" t="str">
        <f>HYPERLINK("https://iate.europa.eu/entry/result/915786/all", "915786")</f>
        <v>915786</v>
      </c>
      <c r="B67" t="inlineStr">
        <is>
          <t>INTERNATIONAL RELATIONS</t>
        </is>
      </c>
      <c r="C67" t="inlineStr">
        <is>
          <t>INTERNATIONAL RELATIONS|defence</t>
        </is>
      </c>
      <c r="D67" t="inlineStr">
        <is>
          <t>yes</t>
        </is>
      </c>
      <c r="E67" t="inlineStr">
        <is>
          <t/>
        </is>
      </c>
      <c r="F67" s="2" t="inlineStr">
        <is>
          <t>разоръжаване, демобилизация и реинтеграция</t>
        </is>
      </c>
      <c r="G67" s="2" t="inlineStr">
        <is>
          <t>3</t>
        </is>
      </c>
      <c r="H67" s="2" t="inlineStr">
        <is>
          <t/>
        </is>
      </c>
      <c r="I67" t="inlineStr">
        <is>
          <t/>
        </is>
      </c>
      <c r="J67" s="2" t="inlineStr">
        <is>
          <t>odzbrojení, demobilizace a opětovné začlenění|
DDR</t>
        </is>
      </c>
      <c r="K67" s="2" t="inlineStr">
        <is>
          <t>3|
3</t>
        </is>
      </c>
      <c r="L67" s="2" t="inlineStr">
        <is>
          <t xml:space="preserve">|
</t>
        </is>
      </c>
      <c r="M67" t="inlineStr">
        <is>
          <t>proces, jenž přispívá k bezpečnosti a stabilitě v oblastech po konfliktu, a
to tím, že jsou bojovníkům odnímány zbraně, jsou vyčleněni z vojenských struktur a je jim
poskytnuta pomoc při společenském a ekonomickém začlenění do společnosti tím,
že jsou pro ně nalezeny zdroje obživy v civilní oblasti</t>
        </is>
      </c>
      <c r="N67" s="2" t="inlineStr">
        <is>
          <t>afvæbning, demobilisering og reintegration|
DDR</t>
        </is>
      </c>
      <c r="O67" s="2" t="inlineStr">
        <is>
          <t>4|
4</t>
        </is>
      </c>
      <c r="P67" s="2" t="inlineStr">
        <is>
          <t xml:space="preserve">|
</t>
        </is>
      </c>
      <c r="Q67" t="inlineStr">
        <is>
          <t/>
        </is>
      </c>
      <c r="R67" s="2" t="inlineStr">
        <is>
          <t>Entwaffnung, Demobilisierung und Reintegration|
DDR</t>
        </is>
      </c>
      <c r="S67" s="2" t="inlineStr">
        <is>
          <t>3|
3</t>
        </is>
      </c>
      <c r="T67" s="2" t="inlineStr">
        <is>
          <t xml:space="preserve">|
</t>
        </is>
      </c>
      <c r="U67" t="inlineStr">
        <is>
          <t>Maßnahmen in der Übergangsphase von einem gewaltsamen Konflikt zur Stabilisierung</t>
        </is>
      </c>
      <c r="V67" s="2" t="inlineStr">
        <is>
          <t>αφοπλισμός, αποστράτευση και επανένταξη|
ΑΑΕ</t>
        </is>
      </c>
      <c r="W67" s="2" t="inlineStr">
        <is>
          <t>3|
3</t>
        </is>
      </c>
      <c r="X67" s="2" t="inlineStr">
        <is>
          <t xml:space="preserve">|
</t>
        </is>
      </c>
      <c r="Y67" t="inlineStr">
        <is>
          <t/>
        </is>
      </c>
      <c r="Z67" s="2" t="inlineStr">
        <is>
          <t>disarmament, demobilisation and reintegration|
DDR</t>
        </is>
      </c>
      <c r="AA67" s="2" t="inlineStr">
        <is>
          <t>3|
3</t>
        </is>
      </c>
      <c r="AB67" s="2" t="inlineStr">
        <is>
          <t xml:space="preserve">|
</t>
        </is>
      </c>
      <c r="AC67" t="inlineStr">
        <is>
          <t>process that contributes to security and
stability in a post-conflict recovery context by removing weapons from the
hands of combatants, taking the combatants out of military structures and
helping them to integrate socially and economically into society by finding
civilian livelihoods</t>
        </is>
      </c>
      <c r="AD67" s="2" t="inlineStr">
        <is>
          <t>desarme, desmovilización y reintegración|
DDR</t>
        </is>
      </c>
      <c r="AE67" s="2" t="inlineStr">
        <is>
          <t>3|
3</t>
        </is>
      </c>
      <c r="AF67" s="2" t="inlineStr">
        <is>
          <t xml:space="preserve">|
</t>
        </is>
      </c>
      <c r="AG67" t="inlineStr">
        <is>
          <t>Proceso que tiene
por objeto contribuir a la seguridad y la estabilidad en situaciones de
recuperación al término de un conflicto armado, durante el cual: &lt;div&gt;- se recuperan las
armas y municiones de los combatientes,&lt;/div&gt;&lt;div&gt;- se los aparta de las estructuras militares,&lt;/div&gt;&lt;div&gt;- y se les ayuda
a adaptarse económica y socialmente a la vida civil productiva.&lt;/div&gt;</t>
        </is>
      </c>
      <c r="AH67" s="2" t="inlineStr">
        <is>
          <t>desarmeerimine, demobiliseerimine ja taasintegreerimine|
DDR</t>
        </is>
      </c>
      <c r="AI67" s="2" t="inlineStr">
        <is>
          <t>3|
2</t>
        </is>
      </c>
      <c r="AJ67" s="2" t="inlineStr">
        <is>
          <t xml:space="preserve">|
</t>
        </is>
      </c>
      <c r="AK67" t="inlineStr">
        <is>
          <t/>
        </is>
      </c>
      <c r="AL67" s="2" t="inlineStr">
        <is>
          <t>aseistariisunta, demobilisaatio ja yhteiskuntaan sopeuttaminen|
DDR-toiminta</t>
        </is>
      </c>
      <c r="AM67" s="2" t="inlineStr">
        <is>
          <t>3|
2</t>
        </is>
      </c>
      <c r="AN67" s="2" t="inlineStr">
        <is>
          <t xml:space="preserve">|
</t>
        </is>
      </c>
      <c r="AO67" t="inlineStr">
        <is>
          <t>aseellisten joukkojen riisuminen aseista, joukkojen hajottaminen ja entisten taistelijoiden integroiminen takaisin omaan yhteiskuntaansa</t>
        </is>
      </c>
      <c r="AP67" s="2" t="inlineStr">
        <is>
          <t>désarmement, démobilisation et réintégration|
DDR</t>
        </is>
      </c>
      <c r="AQ67" s="2" t="inlineStr">
        <is>
          <t>4|
4</t>
        </is>
      </c>
      <c r="AR67" s="2" t="inlineStr">
        <is>
          <t xml:space="preserve">|
</t>
        </is>
      </c>
      <c r="AS67" t="inlineStr">
        <is>
          <t>Par désarmement, on entend la collecte, la documentation, le contrôle et l’élimination des armes de petit calibre, des munitions, des explosifs et des armes légères et lourdes des combattants et, souvent également, de la population civile. Le désarmement comprend également l’élaboration de programmes de gestion responsable des armes.&lt;br&gt;Par démobilisation, on entend la libération officielle et contrôlée des combattants actifs de forces armées ou d’autres groupes armés.&lt;br&gt;Par réintégration, on entend le processus par lequel les anciens combattants acquièrent un statut civil et obtiennent un emploi et des revenus durables. La réintégration est essentiellement un processus social et économique de durée non déterminée, qui a lieu principalement dans les collectivités au niveau local. Elle fait partie du développement général d’un pays et est une responsabilité nationale, et elle exige souvent une assistance extérieure à long terme.</t>
        </is>
      </c>
      <c r="AT67" s="2" t="inlineStr">
        <is>
          <t>DDR|
dí-armáil, díshlógadh agus athimeascadh</t>
        </is>
      </c>
      <c r="AU67" s="2" t="inlineStr">
        <is>
          <t>3|
3</t>
        </is>
      </c>
      <c r="AV67" s="2" t="inlineStr">
        <is>
          <t xml:space="preserve">|
</t>
        </is>
      </c>
      <c r="AW67" t="inlineStr">
        <is>
          <t/>
        </is>
      </c>
      <c r="AX67" t="inlineStr">
        <is>
          <t/>
        </is>
      </c>
      <c r="AY67" t="inlineStr">
        <is>
          <t/>
        </is>
      </c>
      <c r="AZ67" t="inlineStr">
        <is>
          <t/>
        </is>
      </c>
      <c r="BA67" t="inlineStr">
        <is>
          <t/>
        </is>
      </c>
      <c r="BB67" s="2" t="inlineStr">
        <is>
          <t>lefegyverzés, leszerelés és reintegráció|
DDR</t>
        </is>
      </c>
      <c r="BC67" s="2" t="inlineStr">
        <is>
          <t>4|
4</t>
        </is>
      </c>
      <c r="BD67" s="2" t="inlineStr">
        <is>
          <t xml:space="preserve">|
</t>
        </is>
      </c>
      <c r="BE67" t="inlineStr">
        <is>
          <t>A konfliktuson átesett tagállamok számára fontos folyamat, amely egyrészt magában foglalja a nehézfegyverek begyűjtését, másrészt pedig a milíciák lefegyverzését, leszerelését és a korábbi katonák társadalmi-gazdasági reintegrálását.</t>
        </is>
      </c>
      <c r="BF67" s="2" t="inlineStr">
        <is>
          <t>disarmo, smobilitazione e reinserimento|
DDR</t>
        </is>
      </c>
      <c r="BG67" s="2" t="inlineStr">
        <is>
          <t>3|
3</t>
        </is>
      </c>
      <c r="BH67" s="2" t="inlineStr">
        <is>
          <t xml:space="preserve">|
</t>
        </is>
      </c>
      <c r="BI67" t="inlineStr">
        <is>
          <t>processo complesso, volto a ripristinare la sicurezza e la stabilità al termine di eventi bellici, consistente nel togliere le armi agli ex combattenti, aiutandoli a uscire dalle strutture militari e a integrarsi socialmente ed economicamente nella società</t>
        </is>
      </c>
      <c r="BJ67" s="2" t="inlineStr">
        <is>
          <t>nusiginklavimas, demobilizacija ir reintegracija|
DDR</t>
        </is>
      </c>
      <c r="BK67" s="2" t="inlineStr">
        <is>
          <t>3|
3</t>
        </is>
      </c>
      <c r="BL67" s="2" t="inlineStr">
        <is>
          <t xml:space="preserve">|
</t>
        </is>
      </c>
      <c r="BM67" t="inlineStr">
        <is>
          <t/>
        </is>
      </c>
      <c r="BN67" s="2" t="inlineStr">
        <is>
          <t>atbruņošanās, demobilizācija un reintegrācija|
ADR|
atbruņošana, demobilizācija un reintegrācija</t>
        </is>
      </c>
      <c r="BO67" s="2" t="inlineStr">
        <is>
          <t>3|
3|
3</t>
        </is>
      </c>
      <c r="BP67" s="2" t="inlineStr">
        <is>
          <t xml:space="preserve">|
|
</t>
        </is>
      </c>
      <c r="BQ67" t="inlineStr">
        <is>
          <t>process, kura mērķis ir, palīdzot risināt bijušo kaujinieku problēmas, pēckonflikta situācijās sekmēt drošību un stabilitāti</t>
        </is>
      </c>
      <c r="BR67" s="2" t="inlineStr">
        <is>
          <t>diżarm, demobilizzazzjoni u reintegrazzjoni|
DDR</t>
        </is>
      </c>
      <c r="BS67" s="2" t="inlineStr">
        <is>
          <t>3|
3</t>
        </is>
      </c>
      <c r="BT67" s="2" t="inlineStr">
        <is>
          <t xml:space="preserve">|
</t>
        </is>
      </c>
      <c r="BU67" t="inlineStr">
        <is>
          <t>proċess li għandu l-għan li jikkontribwixxi għas-sigurtà u l-istabbiltà wara konflitt, sabiex ikun jista' jibda l-irkupru u l-iżvilupp. Dan il-proċess jgħin biex jinħoloq ambjent li jiffavorixxi l-proċessi politiċi u ta' paċi billi jittratta l-problema tas-sigurtà li tirriżulta ma ex-kumbattenti jkunu qed jippruvaw jerġgħu lura għal ħajja normali</t>
        </is>
      </c>
      <c r="BV67" s="2" t="inlineStr">
        <is>
          <t>ontwapening, demobilisatie en re-integratie|
DDR</t>
        </is>
      </c>
      <c r="BW67" s="2" t="inlineStr">
        <is>
          <t>3|
3</t>
        </is>
      </c>
      <c r="BX67" s="2" t="inlineStr">
        <is>
          <t xml:space="preserve">|
</t>
        </is>
      </c>
      <c r="BY67" t="inlineStr">
        <is>
          <t>gestructureerd proces van wederopbouw in voormalige conflictgebieden, dat met name gericht is op het opnieuw integreren in de samenleving van manschappen van de strijdende partijen</t>
        </is>
      </c>
      <c r="BZ67" s="2" t="inlineStr">
        <is>
          <t>rozbrojenie, demobilizacja i reintegracja|
DDR</t>
        </is>
      </c>
      <c r="CA67" s="2" t="inlineStr">
        <is>
          <t>3|
2</t>
        </is>
      </c>
      <c r="CB67" s="2" t="inlineStr">
        <is>
          <t xml:space="preserve">|
</t>
        </is>
      </c>
      <c r="CC67" t="inlineStr">
        <is>
          <t>proces mający na celu przyczynienie się do bezpieczeństwa i stabilności środowiska pokonfliktowego przez prowadzenie działań skierowanych do byłych uczestników walk</t>
        </is>
      </c>
      <c r="CD67" s="2" t="inlineStr">
        <is>
          <t>desarmamento, desmobilização e reintegração|
DDR</t>
        </is>
      </c>
      <c r="CE67" s="2" t="inlineStr">
        <is>
          <t>3|
3</t>
        </is>
      </c>
      <c r="CF67" s="2" t="inlineStr">
        <is>
          <t xml:space="preserve">|
</t>
        </is>
      </c>
      <c r="CG67" t="inlineStr">
        <is>
          <t>Processo sequencial destinado a contribuir para a segurança e estabilidade de regiões em situações de pós-conflito. Começa pela recolha, documentação, controlo e disponibilizacão das armas, municões e explosivos, seguido do desmantelamento das estruturas militares ou militarizadas e da ajuda aos os ex-combatentes na transição para a vida civil nas comunidades de origem.</t>
        </is>
      </c>
      <c r="CH67" s="2" t="inlineStr">
        <is>
          <t>dezarmare, demobilizare și reintegrare|
DDR</t>
        </is>
      </c>
      <c r="CI67" s="2" t="inlineStr">
        <is>
          <t>3|
3</t>
        </is>
      </c>
      <c r="CJ67" s="2" t="inlineStr">
        <is>
          <t xml:space="preserve">|
</t>
        </is>
      </c>
      <c r="CK67" t="inlineStr">
        <is>
          <t/>
        </is>
      </c>
      <c r="CL67" s="2" t="inlineStr">
        <is>
          <t>odzbrojenie, demobilizácia a reintegrácia|
DDR</t>
        </is>
      </c>
      <c r="CM67" s="2" t="inlineStr">
        <is>
          <t>3|
3</t>
        </is>
      </c>
      <c r="CN67" s="2" t="inlineStr">
        <is>
          <t xml:space="preserve">|
</t>
        </is>
      </c>
      <c r="CO67" t="inlineStr">
        <is>
          <t>súbor opatrení v prechodnej fáze medzi násilným konfliktom a stabilizáciou</t>
        </is>
      </c>
      <c r="CP67" s="2" t="inlineStr">
        <is>
          <t>razorožitev, demobilizacija in reintegracija</t>
        </is>
      </c>
      <c r="CQ67" s="2" t="inlineStr">
        <is>
          <t>3</t>
        </is>
      </c>
      <c r="CR67" s="2" t="inlineStr">
        <is>
          <t/>
        </is>
      </c>
      <c r="CS67" t="inlineStr">
        <is>
          <t/>
        </is>
      </c>
      <c r="CT67" s="2" t="inlineStr">
        <is>
          <t>avväpning, demobilisering och återanpassning|
DDR</t>
        </is>
      </c>
      <c r="CU67" s="2" t="inlineStr">
        <is>
          <t>3|
3</t>
        </is>
      </c>
      <c r="CV67" s="2" t="inlineStr">
        <is>
          <t xml:space="preserve">|
</t>
        </is>
      </c>
      <c r="CW67" t="inlineStr">
        <is>
          <t/>
        </is>
      </c>
    </row>
    <row r="68">
      <c r="A68" s="1" t="str">
        <f>HYPERLINK("https://iate.europa.eu/entry/result/3599882/all", "3599882")</f>
        <v>3599882</v>
      </c>
      <c r="B68" t="inlineStr">
        <is>
          <t>INTERNATIONAL RELATIONS</t>
        </is>
      </c>
      <c r="C68" t="inlineStr">
        <is>
          <t>INTERNATIONAL RELATIONS|international balance</t>
        </is>
      </c>
      <c r="D68" t="inlineStr">
        <is>
          <t>yes</t>
        </is>
      </c>
      <c r="E68" t="inlineStr">
        <is>
          <t/>
        </is>
      </c>
      <c r="F68" t="inlineStr">
        <is>
          <t/>
        </is>
      </c>
      <c r="G68" t="inlineStr">
        <is>
          <t/>
        </is>
      </c>
      <c r="H68" t="inlineStr">
        <is>
          <t/>
        </is>
      </c>
      <c r="I68" t="inlineStr">
        <is>
          <t/>
        </is>
      </c>
      <c r="J68" t="inlineStr">
        <is>
          <t/>
        </is>
      </c>
      <c r="K68" t="inlineStr">
        <is>
          <t/>
        </is>
      </c>
      <c r="L68" t="inlineStr">
        <is>
          <t/>
        </is>
      </c>
      <c r="M68" t="inlineStr">
        <is>
          <t/>
        </is>
      </c>
      <c r="N68" t="inlineStr">
        <is>
          <t/>
        </is>
      </c>
      <c r="O68" t="inlineStr">
        <is>
          <t/>
        </is>
      </c>
      <c r="P68" t="inlineStr">
        <is>
          <t/>
        </is>
      </c>
      <c r="Q68" t="inlineStr">
        <is>
          <t/>
        </is>
      </c>
      <c r="R68" s="2" t="inlineStr">
        <is>
          <t>Krim-Plattform</t>
        </is>
      </c>
      <c r="S68" s="2" t="inlineStr">
        <is>
          <t>3</t>
        </is>
      </c>
      <c r="T68" s="2" t="inlineStr">
        <is>
          <t/>
        </is>
      </c>
      <c r="U68" t="inlineStr">
        <is>
          <t>ukrainische außenpolitische Initiative, die dazu beitragen soll, weiterhin die internationale Aufmerksamheit für die illegale russische Besatzung der Halbinsel zu erhalten</t>
        </is>
      </c>
      <c r="V68" t="inlineStr">
        <is>
          <t/>
        </is>
      </c>
      <c r="W68" t="inlineStr">
        <is>
          <t/>
        </is>
      </c>
      <c r="X68" t="inlineStr">
        <is>
          <t/>
        </is>
      </c>
      <c r="Y68" t="inlineStr">
        <is>
          <t/>
        </is>
      </c>
      <c r="Z68" s="2" t="inlineStr">
        <is>
          <t>Crimea Platform|
International Crimea Platform|
Crimean Platform|
International Crimean Platform</t>
        </is>
      </c>
      <c r="AA68" s="2" t="inlineStr">
        <is>
          <t>3|
3|
2|
1</t>
        </is>
      </c>
      <c r="AB68" s="2" t="inlineStr">
        <is>
          <t xml:space="preserve">|
|
admitted|
</t>
        </is>
      </c>
      <c r="AC68" t="inlineStr">
        <is>
          <t>diplomatic initiative by Ukraine designed as an international coordination mechanism to restore Russia–Ukraine relations by ending the occupation of the Crimean peninsula by the Russian Federation</t>
        </is>
      </c>
      <c r="AD68" s="2" t="inlineStr">
        <is>
          <t>Plataforma Internacional sobre Crimea</t>
        </is>
      </c>
      <c r="AE68" s="2" t="inlineStr">
        <is>
          <t>3</t>
        </is>
      </c>
      <c r="AF68" s="2" t="inlineStr">
        <is>
          <t/>
        </is>
      </c>
      <c r="AG68" t="inlineStr">
        <is>
          <t/>
        </is>
      </c>
      <c r="AH68" t="inlineStr">
        <is>
          <t/>
        </is>
      </c>
      <c r="AI68" t="inlineStr">
        <is>
          <t/>
        </is>
      </c>
      <c r="AJ68" t="inlineStr">
        <is>
          <t/>
        </is>
      </c>
      <c r="AK68" t="inlineStr">
        <is>
          <t/>
        </is>
      </c>
      <c r="AL68" t="inlineStr">
        <is>
          <t/>
        </is>
      </c>
      <c r="AM68" t="inlineStr">
        <is>
          <t/>
        </is>
      </c>
      <c r="AN68" t="inlineStr">
        <is>
          <t/>
        </is>
      </c>
      <c r="AO68" t="inlineStr">
        <is>
          <t/>
        </is>
      </c>
      <c r="AP68" s="2" t="inlineStr">
        <is>
          <t>plateforme internationale sur la Crimée|
plateforme de Crimée</t>
        </is>
      </c>
      <c r="AQ68" s="2" t="inlineStr">
        <is>
          <t>3|
3</t>
        </is>
      </c>
      <c r="AR68" s="2" t="inlineStr">
        <is>
          <t xml:space="preserve">|
</t>
        </is>
      </c>
      <c r="AS68" t="inlineStr">
        <is>
          <t>initiative diplomatique de l'Ukraine visant à consolider les soutiens internationaux au retour de la Crimée sous souveraineté ukrainienne</t>
        </is>
      </c>
      <c r="AT68" t="inlineStr">
        <is>
          <t/>
        </is>
      </c>
      <c r="AU68" t="inlineStr">
        <is>
          <t/>
        </is>
      </c>
      <c r="AV68" t="inlineStr">
        <is>
          <t/>
        </is>
      </c>
      <c r="AW68" t="inlineStr">
        <is>
          <t/>
        </is>
      </c>
      <c r="AX68" t="inlineStr">
        <is>
          <t/>
        </is>
      </c>
      <c r="AY68" t="inlineStr">
        <is>
          <t/>
        </is>
      </c>
      <c r="AZ68" t="inlineStr">
        <is>
          <t/>
        </is>
      </c>
      <c r="BA68" t="inlineStr">
        <is>
          <t/>
        </is>
      </c>
      <c r="BB68" s="2" t="inlineStr">
        <is>
          <t>Krími Platform|
Krím Platform</t>
        </is>
      </c>
      <c r="BC68" s="2" t="inlineStr">
        <is>
          <t>3|
3</t>
        </is>
      </c>
      <c r="BD68" s="2" t="inlineStr">
        <is>
          <t xml:space="preserve">|
</t>
        </is>
      </c>
      <c r="BE68" t="inlineStr">
        <is>
          <t>Ukrajna által kezdeményezett informális nemzetközi fórum, amelynek célja végső soron az, hogy a félszigeten visszaálljon az ukrán fennhatóság</t>
        </is>
      </c>
      <c r="BF68" t="inlineStr">
        <is>
          <t/>
        </is>
      </c>
      <c r="BG68" t="inlineStr">
        <is>
          <t/>
        </is>
      </c>
      <c r="BH68" t="inlineStr">
        <is>
          <t/>
        </is>
      </c>
      <c r="BI68" t="inlineStr">
        <is>
          <t/>
        </is>
      </c>
      <c r="BJ68" t="inlineStr">
        <is>
          <t/>
        </is>
      </c>
      <c r="BK68" t="inlineStr">
        <is>
          <t/>
        </is>
      </c>
      <c r="BL68" t="inlineStr">
        <is>
          <t/>
        </is>
      </c>
      <c r="BM68" t="inlineStr">
        <is>
          <t/>
        </is>
      </c>
      <c r="BN68" s="2" t="inlineStr">
        <is>
          <t>Starptautiskā Krimas platforma|
Krimas platforma</t>
        </is>
      </c>
      <c r="BO68" s="2" t="inlineStr">
        <is>
          <t>3|
3</t>
        </is>
      </c>
      <c r="BP68" s="2" t="inlineStr">
        <is>
          <t xml:space="preserve">|
</t>
        </is>
      </c>
      <c r="BQ68" t="inlineStr">
        <is>
          <t>Ukrainas iniciēts un
2021. gadā izveidots starptautisks konsultāciju un koordinācijas formāts, kura
galvenais mērķis ir panākt Krimas deokupāciju un tās miermīlīgu atgriešanos
Ukrainas kontrolē</t>
        </is>
      </c>
      <c r="BR68" s="2" t="inlineStr">
        <is>
          <t>Pjattaforma tal-Krimea</t>
        </is>
      </c>
      <c r="BS68" s="2" t="inlineStr">
        <is>
          <t>3</t>
        </is>
      </c>
      <c r="BT68" s="2" t="inlineStr">
        <is>
          <t/>
        </is>
      </c>
      <c r="BU68" t="inlineStr">
        <is>
          <t>inizjattiva diplomatika tal-Ukrajna li kienet imfassla bħala mekkaniżmu għar-restawr tar-relazzjonijiet bejn ir-Russja u l-Ukrajna billi tintemm l-okkupazzjoni tal-peniżola tal-Krimea mill-Federazzjoni Russa</t>
        </is>
      </c>
      <c r="BV68" t="inlineStr">
        <is>
          <t/>
        </is>
      </c>
      <c r="BW68" t="inlineStr">
        <is>
          <t/>
        </is>
      </c>
      <c r="BX68" t="inlineStr">
        <is>
          <t/>
        </is>
      </c>
      <c r="BY68" t="inlineStr">
        <is>
          <t/>
        </is>
      </c>
      <c r="BZ68" s="2" t="inlineStr">
        <is>
          <t>Platforma Krymska</t>
        </is>
      </c>
      <c r="CA68" s="2" t="inlineStr">
        <is>
          <t>3</t>
        </is>
      </c>
      <c r="CB68" s="2" t="inlineStr">
        <is>
          <t/>
        </is>
      </c>
      <c r="CC68" t="inlineStr">
        <is>
          <t>międzynarodowa platforma poświęcona problematyce anektowanego półwyspu, która ma działać w formacie koordynacyjno-dialogowym; powołana przez prezydenta Ukrainy w 2021 r.</t>
        </is>
      </c>
      <c r="CD68" s="2" t="inlineStr">
        <is>
          <t>Plataforma Internacional da Crimeia|
Plataforma da Crimeia</t>
        </is>
      </c>
      <c r="CE68" s="2" t="inlineStr">
        <is>
          <t>3|
3</t>
        </is>
      </c>
      <c r="CF68" s="2" t="inlineStr">
        <is>
          <t xml:space="preserve">|
</t>
        </is>
      </c>
      <c r="CG68" t="inlineStr">
        <is>
          <t>Novo formato de consulta e coordenação internacional destinado a desenvolver a iniciativa do presidente ucraniano Volodymyr Zelenskyy para pôr termo, por meios diplomáticos, à anexação ilegal da Crimeia pela Rússia.</t>
        </is>
      </c>
      <c r="CH68" s="2" t="inlineStr">
        <is>
          <t>Platforma internațională pentru Crimeea|
Platforma Crimeea</t>
        </is>
      </c>
      <c r="CI68" s="2" t="inlineStr">
        <is>
          <t>3|
3</t>
        </is>
      </c>
      <c r="CJ68" s="2" t="inlineStr">
        <is>
          <t xml:space="preserve">|
</t>
        </is>
      </c>
      <c r="CK68" t="inlineStr">
        <is>
          <t>mecanism internațional de consultare și coordonare menit să îmbunătățească eficacitatea răspunsului internațional la ocuparea peninsulei Crimeea de către Rusia și să obțină, într-un final, reinstaurarea controlului statului ucrainean asupra acestui teritoriu</t>
        </is>
      </c>
      <c r="CL68" t="inlineStr">
        <is>
          <t/>
        </is>
      </c>
      <c r="CM68" t="inlineStr">
        <is>
          <t/>
        </is>
      </c>
      <c r="CN68" t="inlineStr">
        <is>
          <t/>
        </is>
      </c>
      <c r="CO68" t="inlineStr">
        <is>
          <t/>
        </is>
      </c>
      <c r="CP68" t="inlineStr">
        <is>
          <t/>
        </is>
      </c>
      <c r="CQ68" t="inlineStr">
        <is>
          <t/>
        </is>
      </c>
      <c r="CR68" t="inlineStr">
        <is>
          <t/>
        </is>
      </c>
      <c r="CS68" t="inlineStr">
        <is>
          <t/>
        </is>
      </c>
      <c r="CT68" t="inlineStr">
        <is>
          <t/>
        </is>
      </c>
      <c r="CU68" t="inlineStr">
        <is>
          <t/>
        </is>
      </c>
      <c r="CV68" t="inlineStr">
        <is>
          <t/>
        </is>
      </c>
      <c r="CW68" t="inlineStr">
        <is>
          <t/>
        </is>
      </c>
    </row>
    <row r="69">
      <c r="A69" s="1" t="str">
        <f>HYPERLINK("https://iate.europa.eu/entry/result/908925/all", "908925")</f>
        <v>908925</v>
      </c>
      <c r="B69" t="inlineStr">
        <is>
          <t>INTERNATIONAL RELATIONS</t>
        </is>
      </c>
      <c r="C69" t="inlineStr">
        <is>
          <t>INTERNATIONAL RELATIONS|defence|military equipment</t>
        </is>
      </c>
      <c r="D69" t="inlineStr">
        <is>
          <t>yes</t>
        </is>
      </c>
      <c r="E69" t="inlineStr">
        <is>
          <t/>
        </is>
      </c>
      <c r="F69" s="2" t="inlineStr">
        <is>
          <t>балистична ракета</t>
        </is>
      </c>
      <c r="G69" s="2" t="inlineStr">
        <is>
          <t>3</t>
        </is>
      </c>
      <c r="H69" s="2" t="inlineStr">
        <is>
          <t/>
        </is>
      </c>
      <c r="I69" t="inlineStr">
        <is>
          <t>ракета, която не се нуждае от аеродинамични повърхности, за да лети, и непрекъснато следва балистична траектория, след като подаването на тяга приключи</t>
        </is>
      </c>
      <c r="J69" s="2" t="inlineStr">
        <is>
          <t>balistická raketa|
balistická střela</t>
        </is>
      </c>
      <c r="K69" s="2" t="inlineStr">
        <is>
          <t>3|
3</t>
        </is>
      </c>
      <c r="L69" s="2" t="inlineStr">
        <is>
          <t xml:space="preserve">|
</t>
        </is>
      </c>
      <c r="M69" t="inlineStr">
        <is>
          <t>střela, která nevyužívá aerodynamické plochy k vytvoření vztlaku; když přestane působit hnací síla, letí po balistické dráze</t>
        </is>
      </c>
      <c r="N69" s="2" t="inlineStr">
        <is>
          <t>ballistisk missil</t>
        </is>
      </c>
      <c r="O69" s="2" t="inlineStr">
        <is>
          <t>4</t>
        </is>
      </c>
      <c r="P69" s="2" t="inlineStr">
        <is>
          <t/>
        </is>
      </c>
      <c r="Q69" t="inlineStr">
        <is>
          <t>raketter, hvis bane, efter at rakettens hovedmotor er brændt ud, i hovedsagen bestemmes af de samme fysiske love, som gælder for projektiler, idet mindre korrektioner dog er mulige vha. hjælpemotorer</t>
        </is>
      </c>
      <c r="R69" s="2" t="inlineStr">
        <is>
          <t>ballistischer Flugkörper|
ballistische Rakete</t>
        </is>
      </c>
      <c r="S69" s="2" t="inlineStr">
        <is>
          <t>3|
3</t>
        </is>
      </c>
      <c r="T69" s="2" t="inlineStr">
        <is>
          <t xml:space="preserve">|
</t>
        </is>
      </c>
      <c r="U69" t="inlineStr">
        <is>
          <t>Flugkörper, der nach Beendigung der Antriebsphase (z.B. nach Brennschluss des Raketenmotors) einer ballistischen, d.h. durch Luftwiderstand und Erdanziehungskraft bestimmten, Flugbahn folgt</t>
        </is>
      </c>
      <c r="V69" s="2" t="inlineStr">
        <is>
          <t>βαλλιστικός πύραυλος</t>
        </is>
      </c>
      <c r="W69" s="2" t="inlineStr">
        <is>
          <t>3</t>
        </is>
      </c>
      <c r="X69" s="2" t="inlineStr">
        <is>
          <t/>
        </is>
      </c>
      <c r="Y69" t="inlineStr">
        <is>
          <t>πύραυλος που ακολουθεί βαλλιστική τροχιά καθώς κατευθύνεται προς τον στόχο του</t>
        </is>
      </c>
      <c r="Z69" s="2" t="inlineStr">
        <is>
          <t>BM|
ballistic missile</t>
        </is>
      </c>
      <c r="AA69" s="2" t="inlineStr">
        <is>
          <t>3|
3</t>
        </is>
      </c>
      <c r="AB69" s="2" t="inlineStr">
        <is>
          <t xml:space="preserve">|
</t>
        </is>
      </c>
      <c r="AC69" t="inlineStr">
        <is>
          <t>missile that has a ballistic trajectory over most of its flight path, regardless of whether or not it is a weapon-delivery vehicle&lt;sup&gt;1&lt;/sup&gt;&lt;p&gt;&lt;sup&gt;1&lt;/sup&gt; &lt;i&gt;delivery vehicle&lt;/i&gt; [ &lt;a href="/entry/result/875350/all" id="ENTRY_TO_ENTRY_CONVERTER" target="_blank"&gt;IATE:875350&lt;/a&gt; ]&lt;/p&gt;</t>
        </is>
      </c>
      <c r="AD69" s="2" t="inlineStr">
        <is>
          <t>misil balístico</t>
        </is>
      </c>
      <c r="AE69" s="2" t="inlineStr">
        <is>
          <t>3</t>
        </is>
      </c>
      <c r="AF69" s="2" t="inlineStr">
        <is>
          <t/>
        </is>
      </c>
      <c r="AG69" t="inlineStr">
        <is>
          <t>Misil que, tras una primera fase de trayectoria propulsada, sigue una trayectoria balística, en parte fuera de la atmósfera.</t>
        </is>
      </c>
      <c r="AH69" s="2" t="inlineStr">
        <is>
          <t>ballistiline rakett</t>
        </is>
      </c>
      <c r="AI69" s="2" t="inlineStr">
        <is>
          <t>3</t>
        </is>
      </c>
      <c r="AJ69" s="2" t="inlineStr">
        <is>
          <t/>
        </is>
      </c>
      <c r="AK69" t="inlineStr">
        <is>
          <t>rakett, mis ei kasuta õhkutõusuks aerodünaamilisi kandepindu ja pärast tõmbe lakkamist järgib ballistilist trajektoori</t>
        </is>
      </c>
      <c r="AL69" s="2" t="inlineStr">
        <is>
          <t>ballistinen ohjus</t>
        </is>
      </c>
      <c r="AM69" s="2" t="inlineStr">
        <is>
          <t>3</t>
        </is>
      </c>
      <c r="AN69" s="2" t="inlineStr">
        <is>
          <t/>
        </is>
      </c>
      <c r="AO69" t="inlineStr">
        <is>
          <t/>
        </is>
      </c>
      <c r="AP69" s="2" t="inlineStr">
        <is>
          <t>missile balistique</t>
        </is>
      </c>
      <c r="AQ69" s="2" t="inlineStr">
        <is>
          <t>3</t>
        </is>
      </c>
      <c r="AR69" s="2" t="inlineStr">
        <is>
          <t/>
        </is>
      </c>
      <c r="AS69" t="inlineStr">
        <is>
          <t>engin qui lance une ou plusieurs armes en leur donnant une trajectoire essentiellement balistique, c'est-à-dire influencée uniquement par la gravité et la vitesse acquise par une force d'accélération initiale</t>
        </is>
      </c>
      <c r="AT69" s="2" t="inlineStr">
        <is>
          <t>diúracán balaistíoch</t>
        </is>
      </c>
      <c r="AU69" s="2" t="inlineStr">
        <is>
          <t>3</t>
        </is>
      </c>
      <c r="AV69" s="2" t="inlineStr">
        <is>
          <t/>
        </is>
      </c>
      <c r="AW69" t="inlineStr">
        <is>
          <t>diúracán a fhaigheann a fhuinneamh cinéiteach le linn a lainseála agus a eitlíonn ansin ar feadh ruthaig, cinntithe ag a luas tosaigh, an domhantarraingt agus cúltarraingt fhrithchuimilteach an aeir, go sroicheann an targaid</t>
        </is>
      </c>
      <c r="AX69" s="2" t="inlineStr">
        <is>
          <t>balistički projektil</t>
        </is>
      </c>
      <c r="AY69" s="2" t="inlineStr">
        <is>
          <t>3</t>
        </is>
      </c>
      <c r="AZ69" s="2" t="inlineStr">
        <is>
          <t/>
        </is>
      </c>
      <c r="BA69" t="inlineStr">
        <is>
          <t/>
        </is>
      </c>
      <c r="BB69" s="2" t="inlineStr">
        <is>
          <t>ballisztikus rakéta</t>
        </is>
      </c>
      <c r="BC69" s="2" t="inlineStr">
        <is>
          <t>2</t>
        </is>
      </c>
      <c r="BD69" s="2" t="inlineStr">
        <is>
          <t/>
        </is>
      </c>
      <c r="BE69" t="inlineStr">
        <is>
          <t>olyan rakéta, amelynek hajtóműve az indítás után csak egy meghatározott ideig (égésvégi pontig) működik, és attól kezdve a rakéta hasznos terhe (többnyire a robbanófej) mint elhajított test folytatja útját</t>
        </is>
      </c>
      <c r="BF69" s="2" t="inlineStr">
        <is>
          <t>missile balistico</t>
        </is>
      </c>
      <c r="BG69" s="2" t="inlineStr">
        <is>
          <t>3</t>
        </is>
      </c>
      <c r="BH69" s="2" t="inlineStr">
        <is>
          <t/>
        </is>
      </c>
      <c r="BI69" t="inlineStr">
        <is>
          <t>missile munito di cariche convenzionali o nucleari, propulso e guidato solo nella fase iniziale della traiettoria, che viene lanciato da una piattaforma di lancio terrestre o da un sottomarino verso bersagli posti in superficie e che segue una traiettoria balistica in parte extratmosferica</t>
        </is>
      </c>
      <c r="BJ69" s="2" t="inlineStr">
        <is>
          <t>balistinė raketa</t>
        </is>
      </c>
      <c r="BK69" s="2" t="inlineStr">
        <is>
          <t>3</t>
        </is>
      </c>
      <c r="BL69" s="2" t="inlineStr">
        <is>
          <t/>
        </is>
      </c>
      <c r="BM69" t="inlineStr">
        <is>
          <t>raketa, kuri skrieja balistine trajektorija, kai varomoji jėga yra nutraukta</t>
        </is>
      </c>
      <c r="BN69" s="2" t="inlineStr">
        <is>
          <t>ballistiskā raķete</t>
        </is>
      </c>
      <c r="BO69" s="2" t="inlineStr">
        <is>
          <t>3</t>
        </is>
      </c>
      <c r="BP69" s="2" t="inlineStr">
        <is>
          <t/>
        </is>
      </c>
      <c r="BQ69" t="inlineStr">
        <is>
          <t>raķete, kurai kustības sākuma posmā dzinēji ir ieslēgti, bet beigu posmā – izslēgti, ļaujot tai lidot kā brīvi krītošam ķermenim</t>
        </is>
      </c>
      <c r="BR69" s="2" t="inlineStr">
        <is>
          <t>missila ballistika</t>
        </is>
      </c>
      <c r="BS69" s="2" t="inlineStr">
        <is>
          <t>3</t>
        </is>
      </c>
      <c r="BT69" s="2" t="inlineStr">
        <is>
          <t/>
        </is>
      </c>
      <c r="BU69" t="inlineStr">
        <is>
          <t>missila li jkollha perkors ballistiku fuq il-biċċa l-kbira tat-titjira tagħha, irrispettivament minn tkunx vettura tat-twassil tal-armi jew le</t>
        </is>
      </c>
      <c r="BV69" s="2" t="inlineStr">
        <is>
          <t>ballistische raket</t>
        </is>
      </c>
      <c r="BW69" s="2" t="inlineStr">
        <is>
          <t>3</t>
        </is>
      </c>
      <c r="BX69" s="2" t="inlineStr">
        <is>
          <t/>
        </is>
      </c>
      <c r="BY69" t="inlineStr">
        <is>
          <t>raket die een suborbitale, ballistische baan volgt om een al dan niet explosieve lading naar een vooraf bepaald doel te brengen</t>
        </is>
      </c>
      <c r="BZ69" s="2" t="inlineStr">
        <is>
          <t>rakietowy pocisk balistyczny|
BM</t>
        </is>
      </c>
      <c r="CA69" s="2" t="inlineStr">
        <is>
          <t>3|
3</t>
        </is>
      </c>
      <c r="CB69" s="2" t="inlineStr">
        <is>
          <t xml:space="preserve">|
</t>
        </is>
      </c>
      <c r="CC69" t="inlineStr">
        <is>
          <t>pocisk rakietowy niewykorzystujący powierzchni aerodynamicznych w celu wytworzenia siły nośnej i poruszający się po trajektorii balistycznej nawet po zakończeniu pracy źródła napędzającego</t>
        </is>
      </c>
      <c r="CD69" s="2" t="inlineStr">
        <is>
          <t>míssil balístico</t>
        </is>
      </c>
      <c r="CE69" s="2" t="inlineStr">
        <is>
          <t>3</t>
        </is>
      </c>
      <c r="CF69" s="2" t="inlineStr">
        <is>
          <t/>
        </is>
      </c>
      <c r="CG69" t="inlineStr">
        <is>
          <t>Míssil que segue uma trajetória balística uma vez perdida a sua propulsão.</t>
        </is>
      </c>
      <c r="CH69" s="2" t="inlineStr">
        <is>
          <t>rachetă balistică</t>
        </is>
      </c>
      <c r="CI69" s="2" t="inlineStr">
        <is>
          <t>3</t>
        </is>
      </c>
      <c r="CJ69" s="2" t="inlineStr">
        <is>
          <t/>
        </is>
      </c>
      <c r="CK69" t="inlineStr">
        <is>
          <t>categorie de rachete care, odată ce combustibilul destinat propulsării este consumat după lansare, se deplasează inerțial, sub influența forței de gravitație și a rezistenței aerului, inclusiv la limita superioară a atmosferei</t>
        </is>
      </c>
      <c r="CL69" s="2" t="inlineStr">
        <is>
          <t>balistická raketa|
balistická strela</t>
        </is>
      </c>
      <c r="CM69" s="2" t="inlineStr">
        <is>
          <t>3|
3</t>
        </is>
      </c>
      <c r="CN69" s="2" t="inlineStr">
        <is>
          <t xml:space="preserve">|
</t>
        </is>
      </c>
      <c r="CO69" t="inlineStr">
        <is>
          <t>strela, ktorá nevyužíva aerodynamické plochy na vytvorenie vztlakovej sily; po skončení pôsobenia hnacej sily letí po balistickej dráhe</t>
        </is>
      </c>
      <c r="CP69" s="2" t="inlineStr">
        <is>
          <t>balistični izstrelek</t>
        </is>
      </c>
      <c r="CQ69" s="2" t="inlineStr">
        <is>
          <t>3</t>
        </is>
      </c>
      <c r="CR69" s="2" t="inlineStr">
        <is>
          <t/>
        </is>
      </c>
      <c r="CS69" t="inlineStr">
        <is>
          <t>kakršen koli izstrelek, ki za svoj let ne izkorišča aerodinamičnih površin in posledično sledi balistični poti, ko se pritisk konča</t>
        </is>
      </c>
      <c r="CT69" s="2" t="inlineStr">
        <is>
          <t>ballistisk robot</t>
        </is>
      </c>
      <c r="CU69" s="2" t="inlineStr">
        <is>
          <t>3</t>
        </is>
      </c>
      <c r="CV69" s="2" t="inlineStr">
        <is>
          <t/>
        </is>
      </c>
      <c r="CW69" t="inlineStr">
        <is>
          <t>Vapen som kännetecknas av att huvuddelen av banan är en fri kastbana i vilken robotens rörelse endast påverkas av jordens dragningskraft och aerodynamiska krafter.</t>
        </is>
      </c>
    </row>
    <row r="70">
      <c r="A70" s="1" t="str">
        <f>HYPERLINK("https://iate.europa.eu/entry/result/1407168/all", "1407168")</f>
        <v>1407168</v>
      </c>
      <c r="B70" t="inlineStr">
        <is>
          <t>INTERNATIONAL RELATIONS;INDUSTRY</t>
        </is>
      </c>
      <c r="C70" t="inlineStr">
        <is>
          <t>INTERNATIONAL RELATIONS|defence;INDUSTRY|chemistry|chemical compound</t>
        </is>
      </c>
      <c r="D70" t="inlineStr">
        <is>
          <t>no</t>
        </is>
      </c>
      <c r="E70" t="inlineStr">
        <is>
          <t/>
        </is>
      </c>
      <c r="F70" t="inlineStr">
        <is>
          <t/>
        </is>
      </c>
      <c r="G70" t="inlineStr">
        <is>
          <t/>
        </is>
      </c>
      <c r="H70" t="inlineStr">
        <is>
          <t/>
        </is>
      </c>
      <c r="I70" t="inlineStr">
        <is>
          <t/>
        </is>
      </c>
      <c r="J70" t="inlineStr">
        <is>
          <t/>
        </is>
      </c>
      <c r="K70" t="inlineStr">
        <is>
          <t/>
        </is>
      </c>
      <c r="L70" t="inlineStr">
        <is>
          <t/>
        </is>
      </c>
      <c r="M70" t="inlineStr">
        <is>
          <t/>
        </is>
      </c>
      <c r="N70" s="2" t="inlineStr">
        <is>
          <t>sortkrudt</t>
        </is>
      </c>
      <c r="O70" s="2" t="inlineStr">
        <is>
          <t>3</t>
        </is>
      </c>
      <c r="P70" s="2" t="inlineStr">
        <is>
          <t/>
        </is>
      </c>
      <c r="Q70" t="inlineStr">
        <is>
          <t/>
        </is>
      </c>
      <c r="R70" s="2" t="inlineStr">
        <is>
          <t>Schwarzpulver|
Sprengpulver</t>
        </is>
      </c>
      <c r="S70" s="2" t="inlineStr">
        <is>
          <t>3|
3</t>
        </is>
      </c>
      <c r="T70" s="2" t="inlineStr">
        <is>
          <t xml:space="preserve">|
</t>
        </is>
      </c>
      <c r="U70" t="inlineStr">
        <is>
          <t/>
        </is>
      </c>
      <c r="V70" s="2" t="inlineStr">
        <is>
          <t>μαύρη πυρίτιδα</t>
        </is>
      </c>
      <c r="W70" s="2" t="inlineStr">
        <is>
          <t>3</t>
        </is>
      </c>
      <c r="X70" s="2" t="inlineStr">
        <is>
          <t/>
        </is>
      </c>
      <c r="Y70" t="inlineStr">
        <is>
          <t/>
        </is>
      </c>
      <c r="Z70" s="2" t="inlineStr">
        <is>
          <t>black powder|
black blasting powder|
gunpowder</t>
        </is>
      </c>
      <c r="AA70" s="2" t="inlineStr">
        <is>
          <t>3|
3|
3</t>
        </is>
      </c>
      <c r="AB70" s="2" t="inlineStr">
        <is>
          <t xml:space="preserve">|
|
</t>
        </is>
      </c>
      <c r="AC70" t="inlineStr">
        <is>
          <t>a mixture of saltpetre(potassium nitrate),sulfur,and charcoal(carbon)</t>
        </is>
      </c>
      <c r="AD70" s="2" t="inlineStr">
        <is>
          <t>pólvora negra|
pólvora de mina</t>
        </is>
      </c>
      <c r="AE70" s="2" t="inlineStr">
        <is>
          <t>3|
3</t>
        </is>
      </c>
      <c r="AF70" s="2" t="inlineStr">
        <is>
          <t xml:space="preserve">|
</t>
        </is>
      </c>
      <c r="AG70" t="inlineStr">
        <is>
          <t/>
        </is>
      </c>
      <c r="AH70" t="inlineStr">
        <is>
          <t/>
        </is>
      </c>
      <c r="AI70" t="inlineStr">
        <is>
          <t/>
        </is>
      </c>
      <c r="AJ70" t="inlineStr">
        <is>
          <t/>
        </is>
      </c>
      <c r="AK70" t="inlineStr">
        <is>
          <t/>
        </is>
      </c>
      <c r="AL70" s="2" t="inlineStr">
        <is>
          <t>mustaruuti</t>
        </is>
      </c>
      <c r="AM70" s="2" t="inlineStr">
        <is>
          <t>2</t>
        </is>
      </c>
      <c r="AN70" s="2" t="inlineStr">
        <is>
          <t/>
        </is>
      </c>
      <c r="AO70" t="inlineStr">
        <is>
          <t/>
        </is>
      </c>
      <c r="AP70" s="2" t="inlineStr">
        <is>
          <t>poudre noire|
poudre de mine</t>
        </is>
      </c>
      <c r="AQ70" s="2" t="inlineStr">
        <is>
          <t>3|
3</t>
        </is>
      </c>
      <c r="AR70" s="2" t="inlineStr">
        <is>
          <t xml:space="preserve">|
</t>
        </is>
      </c>
      <c r="AS70" t="inlineStr">
        <is>
          <t>les poudres noires sont des melanges ternaires de nitrate de potassium, de soufre et de charbon de bois</t>
        </is>
      </c>
      <c r="AT70" t="inlineStr">
        <is>
          <t/>
        </is>
      </c>
      <c r="AU70" t="inlineStr">
        <is>
          <t/>
        </is>
      </c>
      <c r="AV70" t="inlineStr">
        <is>
          <t/>
        </is>
      </c>
      <c r="AW70" t="inlineStr">
        <is>
          <t/>
        </is>
      </c>
      <c r="AX70" t="inlineStr">
        <is>
          <t/>
        </is>
      </c>
      <c r="AY70" t="inlineStr">
        <is>
          <t/>
        </is>
      </c>
      <c r="AZ70" t="inlineStr">
        <is>
          <t/>
        </is>
      </c>
      <c r="BA70" t="inlineStr">
        <is>
          <t/>
        </is>
      </c>
      <c r="BB70" t="inlineStr">
        <is>
          <t/>
        </is>
      </c>
      <c r="BC70" t="inlineStr">
        <is>
          <t/>
        </is>
      </c>
      <c r="BD70" t="inlineStr">
        <is>
          <t/>
        </is>
      </c>
      <c r="BE70" t="inlineStr">
        <is>
          <t/>
        </is>
      </c>
      <c r="BF70" s="2" t="inlineStr">
        <is>
          <t>polvere nera|
polvere</t>
        </is>
      </c>
      <c r="BG70" s="2" t="inlineStr">
        <is>
          <t>3|
3</t>
        </is>
      </c>
      <c r="BH70" s="2" t="inlineStr">
        <is>
          <t xml:space="preserve">|
</t>
        </is>
      </c>
      <c r="BI70" t="inlineStr">
        <is>
          <t>e una miscela esplosiva del tipo deflagrante, costituita da nitrato potassico (o sodico),carbone di legna e zolfo intimamente mescolati assieme</t>
        </is>
      </c>
      <c r="BJ70" t="inlineStr">
        <is>
          <t/>
        </is>
      </c>
      <c r="BK70" t="inlineStr">
        <is>
          <t/>
        </is>
      </c>
      <c r="BL70" t="inlineStr">
        <is>
          <t/>
        </is>
      </c>
      <c r="BM70" t="inlineStr">
        <is>
          <t/>
        </is>
      </c>
      <c r="BN70" t="inlineStr">
        <is>
          <t/>
        </is>
      </c>
      <c r="BO70" t="inlineStr">
        <is>
          <t/>
        </is>
      </c>
      <c r="BP70" t="inlineStr">
        <is>
          <t/>
        </is>
      </c>
      <c r="BQ70" t="inlineStr">
        <is>
          <t/>
        </is>
      </c>
      <c r="BR70" t="inlineStr">
        <is>
          <t/>
        </is>
      </c>
      <c r="BS70" t="inlineStr">
        <is>
          <t/>
        </is>
      </c>
      <c r="BT70" t="inlineStr">
        <is>
          <t/>
        </is>
      </c>
      <c r="BU70" t="inlineStr">
        <is>
          <t/>
        </is>
      </c>
      <c r="BV70" s="2" t="inlineStr">
        <is>
          <t>zwart buskruit|
salpeterkruit</t>
        </is>
      </c>
      <c r="BW70" s="2" t="inlineStr">
        <is>
          <t>3|
3</t>
        </is>
      </c>
      <c r="BX70" s="2" t="inlineStr">
        <is>
          <t xml:space="preserve">|
</t>
        </is>
      </c>
      <c r="BY70" t="inlineStr">
        <is>
          <t/>
        </is>
      </c>
      <c r="BZ70" t="inlineStr">
        <is>
          <t/>
        </is>
      </c>
      <c r="CA70" t="inlineStr">
        <is>
          <t/>
        </is>
      </c>
      <c r="CB70" t="inlineStr">
        <is>
          <t/>
        </is>
      </c>
      <c r="CC70" t="inlineStr">
        <is>
          <t/>
        </is>
      </c>
      <c r="CD70" s="2" t="inlineStr">
        <is>
          <t>pólvora|
pólvora ordinária|
pólvora negra</t>
        </is>
      </c>
      <c r="CE70" s="2" t="inlineStr">
        <is>
          <t>3|
3|
3</t>
        </is>
      </c>
      <c r="CF70" s="2" t="inlineStr">
        <is>
          <t xml:space="preserve">|
|
</t>
        </is>
      </c>
      <c r="CG70" t="inlineStr">
        <is>
          <t/>
        </is>
      </c>
      <c r="CH70" t="inlineStr">
        <is>
          <t/>
        </is>
      </c>
      <c r="CI70" t="inlineStr">
        <is>
          <t/>
        </is>
      </c>
      <c r="CJ70" t="inlineStr">
        <is>
          <t/>
        </is>
      </c>
      <c r="CK70" t="inlineStr">
        <is>
          <t/>
        </is>
      </c>
      <c r="CL70" s="2" t="inlineStr">
        <is>
          <t>čierny prach|
čierny strelný prach|
strelný prach</t>
        </is>
      </c>
      <c r="CM70" s="2" t="inlineStr">
        <is>
          <t>3|
3|
3</t>
        </is>
      </c>
      <c r="CN70" s="2" t="inlineStr">
        <is>
          <t xml:space="preserve">|
|
</t>
        </is>
      </c>
      <c r="CO70" t="inlineStr">
        <is>
          <t>strelivina so znakmi pyrotechnickej zlože vyrobená ako mechanická zmes dusičnanu draselného (75 %), dreveného uhlia (15 %) a síry (10 %)</t>
        </is>
      </c>
      <c r="CP70" t="inlineStr">
        <is>
          <t/>
        </is>
      </c>
      <c r="CQ70" t="inlineStr">
        <is>
          <t/>
        </is>
      </c>
      <c r="CR70" t="inlineStr">
        <is>
          <t/>
        </is>
      </c>
      <c r="CS70" t="inlineStr">
        <is>
          <t/>
        </is>
      </c>
      <c r="CT70" t="inlineStr">
        <is>
          <t/>
        </is>
      </c>
      <c r="CU70" t="inlineStr">
        <is>
          <t/>
        </is>
      </c>
      <c r="CV70" t="inlineStr">
        <is>
          <t/>
        </is>
      </c>
      <c r="CW70" t="inlineStr">
        <is>
          <t/>
        </is>
      </c>
    </row>
    <row r="71">
      <c r="A71" s="1" t="str">
        <f>HYPERLINK("https://iate.europa.eu/entry/result/915000/all", "915000")</f>
        <v>915000</v>
      </c>
      <c r="B71" t="inlineStr">
        <is>
          <t>INTERNATIONAL RELATIONS;EUROPEAN UNION;SOCIAL QUESTIONS;PRODUCTION, TECHNOLOGY AND RESEARCH</t>
        </is>
      </c>
      <c r="C71" t="inlineStr">
        <is>
          <t>INTERNATIONAL RELATIONS|defence;INTERNATIONAL RELATIONS|defence|military equipment;EUROPEAN UNION|European construction|European Union;SOCIAL QUESTIONS|migration;PRODUCTION, TECHNOLOGY AND RESEARCH|technology and technical regulations</t>
        </is>
      </c>
      <c r="D71" t="inlineStr">
        <is>
          <t>no</t>
        </is>
      </c>
      <c r="E71" t="inlineStr">
        <is>
          <t/>
        </is>
      </c>
      <c r="F71" t="inlineStr">
        <is>
          <t/>
        </is>
      </c>
      <c r="G71" t="inlineStr">
        <is>
          <t/>
        </is>
      </c>
      <c r="H71" t="inlineStr">
        <is>
          <t/>
        </is>
      </c>
      <c r="I71" t="inlineStr">
        <is>
          <t/>
        </is>
      </c>
      <c r="J71" t="inlineStr">
        <is>
          <t/>
        </is>
      </c>
      <c r="K71" t="inlineStr">
        <is>
          <t/>
        </is>
      </c>
      <c r="L71" t="inlineStr">
        <is>
          <t/>
        </is>
      </c>
      <c r="M71" t="inlineStr">
        <is>
          <t/>
        </is>
      </c>
      <c r="N71" s="2" t="inlineStr">
        <is>
          <t>panserbrydende ammunition</t>
        </is>
      </c>
      <c r="O71" s="2" t="inlineStr">
        <is>
          <t>4</t>
        </is>
      </c>
      <c r="P71" s="2" t="inlineStr">
        <is>
          <t/>
        </is>
      </c>
      <c r="Q71" t="inlineStr">
        <is>
          <t/>
        </is>
      </c>
      <c r="R71" s="2" t="inlineStr">
        <is>
          <t>panzerbrechende Munition</t>
        </is>
      </c>
      <c r="S71" s="2" t="inlineStr">
        <is>
          <t>2</t>
        </is>
      </c>
      <c r="T71" s="2" t="inlineStr">
        <is>
          <t/>
        </is>
      </c>
      <c r="U71" t="inlineStr">
        <is>
          <t>panzerbrechende M: M. für militärische Zwecke mit Hartkerngeschoß</t>
        </is>
      </c>
      <c r="V71" s="2" t="inlineStr">
        <is>
          <t>πυρομαχικά με διατρητικές σφαίρες</t>
        </is>
      </c>
      <c r="W71" s="2" t="inlineStr">
        <is>
          <t>3</t>
        </is>
      </c>
      <c r="X71" s="2" t="inlineStr">
        <is>
          <t/>
        </is>
      </c>
      <c r="Y71" t="inlineStr">
        <is>
          <t/>
        </is>
      </c>
      <c r="Z71" s="2" t="inlineStr">
        <is>
          <t>armour-piercing ammunition|
ammunition with penetrating projectiles|
armour piercing ammunition</t>
        </is>
      </c>
      <c r="AA71" s="2" t="inlineStr">
        <is>
          <t>2|
2|
1</t>
        </is>
      </c>
      <c r="AB71" s="2" t="inlineStr">
        <is>
          <t xml:space="preserve">|
|
</t>
        </is>
      </c>
      <c r="AC71" t="inlineStr">
        <is>
          <t/>
        </is>
      </c>
      <c r="AD71" s="2" t="inlineStr">
        <is>
          <t>munición con balas perforantes</t>
        </is>
      </c>
      <c r="AE71" s="2" t="inlineStr">
        <is>
          <t>3</t>
        </is>
      </c>
      <c r="AF71" s="2" t="inlineStr">
        <is>
          <t/>
        </is>
      </c>
      <c r="AG71" t="inlineStr">
        <is>
          <t>Munición de uso militar con balas blindadas de núcleo duro perforante.</t>
        </is>
      </c>
      <c r="AH71" t="inlineStr">
        <is>
          <t/>
        </is>
      </c>
      <c r="AI71" t="inlineStr">
        <is>
          <t/>
        </is>
      </c>
      <c r="AJ71" t="inlineStr">
        <is>
          <t/>
        </is>
      </c>
      <c r="AK71" t="inlineStr">
        <is>
          <t/>
        </is>
      </c>
      <c r="AL71" s="2" t="inlineStr">
        <is>
          <t>panssariammus|
lävistäviä ammuksia sisältävät ampumatarvikkeet|
lävistävät ampumatarvikkeet|
lävistäväammuksiset ampumatarvikkeet</t>
        </is>
      </c>
      <c r="AM71" s="2" t="inlineStr">
        <is>
          <t>2|
2|
2|
2</t>
        </is>
      </c>
      <c r="AN71" s="2" t="inlineStr">
        <is>
          <t xml:space="preserve">|
|
|
</t>
        </is>
      </c>
      <c r="AO71" t="inlineStr">
        <is>
          <t>Panssarin läpäisemiseen tarkoitettu ammus, jonka vaikutus perustuu ammuksen läpäisyyn liike-energian avulla sekä läpäisyn jälkivaikutukseen.</t>
        </is>
      </c>
      <c r="AP71" s="2" t="inlineStr">
        <is>
          <t>munitions à balles perforantes</t>
        </is>
      </c>
      <c r="AQ71" s="2" t="inlineStr">
        <is>
          <t>2</t>
        </is>
      </c>
      <c r="AR71" s="2" t="inlineStr">
        <is>
          <t/>
        </is>
      </c>
      <c r="AS71" t="inlineStr">
        <is>
          <t/>
        </is>
      </c>
      <c r="AT71" t="inlineStr">
        <is>
          <t/>
        </is>
      </c>
      <c r="AU71" t="inlineStr">
        <is>
          <t/>
        </is>
      </c>
      <c r="AV71" t="inlineStr">
        <is>
          <t/>
        </is>
      </c>
      <c r="AW71" t="inlineStr">
        <is>
          <t/>
        </is>
      </c>
      <c r="AX71" t="inlineStr">
        <is>
          <t/>
        </is>
      </c>
      <c r="AY71" t="inlineStr">
        <is>
          <t/>
        </is>
      </c>
      <c r="AZ71" t="inlineStr">
        <is>
          <t/>
        </is>
      </c>
      <c r="BA71" t="inlineStr">
        <is>
          <t/>
        </is>
      </c>
      <c r="BB71" t="inlineStr">
        <is>
          <t/>
        </is>
      </c>
      <c r="BC71" t="inlineStr">
        <is>
          <t/>
        </is>
      </c>
      <c r="BD71" t="inlineStr">
        <is>
          <t/>
        </is>
      </c>
      <c r="BE71" t="inlineStr">
        <is>
          <t/>
        </is>
      </c>
      <c r="BF71" s="2" t="inlineStr">
        <is>
          <t>munizioni perforanti</t>
        </is>
      </c>
      <c r="BG71" s="2" t="inlineStr">
        <is>
          <t>3</t>
        </is>
      </c>
      <c r="BH71" s="2" t="inlineStr">
        <is>
          <t/>
        </is>
      </c>
      <c r="BI71" t="inlineStr">
        <is>
          <t>Hanno un nucleo più resistente per penetrare materiali solidi, ad es. carrozzeria di autoveicoli.</t>
        </is>
      </c>
      <c r="BJ71" t="inlineStr">
        <is>
          <t/>
        </is>
      </c>
      <c r="BK71" t="inlineStr">
        <is>
          <t/>
        </is>
      </c>
      <c r="BL71" t="inlineStr">
        <is>
          <t/>
        </is>
      </c>
      <c r="BM71" t="inlineStr">
        <is>
          <t/>
        </is>
      </c>
      <c r="BN71" s="2" t="inlineStr">
        <is>
          <t>munīcija ar bruņusitējām lodēm|
bruņusitēja munīcija</t>
        </is>
      </c>
      <c r="BO71" s="2" t="inlineStr">
        <is>
          <t>2|
2</t>
        </is>
      </c>
      <c r="BP71" s="2" t="inlineStr">
        <is>
          <t xml:space="preserve">|
</t>
        </is>
      </c>
      <c r="BQ71" t="inlineStr">
        <is>
          <t>militārā munīcija, kuras šāviņš ietverts cietā apvalkā un satur caursitošu cietu kodolu</t>
        </is>
      </c>
      <c r="BR71" t="inlineStr">
        <is>
          <t/>
        </is>
      </c>
      <c r="BS71" t="inlineStr">
        <is>
          <t/>
        </is>
      </c>
      <c r="BT71" t="inlineStr">
        <is>
          <t/>
        </is>
      </c>
      <c r="BU71" t="inlineStr">
        <is>
          <t/>
        </is>
      </c>
      <c r="BV71" s="2" t="inlineStr">
        <is>
          <t>munitie waarmee een pantserplaat kan worden doorboord|
pantserdoorborende munitie</t>
        </is>
      </c>
      <c r="BW71" s="2" t="inlineStr">
        <is>
          <t>3|
3</t>
        </is>
      </c>
      <c r="BX71" s="2" t="inlineStr">
        <is>
          <t xml:space="preserve">|
</t>
        </is>
      </c>
      <c r="BY71" t="inlineStr">
        <is>
          <t>Munitie waarmee een licht gepantserd voertuig kan worden doorboord.</t>
        </is>
      </c>
      <c r="BZ71" t="inlineStr">
        <is>
          <t/>
        </is>
      </c>
      <c r="CA71" t="inlineStr">
        <is>
          <t/>
        </is>
      </c>
      <c r="CB71" t="inlineStr">
        <is>
          <t/>
        </is>
      </c>
      <c r="CC71" t="inlineStr">
        <is>
          <t/>
        </is>
      </c>
      <c r="CD71" s="2" t="inlineStr">
        <is>
          <t>munições com balas perfurantes</t>
        </is>
      </c>
      <c r="CE71" s="2" t="inlineStr">
        <is>
          <t>3</t>
        </is>
      </c>
      <c r="CF71" s="2" t="inlineStr">
        <is>
          <t/>
        </is>
      </c>
      <c r="CG71" t="inlineStr">
        <is>
          <t>Munições com balas cuja concepção ou blindagem lhes permitem perfurar superfícies resistentes a balas simples (coletes à prova de bala, vidros blindados, etc.). São munições proibidas.</t>
        </is>
      </c>
      <c r="CH71" t="inlineStr">
        <is>
          <t/>
        </is>
      </c>
      <c r="CI71" t="inlineStr">
        <is>
          <t/>
        </is>
      </c>
      <c r="CJ71" t="inlineStr">
        <is>
          <t/>
        </is>
      </c>
      <c r="CK71" t="inlineStr">
        <is>
          <t/>
        </is>
      </c>
      <c r="CL71" s="2" t="inlineStr">
        <is>
          <t>protipancierová munícia|
priebojná munícia</t>
        </is>
      </c>
      <c r="CM71" s="2" t="inlineStr">
        <is>
          <t>3|
3</t>
        </is>
      </c>
      <c r="CN71" s="2" t="inlineStr">
        <is>
          <t xml:space="preserve">|
</t>
        </is>
      </c>
      <c r="CO71" t="inlineStr">
        <is>
          <t/>
        </is>
      </c>
      <c r="CP71" t="inlineStr">
        <is>
          <t/>
        </is>
      </c>
      <c r="CQ71" t="inlineStr">
        <is>
          <t/>
        </is>
      </c>
      <c r="CR71" t="inlineStr">
        <is>
          <t/>
        </is>
      </c>
      <c r="CS71" t="inlineStr">
        <is>
          <t/>
        </is>
      </c>
      <c r="CT71" s="2" t="inlineStr">
        <is>
          <t>pansarammunition</t>
        </is>
      </c>
      <c r="CU71" s="2" t="inlineStr">
        <is>
          <t>2</t>
        </is>
      </c>
      <c r="CV71" s="2" t="inlineStr">
        <is>
          <t/>
        </is>
      </c>
      <c r="CW71" t="inlineStr">
        <is>
          <t/>
        </is>
      </c>
    </row>
    <row r="72">
      <c r="A72" s="1" t="str">
        <f>HYPERLINK("https://iate.europa.eu/entry/result/1145193/all", "1145193")</f>
        <v>1145193</v>
      </c>
      <c r="B72" t="inlineStr">
        <is>
          <t>SOCIAL QUESTIONS;INTERNATIONAL RELATIONS;ECONOMICS;EUROPEAN UNION</t>
        </is>
      </c>
      <c r="C72" t="inlineStr">
        <is>
          <t>SOCIAL QUESTIONS|health|health policy;SOCIAL QUESTIONS|social affairs|social policy;INTERNATIONAL RELATIONS|cooperation policy|cooperation policy;ECONOMICS|economic conditions|economic development;EUROPEAN UNION|European construction|EU relations|European neighbourhood policy</t>
        </is>
      </c>
      <c r="D72" t="inlineStr">
        <is>
          <t>yes</t>
        </is>
      </c>
      <c r="E72" t="inlineStr">
        <is>
          <t/>
        </is>
      </c>
      <c r="F72" s="2" t="inlineStr">
        <is>
          <t>трансгранично сътрудничество</t>
        </is>
      </c>
      <c r="G72" s="2" t="inlineStr">
        <is>
          <t>4</t>
        </is>
      </c>
      <c r="H72" s="2" t="inlineStr">
        <is>
          <t/>
        </is>
      </c>
      <c r="I72" t="inlineStr">
        <is>
          <t>Сътрудничество по различни програми и механизми на ЕС с държавите, граничещи със Съюза.</t>
        </is>
      </c>
      <c r="J72" s="2" t="inlineStr">
        <is>
          <t>přeshraniční spolupráce</t>
        </is>
      </c>
      <c r="K72" s="2" t="inlineStr">
        <is>
          <t>3</t>
        </is>
      </c>
      <c r="L72" s="2" t="inlineStr">
        <is>
          <t/>
        </is>
      </c>
      <c r="M72" t="inlineStr">
        <is>
          <t/>
        </is>
      </c>
      <c r="N72" s="2" t="inlineStr">
        <is>
          <t>grænseoverskridende samarbejde</t>
        </is>
      </c>
      <c r="O72" s="2" t="inlineStr">
        <is>
          <t>3</t>
        </is>
      </c>
      <c r="P72" s="2" t="inlineStr">
        <is>
          <t/>
        </is>
      </c>
      <c r="Q72" t="inlineStr">
        <is>
          <t>samarbejde mellem medlemsstaterne og de lande, der deltager i det europæiske naboskabs- og partnerskabsinstrument, og som i naboskabs- og partnerskabsinstrumentet defineres som nabolande, uanset om det er lande- eller søgrænser, der skiller dem fra EU</t>
        </is>
      </c>
      <c r="R72" s="2" t="inlineStr">
        <is>
          <t>grenzüberschreitende Zusammenarbeit</t>
        </is>
      </c>
      <c r="S72" s="2" t="inlineStr">
        <is>
          <t>3</t>
        </is>
      </c>
      <c r="T72" s="2" t="inlineStr">
        <is>
          <t/>
        </is>
      </c>
      <c r="U72" t="inlineStr">
        <is>
          <t/>
        </is>
      </c>
      <c r="V72" s="2" t="inlineStr">
        <is>
          <t>διασυνοριακή συνεργασία|
διαμεθοριακή συνεργασία</t>
        </is>
      </c>
      <c r="W72" s="2" t="inlineStr">
        <is>
          <t>3|
3</t>
        </is>
      </c>
      <c r="X72" s="2" t="inlineStr">
        <is>
          <t xml:space="preserve">|
</t>
        </is>
      </c>
      <c r="Y72" t="inlineStr">
        <is>
          <t/>
        </is>
      </c>
      <c r="Z72" s="2" t="inlineStr">
        <is>
          <t>CBC|
cross-border cooperation</t>
        </is>
      </c>
      <c r="AA72" s="2" t="inlineStr">
        <is>
          <t>3|
3</t>
        </is>
      </c>
      <c r="AB72" s="2" t="inlineStr">
        <is>
          <t xml:space="preserve">|
</t>
        </is>
      </c>
      <c r="AC72" t="inlineStr">
        <is>
          <t>cooperation between member states and partner countries along the external border of the European Union</t>
        </is>
      </c>
      <c r="AD72" s="2" t="inlineStr">
        <is>
          <t>cooperación transfronteriza</t>
        </is>
      </c>
      <c r="AE72" s="2" t="inlineStr">
        <is>
          <t>3</t>
        </is>
      </c>
      <c r="AF72" s="2" t="inlineStr">
        <is>
          <t/>
        </is>
      </c>
      <c r="AG72" t="inlineStr">
        <is>
          <t>Cooperación entre Estados miembros y países vecinos de la Unión Europea.</t>
        </is>
      </c>
      <c r="AH72" s="2" t="inlineStr">
        <is>
          <t>piiriülene koostöö</t>
        </is>
      </c>
      <c r="AI72" s="2" t="inlineStr">
        <is>
          <t>3</t>
        </is>
      </c>
      <c r="AJ72" s="2" t="inlineStr">
        <is>
          <t/>
        </is>
      </c>
      <c r="AK72" t="inlineStr">
        <is>
          <t/>
        </is>
      </c>
      <c r="AL72" s="2" t="inlineStr">
        <is>
          <t>rajat ylittävä yhteistyö</t>
        </is>
      </c>
      <c r="AM72" s="2" t="inlineStr">
        <is>
          <t>3</t>
        </is>
      </c>
      <c r="AN72" s="2" t="inlineStr">
        <is>
          <t/>
        </is>
      </c>
      <c r="AO72" t="inlineStr">
        <is>
          <t/>
        </is>
      </c>
      <c r="AP72" s="2" t="inlineStr">
        <is>
          <t>coopération transfrontalière|
CTF|
coopération transfrontière</t>
        </is>
      </c>
      <c r="AQ72" s="2" t="inlineStr">
        <is>
          <t>3|
3|
3</t>
        </is>
      </c>
      <c r="AR72" s="2" t="inlineStr">
        <is>
          <t xml:space="preserve">|
|
</t>
        </is>
      </c>
      <c r="AS72" t="inlineStr">
        <is>
          <t>coopération entre États membres et pays tiers situés de part et d'autre de la frontière extérieure de l'UE</t>
        </is>
      </c>
      <c r="AT72" s="2" t="inlineStr">
        <is>
          <t>comhar trasteorann</t>
        </is>
      </c>
      <c r="AU72" s="2" t="inlineStr">
        <is>
          <t>3</t>
        </is>
      </c>
      <c r="AV72" s="2" t="inlineStr">
        <is>
          <t/>
        </is>
      </c>
      <c r="AW72" t="inlineStr">
        <is>
          <t/>
        </is>
      </c>
      <c r="AX72" t="inlineStr">
        <is>
          <t/>
        </is>
      </c>
      <c r="AY72" t="inlineStr">
        <is>
          <t/>
        </is>
      </c>
      <c r="AZ72" t="inlineStr">
        <is>
          <t/>
        </is>
      </c>
      <c r="BA72" t="inlineStr">
        <is>
          <t/>
        </is>
      </c>
      <c r="BB72" s="2" t="inlineStr">
        <is>
          <t>határon átnyúló együttműködés|
határokon átnyúló együttműködés</t>
        </is>
      </c>
      <c r="BC72" s="2" t="inlineStr">
        <is>
          <t>4|
4</t>
        </is>
      </c>
      <c r="BD72" s="2" t="inlineStr">
        <is>
          <t>preferred|
admitted</t>
        </is>
      </c>
      <c r="BE72" t="inlineStr">
        <is>
          <t>egy vagy több tagállam, másrészt egy vagy több partnerország és/vagy az Oroszországi Föderáció közötti együttműködés, amely az Unió külső határának velük közös szakaszán valósul meg</t>
        </is>
      </c>
      <c r="BF72" s="2" t="inlineStr">
        <is>
          <t>cooperazione transfrontaliera</t>
        </is>
      </c>
      <c r="BG72" s="2" t="inlineStr">
        <is>
          <t>3</t>
        </is>
      </c>
      <c r="BH72" s="2" t="inlineStr">
        <is>
          <t/>
        </is>
      </c>
      <c r="BI72" t="inlineStr">
        <is>
          <t>cooperazione tra l'UE e i paesi confinanti</t>
        </is>
      </c>
      <c r="BJ72" s="2" t="inlineStr">
        <is>
          <t>tarpvalstybinis bendradarbiavimas</t>
        </is>
      </c>
      <c r="BK72" s="2" t="inlineStr">
        <is>
          <t>3</t>
        </is>
      </c>
      <c r="BL72" s="2" t="inlineStr">
        <is>
          <t/>
        </is>
      </c>
      <c r="BM72" t="inlineStr">
        <is>
          <t/>
        </is>
      </c>
      <c r="BN72" s="2" t="inlineStr">
        <is>
          <t>pārrobežu sadarbība</t>
        </is>
      </c>
      <c r="BO72" s="2" t="inlineStr">
        <is>
          <t>3</t>
        </is>
      </c>
      <c r="BP72" s="2" t="inlineStr">
        <is>
          <t/>
        </is>
      </c>
      <c r="BQ72" t="inlineStr">
        <is>
          <t>pastiprināta sadarbība starp ES dalībvalstīm un partnervalstīm pie Eiropas Savienības ārējās robežas - viena no galvenajām Eiropas kaimiņattiecību un partnerības instrumenta prioritātēm</t>
        </is>
      </c>
      <c r="BR72" s="2" t="inlineStr">
        <is>
          <t>kooperazzjoni transfruntiera</t>
        </is>
      </c>
      <c r="BS72" s="2" t="inlineStr">
        <is>
          <t>3</t>
        </is>
      </c>
      <c r="BT72" s="2" t="inlineStr">
        <is>
          <t/>
        </is>
      </c>
      <c r="BU72" t="inlineStr">
        <is>
          <t/>
        </is>
      </c>
      <c r="BV72" s="2" t="inlineStr">
        <is>
          <t>grensoverschrijdende samenwerking|
CBC</t>
        </is>
      </c>
      <c r="BW72" s="2" t="inlineStr">
        <is>
          <t>3|
3</t>
        </is>
      </c>
      <c r="BX72" s="2" t="inlineStr">
        <is>
          <t xml:space="preserve">|
</t>
        </is>
      </c>
      <c r="BY72" t="inlineStr">
        <is>
          <t>samenwerking tussen een of meer lidstaten en een of meer partnerlanden, plaatsvindend in regio's die grenzen aan hun gezamenlijk deel van de buitengrens van de Europese Gemeenschap</t>
        </is>
      </c>
      <c r="BZ72" s="2" t="inlineStr">
        <is>
          <t>współpraca transgraniczna</t>
        </is>
      </c>
      <c r="CA72" s="2" t="inlineStr">
        <is>
          <t>4</t>
        </is>
      </c>
      <c r="CB72" s="2" t="inlineStr">
        <is>
          <t/>
        </is>
      </c>
      <c r="CC72" t="inlineStr">
        <is>
          <t>Współpraca transgraniczna ma na celu zacieśnienie współpracy między państwami członkowskimi a krajami partnerskimi wzdłuż granic zewnętrznych Unii Europejskiej. &lt;a href="http://ec.europa.eu/europeaid/where/neighbourhood/regional-cooperation/enpi-cross-border/index_en.htm" target="_blank"&gt;http://ec.europa.eu/europeaid/where/neighbourhood/regional-cooperation/enpi-cross-border/index_en.htm&lt;/a&gt;</t>
        </is>
      </c>
      <c r="CD72" s="2" t="inlineStr">
        <is>
          <t>cooperação transfronteiriça</t>
        </is>
      </c>
      <c r="CE72" s="2" t="inlineStr">
        <is>
          <t>3</t>
        </is>
      </c>
      <c r="CF72" s="2" t="inlineStr">
        <is>
          <t/>
        </is>
      </c>
      <c r="CG72" t="inlineStr">
        <is>
          <t>No âmbito da política da UE em matéria de vizinhança, cooperação para o desenvolvimento e cooperação internacional, cooperação entre um ou mais Estados-Membros e um ou mais países e territórios terceiros ao longo das fronteiras terrestres e marítimas adjacentes externas da União, bem como cooperação transnacional em territórios transnacionais mais vastos ou em torno de bacias marítimas e cooperação inter-regional, tal como estabelecidas no Regulamento Interreg.</t>
        </is>
      </c>
      <c r="CH72" s="2" t="inlineStr">
        <is>
          <t>cooperare transfrontalieră|
CTF</t>
        </is>
      </c>
      <c r="CI72" s="2" t="inlineStr">
        <is>
          <t>3|
3</t>
        </is>
      </c>
      <c r="CJ72" s="2" t="inlineStr">
        <is>
          <t xml:space="preserve">|
</t>
        </is>
      </c>
      <c r="CK72" t="inlineStr">
        <is>
          <t>o prioritate a Politicii Europene de Vecinătate (PEV) și a parteneriatului strategic cu Rusia, care se concentrează asupra statelor membre și asupra țărilor care beneficiază de pe urma Instrumentului european de vecinătate și de parteneriat (IEVP) și vizează atât frontierele terestre, cât și cele maritime, chiar dacă eligibilitatea geografică este definită de către IEVP</t>
        </is>
      </c>
      <c r="CL72" s="2" t="inlineStr">
        <is>
          <t>cezhraničná spolupráca</t>
        </is>
      </c>
      <c r="CM72" s="2" t="inlineStr">
        <is>
          <t>3</t>
        </is>
      </c>
      <c r="CN72" s="2" t="inlineStr">
        <is>
          <t/>
        </is>
      </c>
      <c r="CO72" t="inlineStr">
        <is>
          <t>spolupráca medzi členskými štátmi a partnerskými krajinami pozdĺž vonkajšej hranice Európskej únie</t>
        </is>
      </c>
      <c r="CP72" s="2" t="inlineStr">
        <is>
          <t>čezmejno sodelovanje</t>
        </is>
      </c>
      <c r="CQ72" s="2" t="inlineStr">
        <is>
          <t>3</t>
        </is>
      </c>
      <c r="CR72" s="2" t="inlineStr">
        <is>
          <t/>
        </is>
      </c>
      <c r="CS72" t="inlineStr">
        <is>
          <t>spodbujanje dobrih sosedskih odnosov, utrjevanje stabilnosti, varnosti in blaginje, ki so v interesu vseh zadevnih držav, in spodbujanje njihovega skladnega, uravnoteženega in trajnostnega razvoja v okviru instrumenta za predpristopno pomoč</t>
        </is>
      </c>
      <c r="CT72" s="2" t="inlineStr">
        <is>
          <t>gränsöverskridande samarbete</t>
        </is>
      </c>
      <c r="CU72" s="2" t="inlineStr">
        <is>
          <t>3</t>
        </is>
      </c>
      <c r="CV72" s="2" t="inlineStr">
        <is>
          <t/>
        </is>
      </c>
      <c r="CW72" t="inlineStr">
        <is>
          <t/>
        </is>
      </c>
    </row>
    <row r="73">
      <c r="A73" s="1" t="str">
        <f>HYPERLINK("https://iate.europa.eu/entry/result/927772/all", "927772")</f>
        <v>927772</v>
      </c>
      <c r="B73" t="inlineStr">
        <is>
          <t>INTERNATIONAL RELATIONS;POLITICS</t>
        </is>
      </c>
      <c r="C73" t="inlineStr">
        <is>
          <t>INTERNATIONAL RELATIONS|international balance|international security;POLITICS|politics and public safety|public safety</t>
        </is>
      </c>
      <c r="D73" t="inlineStr">
        <is>
          <t>yes</t>
        </is>
      </c>
      <c r="E73" t="inlineStr">
        <is>
          <t/>
        </is>
      </c>
      <c r="F73" s="2" t="inlineStr">
        <is>
          <t>химичен, биологичен, радиологичен и ядрен|
ХБРЯ</t>
        </is>
      </c>
      <c r="G73" s="2" t="inlineStr">
        <is>
          <t>3|
3</t>
        </is>
      </c>
      <c r="H73" s="2" t="inlineStr">
        <is>
          <t xml:space="preserve">|
</t>
        </is>
      </c>
      <c r="I73" t="inlineStr">
        <is>
          <t/>
        </is>
      </c>
      <c r="J73" s="2" t="inlineStr">
        <is>
          <t>chemické, biologické, radiologické a jaderné|
CBRN</t>
        </is>
      </c>
      <c r="K73" s="2" t="inlineStr">
        <is>
          <t>4|
4</t>
        </is>
      </c>
      <c r="L73" s="2" t="inlineStr">
        <is>
          <t xml:space="preserve">|
</t>
        </is>
      </c>
      <c r="M73" t="inlineStr">
        <is>
          <t/>
        </is>
      </c>
      <c r="N73" s="2" t="inlineStr">
        <is>
          <t>kemisk, biologisk, radiologisk og nuklear|
CBRN|
nuklear, radiologisk, biologisk og kemisk|
NRBC</t>
        </is>
      </c>
      <c r="O73" s="2" t="inlineStr">
        <is>
          <t>3|
3|
3|
3</t>
        </is>
      </c>
      <c r="P73" s="2" t="inlineStr">
        <is>
          <t xml:space="preserve">|
|
|
</t>
        </is>
      </c>
      <c r="Q73" t="inlineStr">
        <is>
          <t>kemiske, biologiske, radiologiske og nukleare materialer, der vil kunne skade samfundet gennem deres hændelige eller forsætlige udslip, spredning eller indvirkning</t>
        </is>
      </c>
      <c r="R73" s="2" t="inlineStr">
        <is>
          <t>chemisch, biologisch, radiologisch und nuklear|
CBRN</t>
        </is>
      </c>
      <c r="S73" s="2" t="inlineStr">
        <is>
          <t>3|
3</t>
        </is>
      </c>
      <c r="T73" s="2" t="inlineStr">
        <is>
          <t xml:space="preserve">|
</t>
        </is>
      </c>
      <c r="U73" t="inlineStr">
        <is>
          <t/>
        </is>
      </c>
      <c r="V73" s="2" t="inlineStr">
        <is>
          <t>χημικός, βιολογικός, ραδιολογικός και πυρηνικός|
ΧΒΡΠ</t>
        </is>
      </c>
      <c r="W73" s="2" t="inlineStr">
        <is>
          <t>3|
3</t>
        </is>
      </c>
      <c r="X73" s="2" t="inlineStr">
        <is>
          <t xml:space="preserve">|
</t>
        </is>
      </c>
      <c r="Y73" t="inlineStr">
        <is>
          <t/>
        </is>
      </c>
      <c r="Z73" s="2" t="inlineStr">
        <is>
          <t>chemical, biological, radiological and nuclear|
CBRN|
chemical, biological and radio-nuclear|
nuclear, radiological, biological and chemical|
NRBC|
chemical, bacteriological, radiological and nuclear|
BCRN</t>
        </is>
      </c>
      <c r="AA73" s="2" t="inlineStr">
        <is>
          <t>3|
3|
2|
2|
2|
1|
1</t>
        </is>
      </c>
      <c r="AB73" s="2" t="inlineStr">
        <is>
          <t xml:space="preserve">|
|
|
|
|
|
</t>
        </is>
      </c>
      <c r="AC73" t="inlineStr">
        <is>
          <t>chemical, biological, radiological and nuclear materials that could harm society through their accidental or deliberate release, dissemination or impacts</t>
        </is>
      </c>
      <c r="AD73" s="2" t="inlineStr">
        <is>
          <t>químico, biológico, radiológico y nuclear|
QBRN|
nuclear, radiológico, biológico y químico|
NRBQ</t>
        </is>
      </c>
      <c r="AE73" s="2" t="inlineStr">
        <is>
          <t>3|
3|
3|
3</t>
        </is>
      </c>
      <c r="AF73" s="2" t="inlineStr">
        <is>
          <t xml:space="preserve">|
|
|
</t>
        </is>
      </c>
      <c r="AG73" t="inlineStr">
        <is>
          <t/>
        </is>
      </c>
      <c r="AH73" s="2" t="inlineStr">
        <is>
          <t>keemiline, bioloogiline, radioloogiline ja tuuma-|
KBRT|
CBRN|
keemiline, bioloogiline, kiirgus- ja tuuma-</t>
        </is>
      </c>
      <c r="AI73" s="2" t="inlineStr">
        <is>
          <t>3|
3|
3|
2</t>
        </is>
      </c>
      <c r="AJ73" s="2" t="inlineStr">
        <is>
          <t xml:space="preserve">|
|
|
</t>
        </is>
      </c>
      <c r="AK73" t="inlineStr">
        <is>
          <t/>
        </is>
      </c>
      <c r="AL73" s="2" t="inlineStr">
        <is>
          <t>kemiallinen, biologinen, säteily- ja ydin-|
CBRN|
kemiallinen, biologinen, säteilyyn ja ydinaineisiin liittyvä</t>
        </is>
      </c>
      <c r="AM73" s="2" t="inlineStr">
        <is>
          <t>3|
3|
2</t>
        </is>
      </c>
      <c r="AN73" s="2" t="inlineStr">
        <is>
          <t xml:space="preserve">|
|
</t>
        </is>
      </c>
      <c r="AO73" t="inlineStr">
        <is>
          <t/>
        </is>
      </c>
      <c r="AP73" s="2" t="inlineStr">
        <is>
          <t>chimique, biologique, radiologique et nucléaire|
CBRN|
nucléaire, radiologique, biologique et chimique|
NRBC</t>
        </is>
      </c>
      <c r="AQ73" s="2" t="inlineStr">
        <is>
          <t>3|
3|
3|
3</t>
        </is>
      </c>
      <c r="AR73" s="2" t="inlineStr">
        <is>
          <t xml:space="preserve">|
|
|
</t>
        </is>
      </c>
      <c r="AS73" t="inlineStr">
        <is>
          <t/>
        </is>
      </c>
      <c r="AT73" s="2" t="inlineStr">
        <is>
          <t>ceimiceach, bitheolaíoch, raideolaíoch agus núicléach|
CBRN</t>
        </is>
      </c>
      <c r="AU73" s="2" t="inlineStr">
        <is>
          <t>3|
3</t>
        </is>
      </c>
      <c r="AV73" s="2" t="inlineStr">
        <is>
          <t xml:space="preserve">|
</t>
        </is>
      </c>
      <c r="AW73" t="inlineStr">
        <is>
          <t/>
        </is>
      </c>
      <c r="AX73" s="2" t="inlineStr">
        <is>
          <t>kemijski, biološki, radiološki i nuklearni|
KBRN|
nuklearni, radiološki, biološki i kemijski|
NRBK</t>
        </is>
      </c>
      <c r="AY73" s="2" t="inlineStr">
        <is>
          <t>3|
3|
3|
3</t>
        </is>
      </c>
      <c r="AZ73" s="2" t="inlineStr">
        <is>
          <t xml:space="preserve">|
|
|
</t>
        </is>
      </c>
      <c r="BA73" t="inlineStr">
        <is>
          <t/>
        </is>
      </c>
      <c r="BB73" s="2" t="inlineStr">
        <is>
          <t>vegyi, biológiai, radiológiai és nukleáris|
CBRN</t>
        </is>
      </c>
      <c r="BC73" s="2" t="inlineStr">
        <is>
          <t>3|
3</t>
        </is>
      </c>
      <c r="BD73" s="2" t="inlineStr">
        <is>
          <t xml:space="preserve">|
</t>
        </is>
      </c>
      <c r="BE73" t="inlineStr">
        <is>
          <t>olyan vegyi, biológiai, radioaktív és nukleáris anyagok, amelyek szándékolatlan vagy szándékos kibocsátása, terjesztése vagy hatása társadalmi károkat okozhat</t>
        </is>
      </c>
      <c r="BF73" s="2" t="inlineStr">
        <is>
          <t>chimico, biologico, radiologico, nucleare|
CBRN|
nucleare, biologico, chimico, radiologico|
NBCR</t>
        </is>
      </c>
      <c r="BG73" s="2" t="inlineStr">
        <is>
          <t>3|
3|
3|
3</t>
        </is>
      </c>
      <c r="BH73" s="2" t="inlineStr">
        <is>
          <t xml:space="preserve">|
|
|
</t>
        </is>
      </c>
      <c r="BI73" t="inlineStr">
        <is>
          <t>termine che sostituisce il concetto di NBC (nucleare, biologico, chimico) utilizzato durante la guerra fredda, che a sua volta aveva sostituito ABC (atomico, biologico, chimico) utilizzato negli anni cinquanta; l’aggiunta della lettera "R" (radiologico) è la conseguenza del manifestarsi di una nuova minaccia, quella radiologica, distinta dal concetto più complesso di nucleare</t>
        </is>
      </c>
      <c r="BJ73" s="2" t="inlineStr">
        <is>
          <t>cheminis, biologinis, radiologinis ir branduolinis|
ChBRB</t>
        </is>
      </c>
      <c r="BK73" s="2" t="inlineStr">
        <is>
          <t>3|
3</t>
        </is>
      </c>
      <c r="BL73" s="2" t="inlineStr">
        <is>
          <t xml:space="preserve">|
</t>
        </is>
      </c>
      <c r="BM73" t="inlineStr">
        <is>
          <t/>
        </is>
      </c>
      <c r="BN73" s="2" t="inlineStr">
        <is>
          <t>ķīmisks, bioloģisks, radioloģisks un kodola|
ķīmisks, bioloģisks, radioloģisks un nukleārs|
&lt;i&gt;CBRN&lt;/i&gt;</t>
        </is>
      </c>
      <c r="BO73" s="2" t="inlineStr">
        <is>
          <t>3|
3|
3</t>
        </is>
      </c>
      <c r="BP73" s="2" t="inlineStr">
        <is>
          <t xml:space="preserve">|
|
</t>
        </is>
      </c>
      <c r="BQ73" t="inlineStr">
        <is>
          <t>ķīmiski, bioloģiski, radioloģiski materiāli un kodolmateriāli, kas var kaitēt sabiedrībai, ja tie nejauši vai apzināti tiek izplatīti</t>
        </is>
      </c>
      <c r="BR73" s="2" t="inlineStr">
        <is>
          <t>kimiku, bijoloġiku, radjoloġiku u nukleari|
CBRN</t>
        </is>
      </c>
      <c r="BS73" s="2" t="inlineStr">
        <is>
          <t>3|
3</t>
        </is>
      </c>
      <c r="BT73" s="2" t="inlineStr">
        <is>
          <t xml:space="preserve">|
</t>
        </is>
      </c>
      <c r="BU73" t="inlineStr">
        <is>
          <t>materjali kimiċi, bijoloġiċi, radjoloġiċi u nukleari li jistgħu jkunu ta' ħsara għas-soċjetà minħabba r-rilaxx aċċidentali jew intenzjonat, id-disseminazzjoni jew l-impatti tagħhom</t>
        </is>
      </c>
      <c r="BV73" s="2" t="inlineStr">
        <is>
          <t>chemisch, biologisch, radiologisch en nucleair|
CBRN|
nucleair, radiologisch, biologisch en chemisch|
NRBC</t>
        </is>
      </c>
      <c r="BW73" s="2" t="inlineStr">
        <is>
          <t>3|
3|
3|
3</t>
        </is>
      </c>
      <c r="BX73" s="2" t="inlineStr">
        <is>
          <t xml:space="preserve">|
|
|
</t>
        </is>
      </c>
      <c r="BY73" t="inlineStr">
        <is>
          <t>door de mens gefabriceerde chemische stoffen, toxines, biologische en radioactieve agentia</t>
        </is>
      </c>
      <c r="BZ73" s="2" t="inlineStr">
        <is>
          <t>chemiczny, biologiczny, radiologiczny i jądrowy|
CBRJ</t>
        </is>
      </c>
      <c r="CA73" s="2" t="inlineStr">
        <is>
          <t>3|
3</t>
        </is>
      </c>
      <c r="CB73" s="2" t="inlineStr">
        <is>
          <t xml:space="preserve">|
</t>
        </is>
      </c>
      <c r="CC73" t="inlineStr">
        <is>
          <t/>
        </is>
      </c>
      <c r="CD73" s="2" t="inlineStr">
        <is>
          <t>químico, biológico, radiológico e nuclear|
QBRN|
nuclear, radiológico, biológico e químico|
NRBQ|
nuclear, biológico, radiológico e químico|
NBRQ</t>
        </is>
      </c>
      <c r="CE73" s="2" t="inlineStr">
        <is>
          <t>3|
3|
3|
3|
3|
3</t>
        </is>
      </c>
      <c r="CF73" s="2" t="inlineStr">
        <is>
          <t xml:space="preserve">|
|
|
|
|
</t>
        </is>
      </c>
      <c r="CG73" t="inlineStr">
        <is>
          <t>Sigla utilizada, nomeadamente, no âmbito da segurança e da proteção civil, geralmente associada a programas de proteção contra as ameaças ligadas ao terrorismo nuclear, radiológico, biológico e químico (fala-se, por exemplo, de terrorismo NBRQ e de riscos NBRQ).</t>
        </is>
      </c>
      <c r="CH73" s="2" t="inlineStr">
        <is>
          <t>chimic, biologic, radiologic și nuclear|
CBRN</t>
        </is>
      </c>
      <c r="CI73" s="2" t="inlineStr">
        <is>
          <t>3|
3</t>
        </is>
      </c>
      <c r="CJ73" s="2" t="inlineStr">
        <is>
          <t xml:space="preserve">|
</t>
        </is>
      </c>
      <c r="CK73" t="inlineStr">
        <is>
          <t>materiale chimice, biologice, radiologice și nucleare care ar putea avea un efect nociv asupra societății în urma eliberării, diseminării sau efectelor lor accidentale sau deliberate</t>
        </is>
      </c>
      <c r="CL73" s="2" t="inlineStr">
        <is>
          <t>chemický, biologický, rádiologický a jadrový|
CBRN</t>
        </is>
      </c>
      <c r="CM73" s="2" t="inlineStr">
        <is>
          <t>3|
3</t>
        </is>
      </c>
      <c r="CN73" s="2" t="inlineStr">
        <is>
          <t xml:space="preserve">|
</t>
        </is>
      </c>
      <c r="CO73" t="inlineStr">
        <is>
          <t/>
        </is>
      </c>
      <c r="CP73" s="2" t="inlineStr">
        <is>
          <t>kemični, biološki, radiološki in jedrski|
KBRJ|
JRKB|
jedrski, radiološki, kemični in biološki</t>
        </is>
      </c>
      <c r="CQ73" s="2" t="inlineStr">
        <is>
          <t>3|
3|
3|
3</t>
        </is>
      </c>
      <c r="CR73" s="2" t="inlineStr">
        <is>
          <t xml:space="preserve">|
|
|
</t>
        </is>
      </c>
      <c r="CS73" t="inlineStr">
        <is>
          <t/>
        </is>
      </c>
      <c r="CT73" s="2" t="inlineStr">
        <is>
          <t>kemiska, biologiska, radiologiska och nukleära|
CBRN</t>
        </is>
      </c>
      <c r="CU73" s="2" t="inlineStr">
        <is>
          <t>3|
3</t>
        </is>
      </c>
      <c r="CV73" s="2" t="inlineStr">
        <is>
          <t xml:space="preserve">|
</t>
        </is>
      </c>
      <c r="CW73" t="inlineStr">
        <is>
          <t>Gemensam beteckning för kemiska, biologiska, radiologiska och nukleära hot och risker.</t>
        </is>
      </c>
    </row>
    <row r="74">
      <c r="A74" s="1" t="str">
        <f>HYPERLINK("https://iate.europa.eu/entry/result/3631137/all", "3631137")</f>
        <v>3631137</v>
      </c>
      <c r="B74" t="inlineStr">
        <is>
          <t>INTERNATIONAL RELATIONS</t>
        </is>
      </c>
      <c r="C74" t="inlineStr">
        <is>
          <t>INTERNATIONAL RELATIONS|defence</t>
        </is>
      </c>
      <c r="D74" t="inlineStr">
        <is>
          <t>no</t>
        </is>
      </c>
      <c r="E74" t="inlineStr">
        <is>
          <t/>
        </is>
      </c>
      <c r="F74" t="inlineStr">
        <is>
          <t/>
        </is>
      </c>
      <c r="G74" t="inlineStr">
        <is>
          <t/>
        </is>
      </c>
      <c r="H74" t="inlineStr">
        <is>
          <t/>
        </is>
      </c>
      <c r="I74" t="inlineStr">
        <is>
          <t/>
        </is>
      </c>
      <c r="J74" t="inlineStr">
        <is>
          <t/>
        </is>
      </c>
      <c r="K74" t="inlineStr">
        <is>
          <t/>
        </is>
      </c>
      <c r="L74" t="inlineStr">
        <is>
          <t/>
        </is>
      </c>
      <c r="M74" t="inlineStr">
        <is>
          <t/>
        </is>
      </c>
      <c r="N74" t="inlineStr">
        <is>
          <t/>
        </is>
      </c>
      <c r="O74" t="inlineStr">
        <is>
          <t/>
        </is>
      </c>
      <c r="P74" t="inlineStr">
        <is>
          <t/>
        </is>
      </c>
      <c r="Q74" t="inlineStr">
        <is>
          <t/>
        </is>
      </c>
      <c r="R74" s="2" t="inlineStr">
        <is>
          <t>Tontaubenschiessen</t>
        </is>
      </c>
      <c r="S74" s="2" t="inlineStr">
        <is>
          <t>2</t>
        </is>
      </c>
      <c r="T74" s="2" t="inlineStr">
        <is>
          <t/>
        </is>
      </c>
      <c r="U74" t="inlineStr">
        <is>
          <t/>
        </is>
      </c>
      <c r="V74" t="inlineStr">
        <is>
          <t/>
        </is>
      </c>
      <c r="W74" t="inlineStr">
        <is>
          <t/>
        </is>
      </c>
      <c r="X74" t="inlineStr">
        <is>
          <t/>
        </is>
      </c>
      <c r="Y74" t="inlineStr">
        <is>
          <t/>
        </is>
      </c>
      <c r="Z74" s="2" t="inlineStr">
        <is>
          <t>clay pigeon shooting|
clay target shooting|
trapshooting</t>
        </is>
      </c>
      <c r="AA74" s="2" t="inlineStr">
        <is>
          <t>2|
2|
2</t>
        </is>
      </c>
      <c r="AB74" s="2" t="inlineStr">
        <is>
          <t xml:space="preserve">|
|
</t>
        </is>
      </c>
      <c r="AC74" t="inlineStr">
        <is>
          <t/>
        </is>
      </c>
      <c r="AD74" t="inlineStr">
        <is>
          <t/>
        </is>
      </c>
      <c r="AE74" t="inlineStr">
        <is>
          <t/>
        </is>
      </c>
      <c r="AF74" t="inlineStr">
        <is>
          <t/>
        </is>
      </c>
      <c r="AG74" t="inlineStr">
        <is>
          <t/>
        </is>
      </c>
      <c r="AH74" t="inlineStr">
        <is>
          <t/>
        </is>
      </c>
      <c r="AI74" t="inlineStr">
        <is>
          <t/>
        </is>
      </c>
      <c r="AJ74" t="inlineStr">
        <is>
          <t/>
        </is>
      </c>
      <c r="AK74" t="inlineStr">
        <is>
          <t/>
        </is>
      </c>
      <c r="AL74" s="2" t="inlineStr">
        <is>
          <t>Trap-ammunta</t>
        </is>
      </c>
      <c r="AM74" s="2" t="inlineStr">
        <is>
          <t>2</t>
        </is>
      </c>
      <c r="AN74" s="2" t="inlineStr">
        <is>
          <t/>
        </is>
      </c>
      <c r="AO74" t="inlineStr">
        <is>
          <t/>
        </is>
      </c>
      <c r="AP74" s="2" t="inlineStr">
        <is>
          <t>tir d'argile</t>
        </is>
      </c>
      <c r="AQ74" s="2" t="inlineStr">
        <is>
          <t>2</t>
        </is>
      </c>
      <c r="AR74" s="2" t="inlineStr">
        <is>
          <t/>
        </is>
      </c>
      <c r="AS74" t="inlineStr">
        <is>
          <t/>
        </is>
      </c>
      <c r="AT74" t="inlineStr">
        <is>
          <t/>
        </is>
      </c>
      <c r="AU74" t="inlineStr">
        <is>
          <t/>
        </is>
      </c>
      <c r="AV74" t="inlineStr">
        <is>
          <t/>
        </is>
      </c>
      <c r="AW74" t="inlineStr">
        <is>
          <t/>
        </is>
      </c>
      <c r="AX74" t="inlineStr">
        <is>
          <t/>
        </is>
      </c>
      <c r="AY74" t="inlineStr">
        <is>
          <t/>
        </is>
      </c>
      <c r="AZ74" t="inlineStr">
        <is>
          <t/>
        </is>
      </c>
      <c r="BA74" t="inlineStr">
        <is>
          <t/>
        </is>
      </c>
      <c r="BB74" s="2" t="inlineStr">
        <is>
          <t>agyaggalamb-lövészet</t>
        </is>
      </c>
      <c r="BC74" s="2" t="inlineStr">
        <is>
          <t>2</t>
        </is>
      </c>
      <c r="BD74" s="2" t="inlineStr">
        <is>
          <t/>
        </is>
      </c>
      <c r="BE74" t="inlineStr">
        <is>
          <t/>
        </is>
      </c>
      <c r="BF74" s="2" t="inlineStr">
        <is>
          <t>tiro al piattello</t>
        </is>
      </c>
      <c r="BG74" s="2" t="inlineStr">
        <is>
          <t>2</t>
        </is>
      </c>
      <c r="BH74" s="2" t="inlineStr">
        <is>
          <t/>
        </is>
      </c>
      <c r="BI74" t="inlineStr">
        <is>
          <t/>
        </is>
      </c>
      <c r="BJ74" t="inlineStr">
        <is>
          <t/>
        </is>
      </c>
      <c r="BK74" t="inlineStr">
        <is>
          <t/>
        </is>
      </c>
      <c r="BL74" t="inlineStr">
        <is>
          <t/>
        </is>
      </c>
      <c r="BM74" t="inlineStr">
        <is>
          <t/>
        </is>
      </c>
      <c r="BN74" t="inlineStr">
        <is>
          <t/>
        </is>
      </c>
      <c r="BO74" t="inlineStr">
        <is>
          <t/>
        </is>
      </c>
      <c r="BP74" t="inlineStr">
        <is>
          <t/>
        </is>
      </c>
      <c r="BQ74" t="inlineStr">
        <is>
          <t/>
        </is>
      </c>
      <c r="BR74" t="inlineStr">
        <is>
          <t/>
        </is>
      </c>
      <c r="BS74" t="inlineStr">
        <is>
          <t/>
        </is>
      </c>
      <c r="BT74" t="inlineStr">
        <is>
          <t/>
        </is>
      </c>
      <c r="BU74" t="inlineStr">
        <is>
          <t/>
        </is>
      </c>
      <c r="BV74" s="2" t="inlineStr">
        <is>
          <t>kleiduivenschieten</t>
        </is>
      </c>
      <c r="BW74" s="2" t="inlineStr">
        <is>
          <t>2</t>
        </is>
      </c>
      <c r="BX74" s="2" t="inlineStr">
        <is>
          <t/>
        </is>
      </c>
      <c r="BY74" t="inlineStr">
        <is>
          <t/>
        </is>
      </c>
      <c r="BZ74" t="inlineStr">
        <is>
          <t/>
        </is>
      </c>
      <c r="CA74" t="inlineStr">
        <is>
          <t/>
        </is>
      </c>
      <c r="CB74" t="inlineStr">
        <is>
          <t/>
        </is>
      </c>
      <c r="CC74" t="inlineStr">
        <is>
          <t/>
        </is>
      </c>
      <c r="CD74" t="inlineStr">
        <is>
          <t/>
        </is>
      </c>
      <c r="CE74" t="inlineStr">
        <is>
          <t/>
        </is>
      </c>
      <c r="CF74" t="inlineStr">
        <is>
          <t/>
        </is>
      </c>
      <c r="CG74" t="inlineStr">
        <is>
          <t/>
        </is>
      </c>
      <c r="CH74" t="inlineStr">
        <is>
          <t/>
        </is>
      </c>
      <c r="CI74" t="inlineStr">
        <is>
          <t/>
        </is>
      </c>
      <c r="CJ74" t="inlineStr">
        <is>
          <t/>
        </is>
      </c>
      <c r="CK74" t="inlineStr">
        <is>
          <t/>
        </is>
      </c>
      <c r="CL74" t="inlineStr">
        <is>
          <t/>
        </is>
      </c>
      <c r="CM74" t="inlineStr">
        <is>
          <t/>
        </is>
      </c>
      <c r="CN74" t="inlineStr">
        <is>
          <t/>
        </is>
      </c>
      <c r="CO74" t="inlineStr">
        <is>
          <t/>
        </is>
      </c>
      <c r="CP74" t="inlineStr">
        <is>
          <t/>
        </is>
      </c>
      <c r="CQ74" t="inlineStr">
        <is>
          <t/>
        </is>
      </c>
      <c r="CR74" t="inlineStr">
        <is>
          <t/>
        </is>
      </c>
      <c r="CS74" t="inlineStr">
        <is>
          <t/>
        </is>
      </c>
      <c r="CT74" t="inlineStr">
        <is>
          <t/>
        </is>
      </c>
      <c r="CU74" t="inlineStr">
        <is>
          <t/>
        </is>
      </c>
      <c r="CV74" t="inlineStr">
        <is>
          <t/>
        </is>
      </c>
      <c r="CW74" t="inlineStr">
        <is>
          <t/>
        </is>
      </c>
    </row>
    <row r="75">
      <c r="A75" s="1" t="str">
        <f>HYPERLINK("https://iate.europa.eu/entry/result/907188/all", "907188")</f>
        <v>907188</v>
      </c>
      <c r="B75" t="inlineStr">
        <is>
          <t>PRODUCTION, TECHNOLOGY AND RESEARCH</t>
        </is>
      </c>
      <c r="C75" t="inlineStr">
        <is>
          <t>PRODUCTION, TECHNOLOGY AND RESEARCH|technology and technical regulations;PRODUCTION, TECHNOLOGY AND RESEARCH|research and intellectual property|research</t>
        </is>
      </c>
      <c r="D75" t="inlineStr">
        <is>
          <t>no</t>
        </is>
      </c>
      <c r="E75" t="inlineStr">
        <is>
          <t/>
        </is>
      </c>
      <c r="F75" t="inlineStr">
        <is>
          <t/>
        </is>
      </c>
      <c r="G75" t="inlineStr">
        <is>
          <t/>
        </is>
      </c>
      <c r="H75" t="inlineStr">
        <is>
          <t/>
        </is>
      </c>
      <c r="I75" t="inlineStr">
        <is>
          <t/>
        </is>
      </c>
      <c r="J75" t="inlineStr">
        <is>
          <t/>
        </is>
      </c>
      <c r="K75" t="inlineStr">
        <is>
          <t/>
        </is>
      </c>
      <c r="L75" t="inlineStr">
        <is>
          <t/>
        </is>
      </c>
      <c r="M75" t="inlineStr">
        <is>
          <t/>
        </is>
      </c>
      <c r="N75" s="2" t="inlineStr">
        <is>
          <t>immateriel teknologioverførsel</t>
        </is>
      </c>
      <c r="O75" s="2" t="inlineStr">
        <is>
          <t>4</t>
        </is>
      </c>
      <c r="P75" s="2" t="inlineStr">
        <is>
          <t/>
        </is>
      </c>
      <c r="Q75" t="inlineStr">
        <is>
          <t/>
        </is>
      </c>
      <c r="R75" s="2" t="inlineStr">
        <is>
          <t>ITT|
immaterieller Technologietransfer|
nicht gegenständlicher Technologietransfer</t>
        </is>
      </c>
      <c r="S75" s="2" t="inlineStr">
        <is>
          <t>3|
3|
3</t>
        </is>
      </c>
      <c r="T75" s="2" t="inlineStr">
        <is>
          <t xml:space="preserve">|
|
</t>
        </is>
      </c>
      <c r="U75" t="inlineStr">
        <is>
          <t>Übertragung oder Weitergabe von Software und Technologie; man unterscheidet dabei zwischen Wissenstransfer in Form technischer Unterstützung (Schulungen, Seminare, technische Beratung usw.) und Transfer technischer Daten (Graphiken, Blaupausen, Diagramme usw.) per e-mail, Fax oder über Internet</t>
        </is>
      </c>
      <c r="V75" s="2" t="inlineStr">
        <is>
          <t>μεταφορά άυλης τεχνολογίας</t>
        </is>
      </c>
      <c r="W75" s="2" t="inlineStr">
        <is>
          <t>3</t>
        </is>
      </c>
      <c r="X75" s="2" t="inlineStr">
        <is>
          <t/>
        </is>
      </c>
      <c r="Y75" t="inlineStr">
        <is>
          <t/>
        </is>
      </c>
      <c r="Z75" s="2" t="inlineStr">
        <is>
          <t>intangible technology transfer|
ITT</t>
        </is>
      </c>
      <c r="AA75" s="2" t="inlineStr">
        <is>
          <t>2|
2</t>
        </is>
      </c>
      <c r="AB75" s="2" t="inlineStr">
        <is>
          <t xml:space="preserve">|
</t>
        </is>
      </c>
      <c r="AC75" t="inlineStr">
        <is>
          <t/>
        </is>
      </c>
      <c r="AD75" s="2" t="inlineStr">
        <is>
          <t>transferencia intangible de tecnología</t>
        </is>
      </c>
      <c r="AE75" s="2" t="inlineStr">
        <is>
          <t>3</t>
        </is>
      </c>
      <c r="AF75" s="2" t="inlineStr">
        <is>
          <t/>
        </is>
      </c>
      <c r="AG75" t="inlineStr">
        <is>
          <t/>
        </is>
      </c>
      <c r="AH75" t="inlineStr">
        <is>
          <t/>
        </is>
      </c>
      <c r="AI75" t="inlineStr">
        <is>
          <t/>
        </is>
      </c>
      <c r="AJ75" t="inlineStr">
        <is>
          <t/>
        </is>
      </c>
      <c r="AK75" t="inlineStr">
        <is>
          <t/>
        </is>
      </c>
      <c r="AL75" s="2" t="inlineStr">
        <is>
          <t>aineeton teknologian siirto</t>
        </is>
      </c>
      <c r="AM75" s="2" t="inlineStr">
        <is>
          <t>2</t>
        </is>
      </c>
      <c r="AN75" s="2" t="inlineStr">
        <is>
          <t/>
        </is>
      </c>
      <c r="AO75" t="inlineStr">
        <is>
          <t/>
        </is>
      </c>
      <c r="AP75" s="2" t="inlineStr">
        <is>
          <t>transfert de technologie intangible|
transfert immatériel de technologies|
TTI</t>
        </is>
      </c>
      <c r="AQ75" s="2" t="inlineStr">
        <is>
          <t>2|
2|
2</t>
        </is>
      </c>
      <c r="AR75" s="2" t="inlineStr">
        <is>
          <t xml:space="preserve">|
|
</t>
        </is>
      </c>
      <c r="AS75" t="inlineStr">
        <is>
          <t>notamment par voie électronique</t>
        </is>
      </c>
      <c r="AT75" t="inlineStr">
        <is>
          <t/>
        </is>
      </c>
      <c r="AU75" t="inlineStr">
        <is>
          <t/>
        </is>
      </c>
      <c r="AV75" t="inlineStr">
        <is>
          <t/>
        </is>
      </c>
      <c r="AW75" t="inlineStr">
        <is>
          <t/>
        </is>
      </c>
      <c r="AX75" t="inlineStr">
        <is>
          <t/>
        </is>
      </c>
      <c r="AY75" t="inlineStr">
        <is>
          <t/>
        </is>
      </c>
      <c r="AZ75" t="inlineStr">
        <is>
          <t/>
        </is>
      </c>
      <c r="BA75" t="inlineStr">
        <is>
          <t/>
        </is>
      </c>
      <c r="BB75" s="2" t="inlineStr">
        <is>
          <t>immateriális technológiaátadás</t>
        </is>
      </c>
      <c r="BC75" s="2" t="inlineStr">
        <is>
          <t>4</t>
        </is>
      </c>
      <c r="BD75" s="2" t="inlineStr">
        <is>
          <t/>
        </is>
      </c>
      <c r="BE75" t="inlineStr">
        <is>
          <t>A technológia elsősorban elektronikus úton való átadása, közvetítése.</t>
        </is>
      </c>
      <c r="BF75" s="2" t="inlineStr">
        <is>
          <t>trasferimento di tecnologia intangibile</t>
        </is>
      </c>
      <c r="BG75" s="2" t="inlineStr">
        <is>
          <t>3</t>
        </is>
      </c>
      <c r="BH75" s="2" t="inlineStr">
        <is>
          <t/>
        </is>
      </c>
      <c r="BI75" t="inlineStr">
        <is>
          <t>Nell'ambito dei prodotti a duplice uso trasferimenti di tecnologia realizzati con mezzi non tangibili, ad es per fax, posta elettronica, telefono.</t>
        </is>
      </c>
      <c r="BJ75" t="inlineStr">
        <is>
          <t/>
        </is>
      </c>
      <c r="BK75" t="inlineStr">
        <is>
          <t/>
        </is>
      </c>
      <c r="BL75" t="inlineStr">
        <is>
          <t/>
        </is>
      </c>
      <c r="BM75" t="inlineStr">
        <is>
          <t/>
        </is>
      </c>
      <c r="BN75" t="inlineStr">
        <is>
          <t/>
        </is>
      </c>
      <c r="BO75" t="inlineStr">
        <is>
          <t/>
        </is>
      </c>
      <c r="BP75" t="inlineStr">
        <is>
          <t/>
        </is>
      </c>
      <c r="BQ75" t="inlineStr">
        <is>
          <t/>
        </is>
      </c>
      <c r="BR75" t="inlineStr">
        <is>
          <t/>
        </is>
      </c>
      <c r="BS75" t="inlineStr">
        <is>
          <t/>
        </is>
      </c>
      <c r="BT75" t="inlineStr">
        <is>
          <t/>
        </is>
      </c>
      <c r="BU75" t="inlineStr">
        <is>
          <t/>
        </is>
      </c>
      <c r="BV75" t="inlineStr">
        <is>
          <t/>
        </is>
      </c>
      <c r="BW75" t="inlineStr">
        <is>
          <t/>
        </is>
      </c>
      <c r="BX75" t="inlineStr">
        <is>
          <t/>
        </is>
      </c>
      <c r="BY75" t="inlineStr">
        <is>
          <t/>
        </is>
      </c>
      <c r="BZ75" t="inlineStr">
        <is>
          <t/>
        </is>
      </c>
      <c r="CA75" t="inlineStr">
        <is>
          <t/>
        </is>
      </c>
      <c r="CB75" t="inlineStr">
        <is>
          <t/>
        </is>
      </c>
      <c r="CC75" t="inlineStr">
        <is>
          <t/>
        </is>
      </c>
      <c r="CD75" t="inlineStr">
        <is>
          <t/>
        </is>
      </c>
      <c r="CE75" t="inlineStr">
        <is>
          <t/>
        </is>
      </c>
      <c r="CF75" t="inlineStr">
        <is>
          <t/>
        </is>
      </c>
      <c r="CG75" t="inlineStr">
        <is>
          <t/>
        </is>
      </c>
      <c r="CH75" t="inlineStr">
        <is>
          <t/>
        </is>
      </c>
      <c r="CI75" t="inlineStr">
        <is>
          <t/>
        </is>
      </c>
      <c r="CJ75" t="inlineStr">
        <is>
          <t/>
        </is>
      </c>
      <c r="CK75" t="inlineStr">
        <is>
          <t/>
        </is>
      </c>
      <c r="CL75" s="2" t="inlineStr">
        <is>
          <t>nehmotný prenos technológie|
nehmotný transfer technológií</t>
        </is>
      </c>
      <c r="CM75" s="2" t="inlineStr">
        <is>
          <t>3|
3</t>
        </is>
      </c>
      <c r="CN75" s="2" t="inlineStr">
        <is>
          <t xml:space="preserve">|
</t>
        </is>
      </c>
      <c r="CO75" t="inlineStr">
        <is>
          <t/>
        </is>
      </c>
      <c r="CP75" s="2" t="inlineStr">
        <is>
          <t>nematerialni prenos tehnologije</t>
        </is>
      </c>
      <c r="CQ75" s="2" t="inlineStr">
        <is>
          <t>3</t>
        </is>
      </c>
      <c r="CR75" s="2" t="inlineStr">
        <is>
          <t/>
        </is>
      </c>
      <c r="CS75" t="inlineStr">
        <is>
          <t/>
        </is>
      </c>
      <c r="CT75" s="2" t="inlineStr">
        <is>
          <t>immateriell tekniköverföring</t>
        </is>
      </c>
      <c r="CU75" s="2" t="inlineStr">
        <is>
          <t>3</t>
        </is>
      </c>
      <c r="CV75" s="2" t="inlineStr">
        <is>
          <t/>
        </is>
      </c>
      <c r="CW75" t="inlineStr">
        <is>
          <t/>
        </is>
      </c>
    </row>
    <row r="76">
      <c r="A76" s="1" t="str">
        <f>HYPERLINK("https://iate.europa.eu/entry/result/126803/all", "126803")</f>
        <v>126803</v>
      </c>
      <c r="B76" t="inlineStr">
        <is>
          <t>INTERNATIONAL RELATIONS</t>
        </is>
      </c>
      <c r="C76" t="inlineStr">
        <is>
          <t>INTERNATIONAL RELATIONS|international affairs|international organisation;INTERNATIONAL RELATIONS|defence</t>
        </is>
      </c>
      <c r="D76" t="inlineStr">
        <is>
          <t>no</t>
        </is>
      </c>
      <c r="E76" t="inlineStr">
        <is>
          <t/>
        </is>
      </c>
      <c r="F76" t="inlineStr">
        <is>
          <t/>
        </is>
      </c>
      <c r="G76" t="inlineStr">
        <is>
          <t/>
        </is>
      </c>
      <c r="H76" t="inlineStr">
        <is>
          <t/>
        </is>
      </c>
      <c r="I76" t="inlineStr">
        <is>
          <t/>
        </is>
      </c>
      <c r="J76" t="inlineStr">
        <is>
          <t/>
        </is>
      </c>
      <c r="K76" t="inlineStr">
        <is>
          <t/>
        </is>
      </c>
      <c r="L76" t="inlineStr">
        <is>
          <t/>
        </is>
      </c>
      <c r="M76" t="inlineStr">
        <is>
          <t/>
        </is>
      </c>
      <c r="N76" s="2" t="inlineStr">
        <is>
          <t>våbenhvileaftale</t>
        </is>
      </c>
      <c r="O76" s="2" t="inlineStr">
        <is>
          <t>2</t>
        </is>
      </c>
      <c r="P76" s="2" t="inlineStr">
        <is>
          <t/>
        </is>
      </c>
      <c r="Q76" t="inlineStr">
        <is>
          <t/>
        </is>
      </c>
      <c r="R76" s="2" t="inlineStr">
        <is>
          <t>Waffenstillstandsvereinbarung|
Waffenstillstandsabkommen</t>
        </is>
      </c>
      <c r="S76" s="2" t="inlineStr">
        <is>
          <t>2|
3</t>
        </is>
      </c>
      <c r="T76" s="2" t="inlineStr">
        <is>
          <t xml:space="preserve">|
</t>
        </is>
      </c>
      <c r="U76" t="inlineStr">
        <is>
          <t/>
        </is>
      </c>
      <c r="V76" s="2" t="inlineStr">
        <is>
          <t>συμφωνία για την κατάπαυση του πυρός</t>
        </is>
      </c>
      <c r="W76" s="2" t="inlineStr">
        <is>
          <t>2</t>
        </is>
      </c>
      <c r="X76" s="2" t="inlineStr">
        <is>
          <t/>
        </is>
      </c>
      <c r="Y76" t="inlineStr">
        <is>
          <t/>
        </is>
      </c>
      <c r="Z76" s="2" t="inlineStr">
        <is>
          <t>ceasefire agreement|
CFA|
cease fire</t>
        </is>
      </c>
      <c r="AA76" s="2" t="inlineStr">
        <is>
          <t>2|
3|
1</t>
        </is>
      </c>
      <c r="AB76" s="2" t="inlineStr">
        <is>
          <t xml:space="preserve">|
|
</t>
        </is>
      </c>
      <c r="AC76" t="inlineStr">
        <is>
          <t/>
        </is>
      </c>
      <c r="AD76" s="2" t="inlineStr">
        <is>
          <t>acuerdo de alto el fuego</t>
        </is>
      </c>
      <c r="AE76" s="2" t="inlineStr">
        <is>
          <t>2</t>
        </is>
      </c>
      <c r="AF76" s="2" t="inlineStr">
        <is>
          <t/>
        </is>
      </c>
      <c r="AG76" t="inlineStr">
        <is>
          <t/>
        </is>
      </c>
      <c r="AH76" t="inlineStr">
        <is>
          <t/>
        </is>
      </c>
      <c r="AI76" t="inlineStr">
        <is>
          <t/>
        </is>
      </c>
      <c r="AJ76" t="inlineStr">
        <is>
          <t/>
        </is>
      </c>
      <c r="AK76" t="inlineStr">
        <is>
          <t/>
        </is>
      </c>
      <c r="AL76" s="2" t="inlineStr">
        <is>
          <t>aseleposopimus|
tulitaukosopimus</t>
        </is>
      </c>
      <c r="AM76" s="2" t="inlineStr">
        <is>
          <t>2|
2</t>
        </is>
      </c>
      <c r="AN76" s="2" t="inlineStr">
        <is>
          <t xml:space="preserve">|
</t>
        </is>
      </c>
      <c r="AO76" t="inlineStr">
        <is>
          <t/>
        </is>
      </c>
      <c r="AP76" s="2" t="inlineStr">
        <is>
          <t>accord de cessez-le-feu</t>
        </is>
      </c>
      <c r="AQ76" s="2" t="inlineStr">
        <is>
          <t>2</t>
        </is>
      </c>
      <c r="AR76" s="2" t="inlineStr">
        <is>
          <t/>
        </is>
      </c>
      <c r="AS76" t="inlineStr">
        <is>
          <t/>
        </is>
      </c>
      <c r="AT76" t="inlineStr">
        <is>
          <t/>
        </is>
      </c>
      <c r="AU76" t="inlineStr">
        <is>
          <t/>
        </is>
      </c>
      <c r="AV76" t="inlineStr">
        <is>
          <t/>
        </is>
      </c>
      <c r="AW76" t="inlineStr">
        <is>
          <t/>
        </is>
      </c>
      <c r="AX76" t="inlineStr">
        <is>
          <t/>
        </is>
      </c>
      <c r="AY76" t="inlineStr">
        <is>
          <t/>
        </is>
      </c>
      <c r="AZ76" t="inlineStr">
        <is>
          <t/>
        </is>
      </c>
      <c r="BA76" t="inlineStr">
        <is>
          <t/>
        </is>
      </c>
      <c r="BB76" t="inlineStr">
        <is>
          <t/>
        </is>
      </c>
      <c r="BC76" t="inlineStr">
        <is>
          <t/>
        </is>
      </c>
      <c r="BD76" t="inlineStr">
        <is>
          <t/>
        </is>
      </c>
      <c r="BE76" t="inlineStr">
        <is>
          <t/>
        </is>
      </c>
      <c r="BF76" s="2" t="inlineStr">
        <is>
          <t>accordo per il cessate il fuoco</t>
        </is>
      </c>
      <c r="BG76" s="2" t="inlineStr">
        <is>
          <t>2</t>
        </is>
      </c>
      <c r="BH76" s="2" t="inlineStr">
        <is>
          <t/>
        </is>
      </c>
      <c r="BI76" t="inlineStr">
        <is>
          <t/>
        </is>
      </c>
      <c r="BJ76" t="inlineStr">
        <is>
          <t/>
        </is>
      </c>
      <c r="BK76" t="inlineStr">
        <is>
          <t/>
        </is>
      </c>
      <c r="BL76" t="inlineStr">
        <is>
          <t/>
        </is>
      </c>
      <c r="BM76" t="inlineStr">
        <is>
          <t/>
        </is>
      </c>
      <c r="BN76" t="inlineStr">
        <is>
          <t/>
        </is>
      </c>
      <c r="BO76" t="inlineStr">
        <is>
          <t/>
        </is>
      </c>
      <c r="BP76" t="inlineStr">
        <is>
          <t/>
        </is>
      </c>
      <c r="BQ76" t="inlineStr">
        <is>
          <t/>
        </is>
      </c>
      <c r="BR76" t="inlineStr">
        <is>
          <t/>
        </is>
      </c>
      <c r="BS76" t="inlineStr">
        <is>
          <t/>
        </is>
      </c>
      <c r="BT76" t="inlineStr">
        <is>
          <t/>
        </is>
      </c>
      <c r="BU76" t="inlineStr">
        <is>
          <t/>
        </is>
      </c>
      <c r="BV76" s="2" t="inlineStr">
        <is>
          <t>staakt-het-vuren-overeenkomst</t>
        </is>
      </c>
      <c r="BW76" s="2" t="inlineStr">
        <is>
          <t>2</t>
        </is>
      </c>
      <c r="BX76" s="2" t="inlineStr">
        <is>
          <t/>
        </is>
      </c>
      <c r="BY76" t="inlineStr">
        <is>
          <t/>
        </is>
      </c>
      <c r="BZ76" s="2" t="inlineStr">
        <is>
          <t>porozumienie o zawieszeniu broni</t>
        </is>
      </c>
      <c r="CA76" s="2" t="inlineStr">
        <is>
          <t>3</t>
        </is>
      </c>
      <c r="CB76" s="2" t="inlineStr">
        <is>
          <t/>
        </is>
      </c>
      <c r="CC76" t="inlineStr">
        <is>
          <t/>
        </is>
      </c>
      <c r="CD76" s="2" t="inlineStr">
        <is>
          <t>acordo de cessar-fogo</t>
        </is>
      </c>
      <c r="CE76" s="2" t="inlineStr">
        <is>
          <t>3</t>
        </is>
      </c>
      <c r="CF76" s="2" t="inlineStr">
        <is>
          <t/>
        </is>
      </c>
      <c r="CG76" t="inlineStr">
        <is>
          <t/>
        </is>
      </c>
      <c r="CH76" t="inlineStr">
        <is>
          <t/>
        </is>
      </c>
      <c r="CI76" t="inlineStr">
        <is>
          <t/>
        </is>
      </c>
      <c r="CJ76" t="inlineStr">
        <is>
          <t/>
        </is>
      </c>
      <c r="CK76" t="inlineStr">
        <is>
          <t/>
        </is>
      </c>
      <c r="CL76" t="inlineStr">
        <is>
          <t/>
        </is>
      </c>
      <c r="CM76" t="inlineStr">
        <is>
          <t/>
        </is>
      </c>
      <c r="CN76" t="inlineStr">
        <is>
          <t/>
        </is>
      </c>
      <c r="CO76" t="inlineStr">
        <is>
          <t/>
        </is>
      </c>
      <c r="CP76" s="2" t="inlineStr">
        <is>
          <t>sporazum o premirju</t>
        </is>
      </c>
      <c r="CQ76" s="2" t="inlineStr">
        <is>
          <t>3</t>
        </is>
      </c>
      <c r="CR76" s="2" t="inlineStr">
        <is>
          <t/>
        </is>
      </c>
      <c r="CS76" t="inlineStr">
        <is>
          <t/>
        </is>
      </c>
      <c r="CT76" s="2" t="inlineStr">
        <is>
          <t>avtal om eldupphör</t>
        </is>
      </c>
      <c r="CU76" s="2" t="inlineStr">
        <is>
          <t>2</t>
        </is>
      </c>
      <c r="CV76" s="2" t="inlineStr">
        <is>
          <t/>
        </is>
      </c>
      <c r="CW76" t="inlineStr">
        <is>
          <t/>
        </is>
      </c>
    </row>
    <row r="77">
      <c r="A77" s="1" t="str">
        <f>HYPERLINK("https://iate.europa.eu/entry/result/882733/all", "882733")</f>
        <v>882733</v>
      </c>
      <c r="B77" t="inlineStr">
        <is>
          <t>ECONOMICS;FINANCE</t>
        </is>
      </c>
      <c r="C77" t="inlineStr">
        <is>
          <t>ECONOMICS;FINANCE</t>
        </is>
      </c>
      <c r="D77" t="inlineStr">
        <is>
          <t>yes</t>
        </is>
      </c>
      <c r="E77" t="inlineStr">
        <is>
          <t/>
        </is>
      </c>
      <c r="F77" s="2" t="inlineStr">
        <is>
          <t>макрофинансова помощ</t>
        </is>
      </c>
      <c r="G77" s="2" t="inlineStr">
        <is>
          <t>3</t>
        </is>
      </c>
      <c r="H77" s="2" t="inlineStr">
        <is>
          <t/>
        </is>
      </c>
      <c r="I77" t="inlineStr">
        <is>
          <t>финансов инструмент на ЕС, предназначен за реагиране на
извънредни нужди от външно финансиране на държави, близки до ЕС в географско,
икономическо и политическо отношение, с цел да бъде възстановена
макроикономическата и финансовата стабилност в държавите кандидатки,
потенциалните държави кандидатки и съседните на Европа държави, като
същевременно се насърчава прилагането на макроикономически корекции и
структурни реформи</t>
        </is>
      </c>
      <c r="J77" s="2" t="inlineStr">
        <is>
          <t>makrofinanční pomoc|
MFA</t>
        </is>
      </c>
      <c r="K77" s="2" t="inlineStr">
        <is>
          <t>3|
3</t>
        </is>
      </c>
      <c r="L77" s="2" t="inlineStr">
        <is>
          <t xml:space="preserve">|
</t>
        </is>
      </c>
      <c r="M77" t="inlineStr">
        <is>
          <t>mimořádný finanční nástroj pro poskytování finanční pomoci makroekonomické povahy třetím zemím, které mají krátkodobé potíže s platební bilancí</t>
        </is>
      </c>
      <c r="N77" s="2" t="inlineStr">
        <is>
          <t>makrofinansiel bistand|
MFA</t>
        </is>
      </c>
      <c r="O77" s="2" t="inlineStr">
        <is>
          <t>3|
3</t>
        </is>
      </c>
      <c r="P77" s="2" t="inlineStr">
        <is>
          <t xml:space="preserve">|
</t>
        </is>
      </c>
      <c r="Q77" t="inlineStr">
        <is>
          <t>økonomisk støtte til naboregioner, der mobiliseres fra sag til sag med henblik på at hjælpe de begunstigede lande med at håndtere alvorlige, men generelt kortsigtede betalingsbalance- eller budgetproblemer</t>
        </is>
      </c>
      <c r="R77" s="2" t="inlineStr">
        <is>
          <t>Makrofinanzhilfe|
makrofinanzielle Hilfe|
MFA|
makroökonomische Finanzhilfe|
Finanzhilfe</t>
        </is>
      </c>
      <c r="S77" s="2" t="inlineStr">
        <is>
          <t>3|
3|
3|
3|
2</t>
        </is>
      </c>
      <c r="T77" s="2" t="inlineStr">
        <is>
          <t>|
|
|
|
admitted</t>
        </is>
      </c>
      <c r="U77" t="inlineStr">
        <is>
          <t>makroökonomisch begründetes Finanzinstrument der Union zur Unterstützung von Drittländern mit Zahlungsbilanzproblemen ohne Bedingungen oder Zweckbindung</t>
        </is>
      </c>
      <c r="V77" s="2" t="inlineStr">
        <is>
          <t>μακροοικονομική χρηματοδοτική συνδρομή|
ΜΧΣ|
μακροοικονομική συνδρομή|
μακροοικονομική βοήθεια</t>
        </is>
      </c>
      <c r="W77" s="2" t="inlineStr">
        <is>
          <t>4|
4|
3|
3</t>
        </is>
      </c>
      <c r="X77" s="2" t="inlineStr">
        <is>
          <t xml:space="preserve">|
|
|
</t>
        </is>
      </c>
      <c r="Y77" t="inlineStr">
        <is>
          <t>χρηματοδοτικό μέσο της Ευρωπαϊκής Ένωσης που έχει σχεδιαστεί για την αντιμετώπιση εξαιρετικών εξωτερικών χρηματοδοτικών αναγκών των χωρών που έχουν γεωγραφική, οικονομική και πολιτική εγγύτητα με την ΕΕ</t>
        </is>
      </c>
      <c r="Z77" s="2" t="inlineStr">
        <is>
          <t>macro-financial assistance|
macrofinancial assistance|
MFA|
macro-economic financial assistance</t>
        </is>
      </c>
      <c r="AA77" s="2" t="inlineStr">
        <is>
          <t>3|
3|
3|
1</t>
        </is>
      </c>
      <c r="AB77" s="2" t="inlineStr">
        <is>
          <t xml:space="preserve">|
|
|
</t>
        </is>
      </c>
      <c r="AC77" t="inlineStr">
        <is>
          <t>financial support to neighbouring regions, which is mobilised on a case-by-case basis with a view to helping the beneficiary countries in dealing with serious but generally short-term balance-of-payments or budget difficulties</t>
        </is>
      </c>
      <c r="AD77" s="2" t="inlineStr">
        <is>
          <t>ayuda macrofinanciera|
asistencia macrofinanciera</t>
        </is>
      </c>
      <c r="AE77" s="2" t="inlineStr">
        <is>
          <t>3|
3</t>
        </is>
      </c>
      <c r="AF77" s="2" t="inlineStr">
        <is>
          <t xml:space="preserve">|
</t>
        </is>
      </c>
      <c r="AG77" t="inlineStr">
        <is>
          <t>Instrumento
financiero de la UE destinado a ayudar a países geográfica, económica y
políticamente próximos a la UE a atender a necesidades excepcionales de
financiación exterior, cuyo objetivo es restablecer la estabilidad
macroeconómica y financiera en los países candidatos y candidatos potenciales y
en los países vecinos de la UE.</t>
        </is>
      </c>
      <c r="AH77" s="2" t="inlineStr">
        <is>
          <t>makromajanduslik finantsabi|
makrofinantsabi</t>
        </is>
      </c>
      <c r="AI77" s="2" t="inlineStr">
        <is>
          <t>3|
3</t>
        </is>
      </c>
      <c r="AJ77" s="2" t="inlineStr">
        <is>
          <t xml:space="preserve">|
</t>
        </is>
      </c>
      <c r="AK77" t="inlineStr">
        <is>
          <t>&lt;div&gt;&lt;i&gt;finantsabi &lt;/i&gt;&lt;a href="/entry/result/1391482/all" id="ENTRY_TO_ENTRY_CONVERTER" target="_blank"&gt;IATE:1391482&lt;/a&gt; vorm, mida EL pakub maksebilansiraskustes partnerriikidele&lt;/div&gt;</t>
        </is>
      </c>
      <c r="AL77" s="2" t="inlineStr">
        <is>
          <t>makrotaloudellinen rahoitusapu</t>
        </is>
      </c>
      <c r="AM77" s="2" t="inlineStr">
        <is>
          <t>3</t>
        </is>
      </c>
      <c r="AN77" s="2" t="inlineStr">
        <is>
          <t/>
        </is>
      </c>
      <c r="AO77" t="inlineStr">
        <is>
          <t>&lt;div&gt;unionin ulkopuolisille maille tapauskohtaisesti suunnattu rahoitustuki, jonka ensisijaisena tavoitteena on auttaa vastaanottajamaata selviytymään väliaikaisesta maksutaseen vajeesta sekä tukea talousuudistuksia &lt;br&gt;&lt;/div&gt;</t>
        </is>
      </c>
      <c r="AP77" s="2" t="inlineStr">
        <is>
          <t>assistance macrofinancière|
AMF</t>
        </is>
      </c>
      <c r="AQ77" s="2" t="inlineStr">
        <is>
          <t>3|
3</t>
        </is>
      </c>
      <c r="AR77" s="2" t="inlineStr">
        <is>
          <t xml:space="preserve">preferred|
</t>
        </is>
      </c>
      <c r="AS77" t="inlineStr">
        <is>
          <t>instrument financier de l'Union européenne conçu pour répondre à des besoins exceptionnels de financement extérieur des pays qui sont politiquement, économiquement et géographiquement proches de l'UE</t>
        </is>
      </c>
      <c r="AT77" s="2" t="inlineStr">
        <is>
          <t>cúnamh macrairgeadais</t>
        </is>
      </c>
      <c r="AU77" s="2" t="inlineStr">
        <is>
          <t>3</t>
        </is>
      </c>
      <c r="AV77" s="2" t="inlineStr">
        <is>
          <t/>
        </is>
      </c>
      <c r="AW77" t="inlineStr">
        <is>
          <t/>
        </is>
      </c>
      <c r="AX77" s="2" t="inlineStr">
        <is>
          <t>makrofinancijska pomoć</t>
        </is>
      </c>
      <c r="AY77" s="2" t="inlineStr">
        <is>
          <t>4</t>
        </is>
      </c>
      <c r="AZ77" s="2" t="inlineStr">
        <is>
          <t/>
        </is>
      </c>
      <c r="BA77" t="inlineStr">
        <is>
          <t/>
        </is>
      </c>
      <c r="BB77" s="2" t="inlineStr">
        <is>
          <t>makroszintű pénzügyi támogatás</t>
        </is>
      </c>
      <c r="BC77" s="2" t="inlineStr">
        <is>
          <t>3</t>
        </is>
      </c>
      <c r="BD77" s="2" t="inlineStr">
        <is>
          <t/>
        </is>
      </c>
      <c r="BE77" t="inlineStr">
        <is>
          <t>az Unió külső támogatásokat szabályozó keretének részeként olyan, az Unióhoz földrajzi, gazdasági és politikai szempontból közel álló országok részére kialakított eszköz, amely fizetésimérleg-támogatás formájában a rendkívüli külső finanszírozási szükségletek kezelésére szolgál</t>
        </is>
      </c>
      <c r="BF77" s="2" t="inlineStr">
        <is>
          <t>assistenza macrofinanziaria|
AMF</t>
        </is>
      </c>
      <c r="BG77" s="2" t="inlineStr">
        <is>
          <t>3|
3</t>
        </is>
      </c>
      <c r="BH77" s="2" t="inlineStr">
        <is>
          <t xml:space="preserve">|
</t>
        </is>
      </c>
      <c r="BI77" t="inlineStr">
        <is>
          <t>sostegno finanziario sotto forma di prestiti o sovvenzioni a medio e lungo termine, o una combinazione dei due, che l'UE fornisce ai paesi partner - a integrazione dei finanziamenti erogati nell'ambito dell'FMI - con l'obiettivo di aiutare tali paesi a far fronte a pagamenti o a difficoltà di bilancio a breve termine; per beneficiare di tale assistenza i paesi partner devono impegnarsi nelle riforme e rispettare valori quali diritti umani, democrazia e Stato di diritto</t>
        </is>
      </c>
      <c r="BJ77" s="2" t="inlineStr">
        <is>
          <t>makrofinansinė parama|
makrofinansinė pagalba</t>
        </is>
      </c>
      <c r="BK77" s="2" t="inlineStr">
        <is>
          <t>3|
3</t>
        </is>
      </c>
      <c r="BL77" s="2" t="inlineStr">
        <is>
          <t xml:space="preserve">preferred|
</t>
        </is>
      </c>
      <c r="BM77" t="inlineStr">
        <is>
          <t>kaimyniniams regionams skiriama finansinė parama, kuri teikiama atsižvelgiant į kiekvieną konkretų atvejį ir kuria siekiama padėti šią paramą gaunančioms šalims išspręsti rimtas, tačiau iš esmės trumpalaikes su mokėjimų balansu arba biudžetu susijusias problemas</t>
        </is>
      </c>
      <c r="BN77" s="2" t="inlineStr">
        <is>
          <t>makrofinansiāla palīdzība</t>
        </is>
      </c>
      <c r="BO77" s="2" t="inlineStr">
        <is>
          <t>3</t>
        </is>
      </c>
      <c r="BP77" s="2" t="inlineStr">
        <is>
          <t/>
        </is>
      </c>
      <c r="BQ77" t="inlineStr">
        <is>
          <t>finansiāls atbalsts kaimiņreģioniem, ko izmanto atsevišķos gadījumos, lai saņēmējām valstīm palīdzētu risināt nopietnas, bet parasti īstemiņa grūtības to maksājumu bilancē vai budžetā</t>
        </is>
      </c>
      <c r="BR77" s="2" t="inlineStr">
        <is>
          <t>assistenza makrofinanzjarja|
AMF</t>
        </is>
      </c>
      <c r="BS77" s="2" t="inlineStr">
        <is>
          <t>3|
3</t>
        </is>
      </c>
      <c r="BT77" s="2" t="inlineStr">
        <is>
          <t xml:space="preserve">|
</t>
        </is>
      </c>
      <c r="BU77" t="inlineStr">
        <is>
          <t>appoġġ finanzjarju għar-reġjuni tal-viċinat, li jiġi mmobilizzat skont il-każ bil-ħsieb li jgħin lill-pajjiżi benefiċjarji jindirizzaw diffikultajiet baġitarji li ġeneralment ikunu ta' perjodu qasir</t>
        </is>
      </c>
      <c r="BV77" s="2" t="inlineStr">
        <is>
          <t>macrofinanciële bijstand|
MFB</t>
        </is>
      </c>
      <c r="BW77" s="2" t="inlineStr">
        <is>
          <t>3|
3</t>
        </is>
      </c>
      <c r="BX77" s="2" t="inlineStr">
        <is>
          <t xml:space="preserve">|
</t>
        </is>
      </c>
      <c r="BY77" t="inlineStr">
        <is>
          <t>beleidsgebaseerd instrument voor niet-gebonden en niet-geoormerkte betalingsbalanssteun aan derde partnerlanden [van de EU]</t>
        </is>
      </c>
      <c r="BZ77" s="2" t="inlineStr">
        <is>
          <t>pomoc makrofinansowa</t>
        </is>
      </c>
      <c r="CA77" s="2" t="inlineStr">
        <is>
          <t>3</t>
        </is>
      </c>
      <c r="CB77" s="2" t="inlineStr">
        <is>
          <t/>
        </is>
      </c>
      <c r="CC77" t="inlineStr">
        <is>
          <t>pomoc, która może być przekazana do danego kraju w sytuacji, w której zostaną spełnione określone kryteria: pomoc taka ma mieć charakter wyjątkowy, określony zasięg geograficzny, ustalone wstępne warunki polityczne; sposób dedykowania środków finansowych jest stosownie podzielony pośród darczyńców, łącznie z uczestnictwem Międzynarodowego Funduszu Walutowego, pomoc jest uzależniona od realizacji przez dany kraj (przez beneficjenta), określonych warunków, zarówno ekonomicznych, jak i politycznych</t>
        </is>
      </c>
      <c r="CD77" s="2" t="inlineStr">
        <is>
          <t>assistência macrofinanceira|
AMF</t>
        </is>
      </c>
      <c r="CE77" s="2" t="inlineStr">
        <is>
          <t>4|
4</t>
        </is>
      </c>
      <c r="CF77" s="2" t="inlineStr">
        <is>
          <t xml:space="preserve">|
</t>
        </is>
      </c>
      <c r="CG77" t="inlineStr">
        <is>
          <t>No âmbito da assistência prestada pela UE a países terceiros, designadamente os países candidatos à adesão, certos países da Europa Oriental e do Mediterrâneo, assim como dos Balcãs Ocidentais, assistência de caráter excecional, sujeita a critérios de condicionalidade, destinada a ajudá-los a resolver problemas de balança de pagamentos ou dificuldades orçamentais.</t>
        </is>
      </c>
      <c r="CH77" s="2" t="inlineStr">
        <is>
          <t>asistență macrofinanciară|
AMF</t>
        </is>
      </c>
      <c r="CI77" s="2" t="inlineStr">
        <is>
          <t>4|
3</t>
        </is>
      </c>
      <c r="CJ77" s="2" t="inlineStr">
        <is>
          <t xml:space="preserve">|
</t>
        </is>
      </c>
      <c r="CK77" t="inlineStr">
        <is>
          <t>instrument financiar bazat pe o politică economică prin care se acordă sprijin, necondiționat și fără o alocare specială, pentru balanța de plăți a unei țări terțe partenere (art. 212 și 213 din TFUE). Sprijinul ia forma unor împrumuturi sau subvenții pe termen mediu/lung, ori a unei combinații între acestea, și completează finanțarea oferită în contextul unui program de reformă al Fondului Monetar Internațional</t>
        </is>
      </c>
      <c r="CL77" s="2" t="inlineStr">
        <is>
          <t>makrofinančná pomoc</t>
        </is>
      </c>
      <c r="CM77" s="2" t="inlineStr">
        <is>
          <t>3</t>
        </is>
      </c>
      <c r="CN77" s="2" t="inlineStr">
        <is>
          <t/>
        </is>
      </c>
      <c r="CO77" t="inlineStr">
        <is>
          <t>finančná podpora určená susedným regiónom, ktorou sa podporuje úsilie krajín o politickú a hospodársku reformu a ktorá sa vykonáva v spolupráci s podpornými programami Medzinárodného menového fondu (MMF) a Svetovej banky</t>
        </is>
      </c>
      <c r="CP77" s="2" t="inlineStr">
        <is>
          <t>makrofinančna pomoč</t>
        </is>
      </c>
      <c r="CQ77" s="2" t="inlineStr">
        <is>
          <t>3</t>
        </is>
      </c>
      <c r="CR77" s="2" t="inlineStr">
        <is>
          <t/>
        </is>
      </c>
      <c r="CS77" t="inlineStr">
        <is>
          <t>finančna pomoč državam kandidatkam EU, možnim državam kandidatkam in sosednjim državam pri reševanju kratkoročnih plačilnobilančnih težav in stabilizaciji javnih financ ter za spodbuditev k izvajanju strukturnih reform</t>
        </is>
      </c>
      <c r="CT77" s="2" t="inlineStr">
        <is>
          <t>makroekonomiskt stöd</t>
        </is>
      </c>
      <c r="CU77" s="2" t="inlineStr">
        <is>
          <t>3</t>
        </is>
      </c>
      <c r="CV77" s="2" t="inlineStr">
        <is>
          <t/>
        </is>
      </c>
      <c r="CW77" t="inlineStr">
        <is>
          <t/>
        </is>
      </c>
    </row>
    <row r="78">
      <c r="A78" s="1" t="str">
        <f>HYPERLINK("https://iate.europa.eu/entry/result/3593584/all", "3593584")</f>
        <v>3593584</v>
      </c>
      <c r="B78" t="inlineStr">
        <is>
          <t>INTERNATIONAL RELATIONS</t>
        </is>
      </c>
      <c r="C78" t="inlineStr">
        <is>
          <t>INTERNATIONAL RELATIONS|defence|military equipment|missile</t>
        </is>
      </c>
      <c r="D78" t="inlineStr">
        <is>
          <t>yes</t>
        </is>
      </c>
      <c r="E78" t="inlineStr">
        <is>
          <t/>
        </is>
      </c>
      <c r="F78" t="inlineStr">
        <is>
          <t/>
        </is>
      </c>
      <c r="G78" t="inlineStr">
        <is>
          <t/>
        </is>
      </c>
      <c r="H78" t="inlineStr">
        <is>
          <t/>
        </is>
      </c>
      <c r="I78" t="inlineStr">
        <is>
          <t/>
        </is>
      </c>
      <c r="J78" t="inlineStr">
        <is>
          <t/>
        </is>
      </c>
      <c r="K78" t="inlineStr">
        <is>
          <t/>
        </is>
      </c>
      <c r="L78" t="inlineStr">
        <is>
          <t/>
        </is>
      </c>
      <c r="M78" t="inlineStr">
        <is>
          <t/>
        </is>
      </c>
      <c r="N78" t="inlineStr">
        <is>
          <t/>
        </is>
      </c>
      <c r="O78" t="inlineStr">
        <is>
          <t/>
        </is>
      </c>
      <c r="P78" t="inlineStr">
        <is>
          <t/>
        </is>
      </c>
      <c r="Q78" t="inlineStr">
        <is>
          <t/>
        </is>
      </c>
      <c r="R78" s="2" t="inlineStr">
        <is>
          <t>wuchtabhängiges Geschoss|
Hartkern</t>
        </is>
      </c>
      <c r="S78" s="2" t="inlineStr">
        <is>
          <t>3|
3</t>
        </is>
      </c>
      <c r="T78" s="2" t="inlineStr">
        <is>
          <t xml:space="preserve">|
</t>
        </is>
      </c>
      <c r="U78" t="inlineStr">
        <is>
          <t/>
        </is>
      </c>
      <c r="V78" t="inlineStr">
        <is>
          <t/>
        </is>
      </c>
      <c r="W78" t="inlineStr">
        <is>
          <t/>
        </is>
      </c>
      <c r="X78" t="inlineStr">
        <is>
          <t/>
        </is>
      </c>
      <c r="Y78" t="inlineStr">
        <is>
          <t/>
        </is>
      </c>
      <c r="Z78" s="2" t="inlineStr">
        <is>
          <t>kinetic energy penetrator|
kinetic energy projectile|
KEP|
KE weapon|
long-rod penetrator</t>
        </is>
      </c>
      <c r="AA78" s="2" t="inlineStr">
        <is>
          <t>3|
3|
3|
1|
1</t>
        </is>
      </c>
      <c r="AB78" s="2" t="inlineStr">
        <is>
          <t xml:space="preserve">|
|
|
|
</t>
        </is>
      </c>
      <c r="AC78" t="inlineStr">
        <is>
          <t>type of projectile which
uses high-velocity impact (kinetic energy) to penetrate the target, instead of
explosives</t>
        </is>
      </c>
      <c r="AD78" t="inlineStr">
        <is>
          <t/>
        </is>
      </c>
      <c r="AE78" t="inlineStr">
        <is>
          <t/>
        </is>
      </c>
      <c r="AF78" t="inlineStr">
        <is>
          <t/>
        </is>
      </c>
      <c r="AG78" t="inlineStr">
        <is>
          <t/>
        </is>
      </c>
      <c r="AH78" s="2" t="inlineStr">
        <is>
          <t>kineetiline läbistaja</t>
        </is>
      </c>
      <c r="AI78" s="2" t="inlineStr">
        <is>
          <t>3</t>
        </is>
      </c>
      <c r="AJ78" s="2" t="inlineStr">
        <is>
          <t/>
        </is>
      </c>
      <c r="AK78" t="inlineStr">
        <is>
          <t>lõhkeaineta laskekeha, mis läbistab sihtmärgi, kasutades suure kiirusega kaasnevat kineetilist energiat</t>
        </is>
      </c>
      <c r="AL78" t="inlineStr">
        <is>
          <t/>
        </is>
      </c>
      <c r="AM78" t="inlineStr">
        <is>
          <t/>
        </is>
      </c>
      <c r="AN78" t="inlineStr">
        <is>
          <t/>
        </is>
      </c>
      <c r="AO78" t="inlineStr">
        <is>
          <t/>
        </is>
      </c>
      <c r="AP78" t="inlineStr">
        <is>
          <t/>
        </is>
      </c>
      <c r="AQ78" t="inlineStr">
        <is>
          <t/>
        </is>
      </c>
      <c r="AR78" t="inlineStr">
        <is>
          <t/>
        </is>
      </c>
      <c r="AS78" t="inlineStr">
        <is>
          <t/>
        </is>
      </c>
      <c r="AT78" s="2" t="inlineStr">
        <is>
          <t>diúracán fuinnimh chinéitigh</t>
        </is>
      </c>
      <c r="AU78" s="2" t="inlineStr">
        <is>
          <t>3</t>
        </is>
      </c>
      <c r="AV78" s="2" t="inlineStr">
        <is>
          <t/>
        </is>
      </c>
      <c r="AW78" t="inlineStr">
        <is>
          <t/>
        </is>
      </c>
      <c r="AX78" t="inlineStr">
        <is>
          <t/>
        </is>
      </c>
      <c r="AY78" t="inlineStr">
        <is>
          <t/>
        </is>
      </c>
      <c r="AZ78" t="inlineStr">
        <is>
          <t/>
        </is>
      </c>
      <c r="BA78" t="inlineStr">
        <is>
          <t/>
        </is>
      </c>
      <c r="BB78" t="inlineStr">
        <is>
          <t/>
        </is>
      </c>
      <c r="BC78" t="inlineStr">
        <is>
          <t/>
        </is>
      </c>
      <c r="BD78" t="inlineStr">
        <is>
          <t/>
        </is>
      </c>
      <c r="BE78" t="inlineStr">
        <is>
          <t/>
        </is>
      </c>
      <c r="BF78" t="inlineStr">
        <is>
          <t/>
        </is>
      </c>
      <c r="BG78" t="inlineStr">
        <is>
          <t/>
        </is>
      </c>
      <c r="BH78" t="inlineStr">
        <is>
          <t/>
        </is>
      </c>
      <c r="BI78" t="inlineStr">
        <is>
          <t/>
        </is>
      </c>
      <c r="BJ78" t="inlineStr">
        <is>
          <t/>
        </is>
      </c>
      <c r="BK78" t="inlineStr">
        <is>
          <t/>
        </is>
      </c>
      <c r="BL78" t="inlineStr">
        <is>
          <t/>
        </is>
      </c>
      <c r="BM78" t="inlineStr">
        <is>
          <t/>
        </is>
      </c>
      <c r="BN78" t="inlineStr">
        <is>
          <t/>
        </is>
      </c>
      <c r="BO78" t="inlineStr">
        <is>
          <t/>
        </is>
      </c>
      <c r="BP78" t="inlineStr">
        <is>
          <t/>
        </is>
      </c>
      <c r="BQ78" t="inlineStr">
        <is>
          <t/>
        </is>
      </c>
      <c r="BR78" t="inlineStr">
        <is>
          <t/>
        </is>
      </c>
      <c r="BS78" t="inlineStr">
        <is>
          <t/>
        </is>
      </c>
      <c r="BT78" t="inlineStr">
        <is>
          <t/>
        </is>
      </c>
      <c r="BU78" t="inlineStr">
        <is>
          <t/>
        </is>
      </c>
      <c r="BV78" t="inlineStr">
        <is>
          <t/>
        </is>
      </c>
      <c r="BW78" t="inlineStr">
        <is>
          <t/>
        </is>
      </c>
      <c r="BX78" t="inlineStr">
        <is>
          <t/>
        </is>
      </c>
      <c r="BY78" t="inlineStr">
        <is>
          <t/>
        </is>
      </c>
      <c r="BZ78" s="2" t="inlineStr">
        <is>
          <t>pocisk podkalibrowy</t>
        </is>
      </c>
      <c r="CA78" s="2" t="inlineStr">
        <is>
          <t>3</t>
        </is>
      </c>
      <c r="CB78" s="2" t="inlineStr">
        <is>
          <t/>
        </is>
      </c>
      <c r="CC78" t="inlineStr">
        <is>
          <t>pocisk, którego głowica bojowa ma średnicę mniejszą niż kaliber broni, z której jest wystrzeliwany. osiągaa on prędkość do 1800 m/s (6480 km/h), a zgromadzona w związku z tym jego energia kinetyczna pozwala na przebicie pancerza rdzeniem pocisku</t>
        </is>
      </c>
      <c r="CD78" t="inlineStr">
        <is>
          <t/>
        </is>
      </c>
      <c r="CE78" t="inlineStr">
        <is>
          <t/>
        </is>
      </c>
      <c r="CF78" t="inlineStr">
        <is>
          <t/>
        </is>
      </c>
      <c r="CG78" t="inlineStr">
        <is>
          <t/>
        </is>
      </c>
      <c r="CH78" s="2" t="inlineStr">
        <is>
          <t>penetrator cinetic</t>
        </is>
      </c>
      <c r="CI78" s="2" t="inlineStr">
        <is>
          <t>3</t>
        </is>
      </c>
      <c r="CJ78" s="2" t="inlineStr">
        <is>
          <t/>
        </is>
      </c>
      <c r="CK78" t="inlineStr">
        <is>
          <t>tip de proiectil care utilizeză energia cinetică ridicată (în locul explozivilor) pentru a penetra ținta prin producerea - la impact - a unor solicitări cu rată mare de deformare</t>
        </is>
      </c>
      <c r="CL78" t="inlineStr">
        <is>
          <t/>
        </is>
      </c>
      <c r="CM78" t="inlineStr">
        <is>
          <t/>
        </is>
      </c>
      <c r="CN78" t="inlineStr">
        <is>
          <t/>
        </is>
      </c>
      <c r="CO78" t="inlineStr">
        <is>
          <t/>
        </is>
      </c>
      <c r="CP78" s="2" t="inlineStr">
        <is>
          <t>kinetični prebojni izstrelek</t>
        </is>
      </c>
      <c r="CQ78" s="2" t="inlineStr">
        <is>
          <t>3</t>
        </is>
      </c>
      <c r="CR78" s="2" t="inlineStr">
        <is>
          <t/>
        </is>
      </c>
      <c r="CS78" t="inlineStr">
        <is>
          <t>izstrelek [&lt;a href="/entry/result/1347543/all" id="ENTRY_TO_ENTRY_CONVERTER" target="_blank"&gt;IATE:1347543&lt;/a&gt;], ki oklepa cilja [&lt;a href="/entry/result/3557174/all" id="ENTRY_TO_ENTRY_CONVERTER" target="_blank"&gt;IATE:3557174&lt;/a&gt;] ne prebije z eksplozivno polnitvijo, temveč z visoko kinetično energijo [&lt;a href="/entry/result/1155484/all" id="ENTRY_TO_ENTRY_CONVERTER" target="_blank"&gt;IATE:1155484&lt;/a&gt;]</t>
        </is>
      </c>
      <c r="CT78" t="inlineStr">
        <is>
          <t/>
        </is>
      </c>
      <c r="CU78" t="inlineStr">
        <is>
          <t/>
        </is>
      </c>
      <c r="CV78" t="inlineStr">
        <is>
          <t/>
        </is>
      </c>
      <c r="CW78" t="inlineStr">
        <is>
          <t/>
        </is>
      </c>
    </row>
    <row r="79">
      <c r="A79" s="1" t="str">
        <f>HYPERLINK("https://iate.europa.eu/entry/result/1216319/all", "1216319")</f>
        <v>1216319</v>
      </c>
      <c r="B79" t="inlineStr">
        <is>
          <t>INTERNATIONAL RELATIONS</t>
        </is>
      </c>
      <c r="C79" t="inlineStr">
        <is>
          <t>INTERNATIONAL RELATIONS|defence|military equipment|conventional weapon|firearms and munitions</t>
        </is>
      </c>
      <c r="D79" t="inlineStr">
        <is>
          <t>yes</t>
        </is>
      </c>
      <c r="E79" t="inlineStr">
        <is>
          <t/>
        </is>
      </c>
      <c r="F79" t="inlineStr">
        <is>
          <t/>
        </is>
      </c>
      <c r="G79" t="inlineStr">
        <is>
          <t/>
        </is>
      </c>
      <c r="H79" t="inlineStr">
        <is>
          <t/>
        </is>
      </c>
      <c r="I79" t="inlineStr">
        <is>
          <t/>
        </is>
      </c>
      <c r="J79" t="inlineStr">
        <is>
          <t/>
        </is>
      </c>
      <c r="K79" t="inlineStr">
        <is>
          <t/>
        </is>
      </c>
      <c r="L79" t="inlineStr">
        <is>
          <t/>
        </is>
      </c>
      <c r="M79" t="inlineStr">
        <is>
          <t/>
        </is>
      </c>
      <c r="N79" s="2" t="inlineStr">
        <is>
          <t>patronhylster</t>
        </is>
      </c>
      <c r="O79" s="2" t="inlineStr">
        <is>
          <t>3</t>
        </is>
      </c>
      <c r="P79" s="2" t="inlineStr">
        <is>
          <t/>
        </is>
      </c>
      <c r="Q79" t="inlineStr">
        <is>
          <t/>
        </is>
      </c>
      <c r="R79" s="2" t="inlineStr">
        <is>
          <t>Treibladungshülse|
Huelse|
Patronenhülse</t>
        </is>
      </c>
      <c r="S79" s="2" t="inlineStr">
        <is>
          <t>3|
3|
3</t>
        </is>
      </c>
      <c r="T79" s="2" t="inlineStr">
        <is>
          <t xml:space="preserve">preferred|
|
</t>
        </is>
      </c>
      <c r="U79" t="inlineStr">
        <is>
          <t/>
        </is>
      </c>
      <c r="V79" s="2" t="inlineStr">
        <is>
          <t>κάλυκας</t>
        </is>
      </c>
      <c r="W79" s="2" t="inlineStr">
        <is>
          <t>3</t>
        </is>
      </c>
      <c r="X79" s="2" t="inlineStr">
        <is>
          <t/>
        </is>
      </c>
      <c r="Y79" t="inlineStr">
        <is>
          <t/>
        </is>
      </c>
      <c r="Z79" s="2" t="inlineStr">
        <is>
          <t>cartridge case</t>
        </is>
      </c>
      <c r="AA79" s="2" t="inlineStr">
        <is>
          <t>3</t>
        </is>
      </c>
      <c r="AB79" s="2" t="inlineStr">
        <is>
          <t/>
        </is>
      </c>
      <c r="AC79" t="inlineStr">
        <is>
          <t>external envelope of a &lt;a href="https://iate.europa.eu/entry/slideshow/1607444405642/844409/en" target="_blank"&gt;cartridge&lt;/a&gt;, holding all its components
together</t>
        </is>
      </c>
      <c r="AD79" s="2" t="inlineStr">
        <is>
          <t>culote</t>
        </is>
      </c>
      <c r="AE79" s="2" t="inlineStr">
        <is>
          <t>3</t>
        </is>
      </c>
      <c r="AF79" s="2" t="inlineStr">
        <is>
          <t/>
        </is>
      </c>
      <c r="AG79" t="inlineStr">
        <is>
          <t/>
        </is>
      </c>
      <c r="AH79" s="2" t="inlineStr">
        <is>
          <t>padrunikest</t>
        </is>
      </c>
      <c r="AI79" s="2" t="inlineStr">
        <is>
          <t>3</t>
        </is>
      </c>
      <c r="AJ79" s="2" t="inlineStr">
        <is>
          <t/>
        </is>
      </c>
      <c r="AK79" t="inlineStr">
        <is>
          <t>padruni või lasukomplekti element, mis sisaldab paiskelaengut ja süütekapslit, kaitseb laengut niiskuse ja mehhaaniliste kahjustuste eest, takistab lasu ajal tekkivate püssirohugaaide väljatungimist luku kaudu ja ühendab kuuli (mürsu)laenguga</t>
        </is>
      </c>
      <c r="AL79" t="inlineStr">
        <is>
          <t/>
        </is>
      </c>
      <c r="AM79" t="inlineStr">
        <is>
          <t/>
        </is>
      </c>
      <c r="AN79" t="inlineStr">
        <is>
          <t/>
        </is>
      </c>
      <c r="AO79" t="inlineStr">
        <is>
          <t/>
        </is>
      </c>
      <c r="AP79" s="2" t="inlineStr">
        <is>
          <t>douille</t>
        </is>
      </c>
      <c r="AQ79" s="2" t="inlineStr">
        <is>
          <t>3</t>
        </is>
      </c>
      <c r="AR79" s="2" t="inlineStr">
        <is>
          <t/>
        </is>
      </c>
      <c r="AS79" t="inlineStr">
        <is>
          <t/>
        </is>
      </c>
      <c r="AT79" s="2" t="inlineStr">
        <is>
          <t>cás cartúis</t>
        </is>
      </c>
      <c r="AU79" s="2" t="inlineStr">
        <is>
          <t>3</t>
        </is>
      </c>
      <c r="AV79" s="2" t="inlineStr">
        <is>
          <t/>
        </is>
      </c>
      <c r="AW79" t="inlineStr">
        <is>
          <t/>
        </is>
      </c>
      <c r="AX79" t="inlineStr">
        <is>
          <t/>
        </is>
      </c>
      <c r="AY79" t="inlineStr">
        <is>
          <t/>
        </is>
      </c>
      <c r="AZ79" t="inlineStr">
        <is>
          <t/>
        </is>
      </c>
      <c r="BA79" t="inlineStr">
        <is>
          <t/>
        </is>
      </c>
      <c r="BB79" t="inlineStr">
        <is>
          <t/>
        </is>
      </c>
      <c r="BC79" t="inlineStr">
        <is>
          <t/>
        </is>
      </c>
      <c r="BD79" t="inlineStr">
        <is>
          <t/>
        </is>
      </c>
      <c r="BE79" t="inlineStr">
        <is>
          <t/>
        </is>
      </c>
      <c r="BF79" s="2" t="inlineStr">
        <is>
          <t>bossolo</t>
        </is>
      </c>
      <c r="BG79" s="2" t="inlineStr">
        <is>
          <t>3</t>
        </is>
      </c>
      <c r="BH79" s="2" t="inlineStr">
        <is>
          <t/>
        </is>
      </c>
      <c r="BI79" t="inlineStr">
        <is>
          <t/>
        </is>
      </c>
      <c r="BJ79" t="inlineStr">
        <is>
          <t/>
        </is>
      </c>
      <c r="BK79" t="inlineStr">
        <is>
          <t/>
        </is>
      </c>
      <c r="BL79" t="inlineStr">
        <is>
          <t/>
        </is>
      </c>
      <c r="BM79" t="inlineStr">
        <is>
          <t/>
        </is>
      </c>
      <c r="BN79" t="inlineStr">
        <is>
          <t/>
        </is>
      </c>
      <c r="BO79" t="inlineStr">
        <is>
          <t/>
        </is>
      </c>
      <c r="BP79" t="inlineStr">
        <is>
          <t/>
        </is>
      </c>
      <c r="BQ79" t="inlineStr">
        <is>
          <t/>
        </is>
      </c>
      <c r="BR79" t="inlineStr">
        <is>
          <t/>
        </is>
      </c>
      <c r="BS79" t="inlineStr">
        <is>
          <t/>
        </is>
      </c>
      <c r="BT79" t="inlineStr">
        <is>
          <t/>
        </is>
      </c>
      <c r="BU79" t="inlineStr">
        <is>
          <t/>
        </is>
      </c>
      <c r="BV79" s="2" t="inlineStr">
        <is>
          <t>huls</t>
        </is>
      </c>
      <c r="BW79" s="2" t="inlineStr">
        <is>
          <t>3</t>
        </is>
      </c>
      <c r="BX79" s="2" t="inlineStr">
        <is>
          <t/>
        </is>
      </c>
      <c r="BY79" t="inlineStr">
        <is>
          <t/>
        </is>
      </c>
      <c r="BZ79" s="2" t="inlineStr">
        <is>
          <t>łuska naboju</t>
        </is>
      </c>
      <c r="CA79" s="2" t="inlineStr">
        <is>
          <t>3</t>
        </is>
      </c>
      <c r="CB79" s="2" t="inlineStr">
        <is>
          <t/>
        </is>
      </c>
      <c r="CC79" t="inlineStr">
        <is>
          <t>zestawienie podzespołów i/lub części naboju osłaniających ładunek miotający pocisku i jego elementy przed szkodliwym oddziaływaniem czynników środowiskowych podczas eksploatacji naboi, zapewniających zachowanie ustalonego położenia elementów ładunku miotającego względem siebie w całym okresie, od wyprodukowania do chwili wystrzału oraz zapewniające uszczelnienie lufy przed wypływem gazów prochowych w kierunku odtylcowym podczas wystrzału UWAGA do hasła: Definicja nie obejmuje rozwiązań konstrukcyjnych naboi bezłuskowych stosowanych do dział z lufą zamykaną zamkiem, wyposażonym w specjalny mechanizm uszczelniający lufę podczas wystrzału oraz stosowanych w nabojach do dział bezodrzutowych mających łuski.</t>
        </is>
      </c>
      <c r="CD79" s="2" t="inlineStr">
        <is>
          <t>invólucro|
estojo|
cápsula</t>
        </is>
      </c>
      <c r="CE79" s="2" t="inlineStr">
        <is>
          <t>3|
3|
3</t>
        </is>
      </c>
      <c r="CF79" s="2" t="inlineStr">
        <is>
          <t xml:space="preserve">|
|
</t>
        </is>
      </c>
      <c r="CG79" t="inlineStr">
        <is>
          <t>Parte de um cartucho (munição) composta por um recipiente metálico (normalmente de latão), de plástico ou de outro material, que contém o &lt;i&gt;fulminante&lt;/i&gt; [&lt;a href="/entry/result/1418751/all" id="ENTRY_TO_ENTRY_CONVERTER" target="_blank"&gt;IATE:1418751&lt;/a&gt; ] e a carga propulsora e que envolve o &lt;i&gt;projétil&lt;/i&gt; [&lt;a href="/entry/result/926190/all" id="ENTRY_TO_ENTRY_CONVERTER" target="_blank"&gt;IATE:926190&lt;/a&gt; ].</t>
        </is>
      </c>
      <c r="CH79" s="2" t="inlineStr">
        <is>
          <t>tub cartuș</t>
        </is>
      </c>
      <c r="CI79" s="2" t="inlineStr">
        <is>
          <t>3</t>
        </is>
      </c>
      <c r="CJ79" s="2" t="inlineStr">
        <is>
          <t>preferred</t>
        </is>
      </c>
      <c r="CK79" t="inlineStr">
        <is>
          <t>element al cartușului care înglobează și unește funcțional toate celelalte componente ale acestuia</t>
        </is>
      </c>
      <c r="CL79" s="2" t="inlineStr">
        <is>
          <t>nábojnica</t>
        </is>
      </c>
      <c r="CM79" s="2" t="inlineStr">
        <is>
          <t>3</t>
        </is>
      </c>
      <c r="CN79" s="2" t="inlineStr">
        <is>
          <t/>
        </is>
      </c>
      <c r="CO79" t="inlineStr">
        <is>
          <t/>
        </is>
      </c>
      <c r="CP79" s="2" t="inlineStr">
        <is>
          <t>tulec naboja</t>
        </is>
      </c>
      <c r="CQ79" s="2" t="inlineStr">
        <is>
          <t>3</t>
        </is>
      </c>
      <c r="CR79" s="2" t="inlineStr">
        <is>
          <t/>
        </is>
      </c>
      <c r="CS79" t="inlineStr">
        <is>
          <t>del naboja, ki združuje vse njegove sestavne dele, tj. vžigalno kapico [&lt;a href="/entry/result/1418751/all" id="ENTRY_TO_ENTRY_CONVERTER" target="_blank"&gt;IATE:1418751&lt;/a&gt;], smodniško polnitev in izstrelek [&lt;a href="/entry/result/1347543/all" id="ENTRY_TO_ENTRY_CONVERTER" target="_blank"&gt;IATE:1347543&lt;/a&gt;]</t>
        </is>
      </c>
      <c r="CT79" t="inlineStr">
        <is>
          <t/>
        </is>
      </c>
      <c r="CU79" t="inlineStr">
        <is>
          <t/>
        </is>
      </c>
      <c r="CV79" t="inlineStr">
        <is>
          <t/>
        </is>
      </c>
      <c r="CW79" t="inlineStr">
        <is>
          <t/>
        </is>
      </c>
    </row>
    <row r="80">
      <c r="A80" s="1" t="str">
        <f>HYPERLINK("https://iate.europa.eu/entry/result/3628349/all", "3628349")</f>
        <v>3628349</v>
      </c>
      <c r="B80" t="inlineStr">
        <is>
          <t>INTERNATIONAL RELATIONS</t>
        </is>
      </c>
      <c r="C80" t="inlineStr">
        <is>
          <t>INTERNATIONAL RELATIONS|defence|military equipment</t>
        </is>
      </c>
      <c r="D80" t="inlineStr">
        <is>
          <t>no</t>
        </is>
      </c>
      <c r="E80" t="inlineStr">
        <is>
          <t/>
        </is>
      </c>
      <c r="F80" t="inlineStr">
        <is>
          <t/>
        </is>
      </c>
      <c r="G80" t="inlineStr">
        <is>
          <t/>
        </is>
      </c>
      <c r="H80" t="inlineStr">
        <is>
          <t/>
        </is>
      </c>
      <c r="I80" t="inlineStr">
        <is>
          <t/>
        </is>
      </c>
      <c r="J80" t="inlineStr">
        <is>
          <t/>
        </is>
      </c>
      <c r="K80" t="inlineStr">
        <is>
          <t/>
        </is>
      </c>
      <c r="L80" t="inlineStr">
        <is>
          <t/>
        </is>
      </c>
      <c r="M80" t="inlineStr">
        <is>
          <t/>
        </is>
      </c>
      <c r="N80" t="inlineStr">
        <is>
          <t/>
        </is>
      </c>
      <c r="O80" t="inlineStr">
        <is>
          <t/>
        </is>
      </c>
      <c r="P80" t="inlineStr">
        <is>
          <t/>
        </is>
      </c>
      <c r="Q80" t="inlineStr">
        <is>
          <t/>
        </is>
      </c>
      <c r="R80" s="2" t="inlineStr">
        <is>
          <t>schweres militärisches Gerät</t>
        </is>
      </c>
      <c r="S80" s="2" t="inlineStr">
        <is>
          <t>2</t>
        </is>
      </c>
      <c r="T80" s="2" t="inlineStr">
        <is>
          <t/>
        </is>
      </c>
      <c r="U80" t="inlineStr">
        <is>
          <t/>
        </is>
      </c>
      <c r="V80" t="inlineStr">
        <is>
          <t/>
        </is>
      </c>
      <c r="W80" t="inlineStr">
        <is>
          <t/>
        </is>
      </c>
      <c r="X80" t="inlineStr">
        <is>
          <t/>
        </is>
      </c>
      <c r="Y80" t="inlineStr">
        <is>
          <t/>
        </is>
      </c>
      <c r="Z80" s="2" t="inlineStr">
        <is>
          <t>heavy military equipment</t>
        </is>
      </c>
      <c r="AA80" s="2" t="inlineStr">
        <is>
          <t>2</t>
        </is>
      </c>
      <c r="AB80" s="2" t="inlineStr">
        <is>
          <t/>
        </is>
      </c>
      <c r="AC80" t="inlineStr">
        <is>
          <t/>
        </is>
      </c>
      <c r="AD80" t="inlineStr">
        <is>
          <t/>
        </is>
      </c>
      <c r="AE80" t="inlineStr">
        <is>
          <t/>
        </is>
      </c>
      <c r="AF80" t="inlineStr">
        <is>
          <t/>
        </is>
      </c>
      <c r="AG80" t="inlineStr">
        <is>
          <t/>
        </is>
      </c>
      <c r="AH80" t="inlineStr">
        <is>
          <t/>
        </is>
      </c>
      <c r="AI80" t="inlineStr">
        <is>
          <t/>
        </is>
      </c>
      <c r="AJ80" t="inlineStr">
        <is>
          <t/>
        </is>
      </c>
      <c r="AK80" t="inlineStr">
        <is>
          <t/>
        </is>
      </c>
      <c r="AL80" t="inlineStr">
        <is>
          <t/>
        </is>
      </c>
      <c r="AM80" t="inlineStr">
        <is>
          <t/>
        </is>
      </c>
      <c r="AN80" t="inlineStr">
        <is>
          <t/>
        </is>
      </c>
      <c r="AO80" t="inlineStr">
        <is>
          <t/>
        </is>
      </c>
      <c r="AP80" s="2" t="inlineStr">
        <is>
          <t>matériel militaire lourd</t>
        </is>
      </c>
      <c r="AQ80" s="2" t="inlineStr">
        <is>
          <t>2</t>
        </is>
      </c>
      <c r="AR80" s="2" t="inlineStr">
        <is>
          <t/>
        </is>
      </c>
      <c r="AS80" t="inlineStr">
        <is>
          <t/>
        </is>
      </c>
      <c r="AT80" t="inlineStr">
        <is>
          <t/>
        </is>
      </c>
      <c r="AU80" t="inlineStr">
        <is>
          <t/>
        </is>
      </c>
      <c r="AV80" t="inlineStr">
        <is>
          <t/>
        </is>
      </c>
      <c r="AW80" t="inlineStr">
        <is>
          <t/>
        </is>
      </c>
      <c r="AX80" t="inlineStr">
        <is>
          <t/>
        </is>
      </c>
      <c r="AY80" t="inlineStr">
        <is>
          <t/>
        </is>
      </c>
      <c r="AZ80" t="inlineStr">
        <is>
          <t/>
        </is>
      </c>
      <c r="BA80" t="inlineStr">
        <is>
          <t/>
        </is>
      </c>
      <c r="BB80" t="inlineStr">
        <is>
          <t/>
        </is>
      </c>
      <c r="BC80" t="inlineStr">
        <is>
          <t/>
        </is>
      </c>
      <c r="BD80" t="inlineStr">
        <is>
          <t/>
        </is>
      </c>
      <c r="BE80" t="inlineStr">
        <is>
          <t/>
        </is>
      </c>
      <c r="BF80" t="inlineStr">
        <is>
          <t/>
        </is>
      </c>
      <c r="BG80" t="inlineStr">
        <is>
          <t/>
        </is>
      </c>
      <c r="BH80" t="inlineStr">
        <is>
          <t/>
        </is>
      </c>
      <c r="BI80" t="inlineStr">
        <is>
          <t/>
        </is>
      </c>
      <c r="BJ80" t="inlineStr">
        <is>
          <t/>
        </is>
      </c>
      <c r="BK80" t="inlineStr">
        <is>
          <t/>
        </is>
      </c>
      <c r="BL80" t="inlineStr">
        <is>
          <t/>
        </is>
      </c>
      <c r="BM80" t="inlineStr">
        <is>
          <t/>
        </is>
      </c>
      <c r="BN80" t="inlineStr">
        <is>
          <t/>
        </is>
      </c>
      <c r="BO80" t="inlineStr">
        <is>
          <t/>
        </is>
      </c>
      <c r="BP80" t="inlineStr">
        <is>
          <t/>
        </is>
      </c>
      <c r="BQ80" t="inlineStr">
        <is>
          <t/>
        </is>
      </c>
      <c r="BR80" t="inlineStr">
        <is>
          <t/>
        </is>
      </c>
      <c r="BS80" t="inlineStr">
        <is>
          <t/>
        </is>
      </c>
      <c r="BT80" t="inlineStr">
        <is>
          <t/>
        </is>
      </c>
      <c r="BU80" t="inlineStr">
        <is>
          <t/>
        </is>
      </c>
      <c r="BV80" t="inlineStr">
        <is>
          <t/>
        </is>
      </c>
      <c r="BW80" t="inlineStr">
        <is>
          <t/>
        </is>
      </c>
      <c r="BX80" t="inlineStr">
        <is>
          <t/>
        </is>
      </c>
      <c r="BY80" t="inlineStr">
        <is>
          <t/>
        </is>
      </c>
      <c r="BZ80" s="2" t="inlineStr">
        <is>
          <t>ciężki sprzęt wojskowy</t>
        </is>
      </c>
      <c r="CA80" s="2" t="inlineStr">
        <is>
          <t>2</t>
        </is>
      </c>
      <c r="CB80" s="2" t="inlineStr">
        <is>
          <t/>
        </is>
      </c>
      <c r="CC80" t="inlineStr">
        <is>
          <t/>
        </is>
      </c>
      <c r="CD80" t="inlineStr">
        <is>
          <t/>
        </is>
      </c>
      <c r="CE80" t="inlineStr">
        <is>
          <t/>
        </is>
      </c>
      <c r="CF80" t="inlineStr">
        <is>
          <t/>
        </is>
      </c>
      <c r="CG80" t="inlineStr">
        <is>
          <t/>
        </is>
      </c>
      <c r="CH80" t="inlineStr">
        <is>
          <t/>
        </is>
      </c>
      <c r="CI80" t="inlineStr">
        <is>
          <t/>
        </is>
      </c>
      <c r="CJ80" t="inlineStr">
        <is>
          <t/>
        </is>
      </c>
      <c r="CK80" t="inlineStr">
        <is>
          <t/>
        </is>
      </c>
      <c r="CL80" t="inlineStr">
        <is>
          <t/>
        </is>
      </c>
      <c r="CM80" t="inlineStr">
        <is>
          <t/>
        </is>
      </c>
      <c r="CN80" t="inlineStr">
        <is>
          <t/>
        </is>
      </c>
      <c r="CO80" t="inlineStr">
        <is>
          <t/>
        </is>
      </c>
      <c r="CP80" t="inlineStr">
        <is>
          <t/>
        </is>
      </c>
      <c r="CQ80" t="inlineStr">
        <is>
          <t/>
        </is>
      </c>
      <c r="CR80" t="inlineStr">
        <is>
          <t/>
        </is>
      </c>
      <c r="CS80" t="inlineStr">
        <is>
          <t/>
        </is>
      </c>
      <c r="CT80" t="inlineStr">
        <is>
          <t/>
        </is>
      </c>
      <c r="CU80" t="inlineStr">
        <is>
          <t/>
        </is>
      </c>
      <c r="CV80" t="inlineStr">
        <is>
          <t/>
        </is>
      </c>
      <c r="CW80" t="inlineStr">
        <is>
          <t/>
        </is>
      </c>
    </row>
    <row r="81">
      <c r="A81" s="1" t="str">
        <f>HYPERLINK("https://iate.europa.eu/entry/result/3628350/all", "3628350")</f>
        <v>3628350</v>
      </c>
      <c r="B81" t="inlineStr">
        <is>
          <t>INTERNATIONAL RELATIONS</t>
        </is>
      </c>
      <c r="C81" t="inlineStr">
        <is>
          <t>INTERNATIONAL RELATIONS|defence|armed forces</t>
        </is>
      </c>
      <c r="D81" t="inlineStr">
        <is>
          <t>no</t>
        </is>
      </c>
      <c r="E81" t="inlineStr">
        <is>
          <t/>
        </is>
      </c>
      <c r="F81" t="inlineStr">
        <is>
          <t/>
        </is>
      </c>
      <c r="G81" t="inlineStr">
        <is>
          <t/>
        </is>
      </c>
      <c r="H81" t="inlineStr">
        <is>
          <t/>
        </is>
      </c>
      <c r="I81" t="inlineStr">
        <is>
          <t/>
        </is>
      </c>
      <c r="J81" t="inlineStr">
        <is>
          <t/>
        </is>
      </c>
      <c r="K81" t="inlineStr">
        <is>
          <t/>
        </is>
      </c>
      <c r="L81" t="inlineStr">
        <is>
          <t/>
        </is>
      </c>
      <c r="M81" t="inlineStr">
        <is>
          <t/>
        </is>
      </c>
      <c r="N81" t="inlineStr">
        <is>
          <t/>
        </is>
      </c>
      <c r="O81" t="inlineStr">
        <is>
          <t/>
        </is>
      </c>
      <c r="P81" t="inlineStr">
        <is>
          <t/>
        </is>
      </c>
      <c r="Q81" t="inlineStr">
        <is>
          <t/>
        </is>
      </c>
      <c r="R81" s="2" t="inlineStr">
        <is>
          <t>Heer</t>
        </is>
      </c>
      <c r="S81" s="2" t="inlineStr">
        <is>
          <t>2</t>
        </is>
      </c>
      <c r="T81" s="2" t="inlineStr">
        <is>
          <t/>
        </is>
      </c>
      <c r="U81" t="inlineStr">
        <is>
          <t>&lt;b&gt;Heer&lt;/b&gt;, Luftwaffe und Marine sind die drei Teilstreitkräfte der Bundeswehr. Ursprünglich kämpfte jede von ihnen nur in „ihrer“ Dimension: &lt;b&gt;das Heer am Boden&lt;/b&gt;, die Luftwaffe in der Luft und die Marine zur See.</t>
        </is>
      </c>
      <c r="V81" t="inlineStr">
        <is>
          <t/>
        </is>
      </c>
      <c r="W81" t="inlineStr">
        <is>
          <t/>
        </is>
      </c>
      <c r="X81" t="inlineStr">
        <is>
          <t/>
        </is>
      </c>
      <c r="Y81" t="inlineStr">
        <is>
          <t/>
        </is>
      </c>
      <c r="Z81" s="2" t="inlineStr">
        <is>
          <t>army</t>
        </is>
      </c>
      <c r="AA81" s="2" t="inlineStr">
        <is>
          <t>2</t>
        </is>
      </c>
      <c r="AB81" s="2" t="inlineStr">
        <is>
          <t/>
        </is>
      </c>
      <c r="AC81" t="inlineStr">
        <is>
          <t>The largest and oldest service in the U.S. military, the Army provides the ground forces that protect the United States.</t>
        </is>
      </c>
      <c r="AD81" t="inlineStr">
        <is>
          <t/>
        </is>
      </c>
      <c r="AE81" t="inlineStr">
        <is>
          <t/>
        </is>
      </c>
      <c r="AF81" t="inlineStr">
        <is>
          <t/>
        </is>
      </c>
      <c r="AG81" t="inlineStr">
        <is>
          <t/>
        </is>
      </c>
      <c r="AH81" t="inlineStr">
        <is>
          <t/>
        </is>
      </c>
      <c r="AI81" t="inlineStr">
        <is>
          <t/>
        </is>
      </c>
      <c r="AJ81" t="inlineStr">
        <is>
          <t/>
        </is>
      </c>
      <c r="AK81" t="inlineStr">
        <is>
          <t/>
        </is>
      </c>
      <c r="AL81" t="inlineStr">
        <is>
          <t/>
        </is>
      </c>
      <c r="AM81" t="inlineStr">
        <is>
          <t/>
        </is>
      </c>
      <c r="AN81" t="inlineStr">
        <is>
          <t/>
        </is>
      </c>
      <c r="AO81" t="inlineStr">
        <is>
          <t/>
        </is>
      </c>
      <c r="AP81" s="2" t="inlineStr">
        <is>
          <t>forces terrestres</t>
        </is>
      </c>
      <c r="AQ81" s="2" t="inlineStr">
        <is>
          <t>2</t>
        </is>
      </c>
      <c r="AR81" s="2" t="inlineStr">
        <is>
          <t/>
        </is>
      </c>
      <c r="AS81" t="inlineStr">
        <is>
          <t/>
        </is>
      </c>
      <c r="AT81" t="inlineStr">
        <is>
          <t/>
        </is>
      </c>
      <c r="AU81" t="inlineStr">
        <is>
          <t/>
        </is>
      </c>
      <c r="AV81" t="inlineStr">
        <is>
          <t/>
        </is>
      </c>
      <c r="AW81" t="inlineStr">
        <is>
          <t/>
        </is>
      </c>
      <c r="AX81" t="inlineStr">
        <is>
          <t/>
        </is>
      </c>
      <c r="AY81" t="inlineStr">
        <is>
          <t/>
        </is>
      </c>
      <c r="AZ81" t="inlineStr">
        <is>
          <t/>
        </is>
      </c>
      <c r="BA81" t="inlineStr">
        <is>
          <t/>
        </is>
      </c>
      <c r="BB81" t="inlineStr">
        <is>
          <t/>
        </is>
      </c>
      <c r="BC81" t="inlineStr">
        <is>
          <t/>
        </is>
      </c>
      <c r="BD81" t="inlineStr">
        <is>
          <t/>
        </is>
      </c>
      <c r="BE81" t="inlineStr">
        <is>
          <t/>
        </is>
      </c>
      <c r="BF81" t="inlineStr">
        <is>
          <t/>
        </is>
      </c>
      <c r="BG81" t="inlineStr">
        <is>
          <t/>
        </is>
      </c>
      <c r="BH81" t="inlineStr">
        <is>
          <t/>
        </is>
      </c>
      <c r="BI81" t="inlineStr">
        <is>
          <t/>
        </is>
      </c>
      <c r="BJ81" t="inlineStr">
        <is>
          <t/>
        </is>
      </c>
      <c r="BK81" t="inlineStr">
        <is>
          <t/>
        </is>
      </c>
      <c r="BL81" t="inlineStr">
        <is>
          <t/>
        </is>
      </c>
      <c r="BM81" t="inlineStr">
        <is>
          <t/>
        </is>
      </c>
      <c r="BN81" t="inlineStr">
        <is>
          <t/>
        </is>
      </c>
      <c r="BO81" t="inlineStr">
        <is>
          <t/>
        </is>
      </c>
      <c r="BP81" t="inlineStr">
        <is>
          <t/>
        </is>
      </c>
      <c r="BQ81" t="inlineStr">
        <is>
          <t/>
        </is>
      </c>
      <c r="BR81" t="inlineStr">
        <is>
          <t/>
        </is>
      </c>
      <c r="BS81" t="inlineStr">
        <is>
          <t/>
        </is>
      </c>
      <c r="BT81" t="inlineStr">
        <is>
          <t/>
        </is>
      </c>
      <c r="BU81" t="inlineStr">
        <is>
          <t/>
        </is>
      </c>
      <c r="BV81" t="inlineStr">
        <is>
          <t/>
        </is>
      </c>
      <c r="BW81" t="inlineStr">
        <is>
          <t/>
        </is>
      </c>
      <c r="BX81" t="inlineStr">
        <is>
          <t/>
        </is>
      </c>
      <c r="BY81" t="inlineStr">
        <is>
          <t/>
        </is>
      </c>
      <c r="BZ81" s="2" t="inlineStr">
        <is>
          <t>wojska lądowe</t>
        </is>
      </c>
      <c r="CA81" s="2" t="inlineStr">
        <is>
          <t>2</t>
        </is>
      </c>
      <c r="CB81" s="2" t="inlineStr">
        <is>
          <t/>
        </is>
      </c>
      <c r="CC81" t="inlineStr">
        <is>
          <t/>
        </is>
      </c>
      <c r="CD81" t="inlineStr">
        <is>
          <t/>
        </is>
      </c>
      <c r="CE81" t="inlineStr">
        <is>
          <t/>
        </is>
      </c>
      <c r="CF81" t="inlineStr">
        <is>
          <t/>
        </is>
      </c>
      <c r="CG81" t="inlineStr">
        <is>
          <t/>
        </is>
      </c>
      <c r="CH81" t="inlineStr">
        <is>
          <t/>
        </is>
      </c>
      <c r="CI81" t="inlineStr">
        <is>
          <t/>
        </is>
      </c>
      <c r="CJ81" t="inlineStr">
        <is>
          <t/>
        </is>
      </c>
      <c r="CK81" t="inlineStr">
        <is>
          <t/>
        </is>
      </c>
      <c r="CL81" t="inlineStr">
        <is>
          <t/>
        </is>
      </c>
      <c r="CM81" t="inlineStr">
        <is>
          <t/>
        </is>
      </c>
      <c r="CN81" t="inlineStr">
        <is>
          <t/>
        </is>
      </c>
      <c r="CO81" t="inlineStr">
        <is>
          <t/>
        </is>
      </c>
      <c r="CP81" t="inlineStr">
        <is>
          <t/>
        </is>
      </c>
      <c r="CQ81" t="inlineStr">
        <is>
          <t/>
        </is>
      </c>
      <c r="CR81" t="inlineStr">
        <is>
          <t/>
        </is>
      </c>
      <c r="CS81" t="inlineStr">
        <is>
          <t/>
        </is>
      </c>
      <c r="CT81" t="inlineStr">
        <is>
          <t/>
        </is>
      </c>
      <c r="CU81" t="inlineStr">
        <is>
          <t/>
        </is>
      </c>
      <c r="CV81" t="inlineStr">
        <is>
          <t/>
        </is>
      </c>
      <c r="CW81" t="inlineStr">
        <is>
          <t/>
        </is>
      </c>
    </row>
    <row r="82">
      <c r="A82" s="1" t="str">
        <f>HYPERLINK("https://iate.europa.eu/entry/result/3628351/all", "3628351")</f>
        <v>3628351</v>
      </c>
      <c r="B82" t="inlineStr">
        <is>
          <t>INTERNATIONAL RELATIONS</t>
        </is>
      </c>
      <c r="C82" t="inlineStr">
        <is>
          <t>INTERNATIONAL RELATIONS|international balance|international security;INTERNATIONAL RELATIONS|defence</t>
        </is>
      </c>
      <c r="D82" t="inlineStr">
        <is>
          <t>no</t>
        </is>
      </c>
      <c r="E82" t="inlineStr">
        <is>
          <t/>
        </is>
      </c>
      <c r="F82" t="inlineStr">
        <is>
          <t/>
        </is>
      </c>
      <c r="G82" t="inlineStr">
        <is>
          <t/>
        </is>
      </c>
      <c r="H82" t="inlineStr">
        <is>
          <t/>
        </is>
      </c>
      <c r="I82" t="inlineStr">
        <is>
          <t/>
        </is>
      </c>
      <c r="J82" t="inlineStr">
        <is>
          <t/>
        </is>
      </c>
      <c r="K82" t="inlineStr">
        <is>
          <t/>
        </is>
      </c>
      <c r="L82" t="inlineStr">
        <is>
          <t/>
        </is>
      </c>
      <c r="M82" t="inlineStr">
        <is>
          <t/>
        </is>
      </c>
      <c r="N82" t="inlineStr">
        <is>
          <t/>
        </is>
      </c>
      <c r="O82" t="inlineStr">
        <is>
          <t/>
        </is>
      </c>
      <c r="P82" t="inlineStr">
        <is>
          <t/>
        </is>
      </c>
      <c r="Q82" t="inlineStr">
        <is>
          <t/>
        </is>
      </c>
      <c r="R82" s="2" t="inlineStr">
        <is>
          <t>operatives Engagement|
Einsatzbeteiligung</t>
        </is>
      </c>
      <c r="S82" s="2" t="inlineStr">
        <is>
          <t>2|
2</t>
        </is>
      </c>
      <c r="T82" s="2" t="inlineStr">
        <is>
          <t xml:space="preserve">|
</t>
        </is>
      </c>
      <c r="U82" t="inlineStr">
        <is>
          <t/>
        </is>
      </c>
      <c r="V82" t="inlineStr">
        <is>
          <t/>
        </is>
      </c>
      <c r="W82" t="inlineStr">
        <is>
          <t/>
        </is>
      </c>
      <c r="X82" t="inlineStr">
        <is>
          <t/>
        </is>
      </c>
      <c r="Y82" t="inlineStr">
        <is>
          <t/>
        </is>
      </c>
      <c r="Z82" s="2" t="inlineStr">
        <is>
          <t>operational engagement</t>
        </is>
      </c>
      <c r="AA82" s="2" t="inlineStr">
        <is>
          <t>2</t>
        </is>
      </c>
      <c r="AB82" s="2" t="inlineStr">
        <is>
          <t/>
        </is>
      </c>
      <c r="AC82" t="inlineStr">
        <is>
          <t/>
        </is>
      </c>
      <c r="AD82" t="inlineStr">
        <is>
          <t/>
        </is>
      </c>
      <c r="AE82" t="inlineStr">
        <is>
          <t/>
        </is>
      </c>
      <c r="AF82" t="inlineStr">
        <is>
          <t/>
        </is>
      </c>
      <c r="AG82" t="inlineStr">
        <is>
          <t/>
        </is>
      </c>
      <c r="AH82" t="inlineStr">
        <is>
          <t/>
        </is>
      </c>
      <c r="AI82" t="inlineStr">
        <is>
          <t/>
        </is>
      </c>
      <c r="AJ82" t="inlineStr">
        <is>
          <t/>
        </is>
      </c>
      <c r="AK82" t="inlineStr">
        <is>
          <t/>
        </is>
      </c>
      <c r="AL82" t="inlineStr">
        <is>
          <t/>
        </is>
      </c>
      <c r="AM82" t="inlineStr">
        <is>
          <t/>
        </is>
      </c>
      <c r="AN82" t="inlineStr">
        <is>
          <t/>
        </is>
      </c>
      <c r="AO82" t="inlineStr">
        <is>
          <t/>
        </is>
      </c>
      <c r="AP82" s="2" t="inlineStr">
        <is>
          <t>engagement opérationnel</t>
        </is>
      </c>
      <c r="AQ82" s="2" t="inlineStr">
        <is>
          <t>2</t>
        </is>
      </c>
      <c r="AR82" s="2" t="inlineStr">
        <is>
          <t/>
        </is>
      </c>
      <c r="AS82" t="inlineStr">
        <is>
          <t/>
        </is>
      </c>
      <c r="AT82" t="inlineStr">
        <is>
          <t/>
        </is>
      </c>
      <c r="AU82" t="inlineStr">
        <is>
          <t/>
        </is>
      </c>
      <c r="AV82" t="inlineStr">
        <is>
          <t/>
        </is>
      </c>
      <c r="AW82" t="inlineStr">
        <is>
          <t/>
        </is>
      </c>
      <c r="AX82" t="inlineStr">
        <is>
          <t/>
        </is>
      </c>
      <c r="AY82" t="inlineStr">
        <is>
          <t/>
        </is>
      </c>
      <c r="AZ82" t="inlineStr">
        <is>
          <t/>
        </is>
      </c>
      <c r="BA82" t="inlineStr">
        <is>
          <t/>
        </is>
      </c>
      <c r="BB82" t="inlineStr">
        <is>
          <t/>
        </is>
      </c>
      <c r="BC82" t="inlineStr">
        <is>
          <t/>
        </is>
      </c>
      <c r="BD82" t="inlineStr">
        <is>
          <t/>
        </is>
      </c>
      <c r="BE82" t="inlineStr">
        <is>
          <t/>
        </is>
      </c>
      <c r="BF82" t="inlineStr">
        <is>
          <t/>
        </is>
      </c>
      <c r="BG82" t="inlineStr">
        <is>
          <t/>
        </is>
      </c>
      <c r="BH82" t="inlineStr">
        <is>
          <t/>
        </is>
      </c>
      <c r="BI82" t="inlineStr">
        <is>
          <t/>
        </is>
      </c>
      <c r="BJ82" t="inlineStr">
        <is>
          <t/>
        </is>
      </c>
      <c r="BK82" t="inlineStr">
        <is>
          <t/>
        </is>
      </c>
      <c r="BL82" t="inlineStr">
        <is>
          <t/>
        </is>
      </c>
      <c r="BM82" t="inlineStr">
        <is>
          <t/>
        </is>
      </c>
      <c r="BN82" t="inlineStr">
        <is>
          <t/>
        </is>
      </c>
      <c r="BO82" t="inlineStr">
        <is>
          <t/>
        </is>
      </c>
      <c r="BP82" t="inlineStr">
        <is>
          <t/>
        </is>
      </c>
      <c r="BQ82" t="inlineStr">
        <is>
          <t/>
        </is>
      </c>
      <c r="BR82" t="inlineStr">
        <is>
          <t/>
        </is>
      </c>
      <c r="BS82" t="inlineStr">
        <is>
          <t/>
        </is>
      </c>
      <c r="BT82" t="inlineStr">
        <is>
          <t/>
        </is>
      </c>
      <c r="BU82" t="inlineStr">
        <is>
          <t/>
        </is>
      </c>
      <c r="BV82" t="inlineStr">
        <is>
          <t/>
        </is>
      </c>
      <c r="BW82" t="inlineStr">
        <is>
          <t/>
        </is>
      </c>
      <c r="BX82" t="inlineStr">
        <is>
          <t/>
        </is>
      </c>
      <c r="BY82" t="inlineStr">
        <is>
          <t/>
        </is>
      </c>
      <c r="BZ82" t="inlineStr">
        <is>
          <t/>
        </is>
      </c>
      <c r="CA82" t="inlineStr">
        <is>
          <t/>
        </is>
      </c>
      <c r="CB82" t="inlineStr">
        <is>
          <t/>
        </is>
      </c>
      <c r="CC82" t="inlineStr">
        <is>
          <t/>
        </is>
      </c>
      <c r="CD82" t="inlineStr">
        <is>
          <t/>
        </is>
      </c>
      <c r="CE82" t="inlineStr">
        <is>
          <t/>
        </is>
      </c>
      <c r="CF82" t="inlineStr">
        <is>
          <t/>
        </is>
      </c>
      <c r="CG82" t="inlineStr">
        <is>
          <t/>
        </is>
      </c>
      <c r="CH82" t="inlineStr">
        <is>
          <t/>
        </is>
      </c>
      <c r="CI82" t="inlineStr">
        <is>
          <t/>
        </is>
      </c>
      <c r="CJ82" t="inlineStr">
        <is>
          <t/>
        </is>
      </c>
      <c r="CK82" t="inlineStr">
        <is>
          <t/>
        </is>
      </c>
      <c r="CL82" t="inlineStr">
        <is>
          <t/>
        </is>
      </c>
      <c r="CM82" t="inlineStr">
        <is>
          <t/>
        </is>
      </c>
      <c r="CN82" t="inlineStr">
        <is>
          <t/>
        </is>
      </c>
      <c r="CO82" t="inlineStr">
        <is>
          <t/>
        </is>
      </c>
      <c r="CP82" t="inlineStr">
        <is>
          <t/>
        </is>
      </c>
      <c r="CQ82" t="inlineStr">
        <is>
          <t/>
        </is>
      </c>
      <c r="CR82" t="inlineStr">
        <is>
          <t/>
        </is>
      </c>
      <c r="CS82" t="inlineStr">
        <is>
          <t/>
        </is>
      </c>
      <c r="CT82" t="inlineStr">
        <is>
          <t/>
        </is>
      </c>
      <c r="CU82" t="inlineStr">
        <is>
          <t/>
        </is>
      </c>
      <c r="CV82" t="inlineStr">
        <is>
          <t/>
        </is>
      </c>
      <c r="CW82" t="inlineStr">
        <is>
          <t/>
        </is>
      </c>
    </row>
    <row r="83">
      <c r="A83" s="1" t="str">
        <f>HYPERLINK("https://iate.europa.eu/entry/result/3595814/all", "3595814")</f>
        <v>3595814</v>
      </c>
      <c r="B83" t="inlineStr">
        <is>
          <t>INTERNATIONAL RELATIONS</t>
        </is>
      </c>
      <c r="C83" t="inlineStr">
        <is>
          <t>INTERNATIONAL RELATIONS|international balance|international security|disarmament|weapons' destruction;INTERNATIONAL RELATIONS|defence|military equipment|conventional weapon|anti-personnel weapon</t>
        </is>
      </c>
      <c r="D83" t="inlineStr">
        <is>
          <t>no</t>
        </is>
      </c>
      <c r="E83" t="inlineStr">
        <is>
          <t/>
        </is>
      </c>
      <c r="F83" t="inlineStr">
        <is>
          <t/>
        </is>
      </c>
      <c r="G83" t="inlineStr">
        <is>
          <t/>
        </is>
      </c>
      <c r="H83" t="inlineStr">
        <is>
          <t/>
        </is>
      </c>
      <c r="I83" t="inlineStr">
        <is>
          <t/>
        </is>
      </c>
      <c r="J83" t="inlineStr">
        <is>
          <t/>
        </is>
      </c>
      <c r="K83" t="inlineStr">
        <is>
          <t/>
        </is>
      </c>
      <c r="L83" t="inlineStr">
        <is>
          <t/>
        </is>
      </c>
      <c r="M83" t="inlineStr">
        <is>
          <t/>
        </is>
      </c>
      <c r="N83" t="inlineStr">
        <is>
          <t/>
        </is>
      </c>
      <c r="O83" t="inlineStr">
        <is>
          <t/>
        </is>
      </c>
      <c r="P83" t="inlineStr">
        <is>
          <t/>
        </is>
      </c>
      <c r="Q83" t="inlineStr">
        <is>
          <t/>
        </is>
      </c>
      <c r="R83" s="2" t="inlineStr">
        <is>
          <t>Phosphorbombe</t>
        </is>
      </c>
      <c r="S83" s="2" t="inlineStr">
        <is>
          <t>2</t>
        </is>
      </c>
      <c r="T83" s="2" t="inlineStr">
        <is>
          <t/>
        </is>
      </c>
      <c r="U83" t="inlineStr">
        <is>
          <t>Explosives Gemisch aus Phosphor und Kautschuk, welches bei 1300 Grad Celcius brennt und daher nicht mit Wasser gelöscht werden kann.</t>
        </is>
      </c>
      <c r="V83" t="inlineStr">
        <is>
          <t/>
        </is>
      </c>
      <c r="W83" t="inlineStr">
        <is>
          <t/>
        </is>
      </c>
      <c r="X83" t="inlineStr">
        <is>
          <t/>
        </is>
      </c>
      <c r="Y83" t="inlineStr">
        <is>
          <t/>
        </is>
      </c>
      <c r="Z83" s="2" t="inlineStr">
        <is>
          <t>WP|
White Phosphorous munitions|
white phosphorus bomb</t>
        </is>
      </c>
      <c r="AA83" s="2" t="inlineStr">
        <is>
          <t>2|
2|
2</t>
        </is>
      </c>
      <c r="AB83" s="2" t="inlineStr">
        <is>
          <t xml:space="preserve">|
|
</t>
        </is>
      </c>
      <c r="AC83" t="inlineStr">
        <is>
          <t>In military environments, white phosphorus can be used for a variety of purposes. Among them, to create smoke screens, to conceal troop movements, and to light up strategic areas. Some armed forces, however, use it as an incendiary weapon targeting people or equipment.</t>
        </is>
      </c>
      <c r="AD83" s="2" t="inlineStr">
        <is>
          <t>fósforo blanco</t>
        </is>
      </c>
      <c r="AE83" s="2" t="inlineStr">
        <is>
          <t>2</t>
        </is>
      </c>
      <c r="AF83" s="2" t="inlineStr">
        <is>
          <t/>
        </is>
      </c>
      <c r="AG83" t="inlineStr">
        <is>
          <t/>
        </is>
      </c>
      <c r="AH83" t="inlineStr">
        <is>
          <t/>
        </is>
      </c>
      <c r="AI83" t="inlineStr">
        <is>
          <t/>
        </is>
      </c>
      <c r="AJ83" t="inlineStr">
        <is>
          <t/>
        </is>
      </c>
      <c r="AK83" t="inlineStr">
        <is>
          <t/>
        </is>
      </c>
      <c r="AL83" t="inlineStr">
        <is>
          <t/>
        </is>
      </c>
      <c r="AM83" t="inlineStr">
        <is>
          <t/>
        </is>
      </c>
      <c r="AN83" t="inlineStr">
        <is>
          <t/>
        </is>
      </c>
      <c r="AO83" t="inlineStr">
        <is>
          <t/>
        </is>
      </c>
      <c r="AP83" s="2" t="inlineStr">
        <is>
          <t>phosphore blanc</t>
        </is>
      </c>
      <c r="AQ83" s="2" t="inlineStr">
        <is>
          <t>2</t>
        </is>
      </c>
      <c r="AR83" s="2" t="inlineStr">
        <is>
          <t/>
        </is>
      </c>
      <c r="AS83" t="inlineStr">
        <is>
          <t/>
        </is>
      </c>
      <c r="AT83" t="inlineStr">
        <is>
          <t/>
        </is>
      </c>
      <c r="AU83" t="inlineStr">
        <is>
          <t/>
        </is>
      </c>
      <c r="AV83" t="inlineStr">
        <is>
          <t/>
        </is>
      </c>
      <c r="AW83" t="inlineStr">
        <is>
          <t/>
        </is>
      </c>
      <c r="AX83" t="inlineStr">
        <is>
          <t/>
        </is>
      </c>
      <c r="AY83" t="inlineStr">
        <is>
          <t/>
        </is>
      </c>
      <c r="AZ83" t="inlineStr">
        <is>
          <t/>
        </is>
      </c>
      <c r="BA83" t="inlineStr">
        <is>
          <t/>
        </is>
      </c>
      <c r="BB83" t="inlineStr">
        <is>
          <t/>
        </is>
      </c>
      <c r="BC83" t="inlineStr">
        <is>
          <t/>
        </is>
      </c>
      <c r="BD83" t="inlineStr">
        <is>
          <t/>
        </is>
      </c>
      <c r="BE83" t="inlineStr">
        <is>
          <t/>
        </is>
      </c>
      <c r="BF83" t="inlineStr">
        <is>
          <t/>
        </is>
      </c>
      <c r="BG83" t="inlineStr">
        <is>
          <t/>
        </is>
      </c>
      <c r="BH83" t="inlineStr">
        <is>
          <t/>
        </is>
      </c>
      <c r="BI83" t="inlineStr">
        <is>
          <t/>
        </is>
      </c>
      <c r="BJ83" t="inlineStr">
        <is>
          <t/>
        </is>
      </c>
      <c r="BK83" t="inlineStr">
        <is>
          <t/>
        </is>
      </c>
      <c r="BL83" t="inlineStr">
        <is>
          <t/>
        </is>
      </c>
      <c r="BM83" t="inlineStr">
        <is>
          <t/>
        </is>
      </c>
      <c r="BN83" t="inlineStr">
        <is>
          <t/>
        </is>
      </c>
      <c r="BO83" t="inlineStr">
        <is>
          <t/>
        </is>
      </c>
      <c r="BP83" t="inlineStr">
        <is>
          <t/>
        </is>
      </c>
      <c r="BQ83" t="inlineStr">
        <is>
          <t/>
        </is>
      </c>
      <c r="BR83" t="inlineStr">
        <is>
          <t/>
        </is>
      </c>
      <c r="BS83" t="inlineStr">
        <is>
          <t/>
        </is>
      </c>
      <c r="BT83" t="inlineStr">
        <is>
          <t/>
        </is>
      </c>
      <c r="BU83" t="inlineStr">
        <is>
          <t/>
        </is>
      </c>
      <c r="BV83" t="inlineStr">
        <is>
          <t/>
        </is>
      </c>
      <c r="BW83" t="inlineStr">
        <is>
          <t/>
        </is>
      </c>
      <c r="BX83" t="inlineStr">
        <is>
          <t/>
        </is>
      </c>
      <c r="BY83" t="inlineStr">
        <is>
          <t/>
        </is>
      </c>
      <c r="BZ83" t="inlineStr">
        <is>
          <t/>
        </is>
      </c>
      <c r="CA83" t="inlineStr">
        <is>
          <t/>
        </is>
      </c>
      <c r="CB83" t="inlineStr">
        <is>
          <t/>
        </is>
      </c>
      <c r="CC83" t="inlineStr">
        <is>
          <t/>
        </is>
      </c>
      <c r="CD83" t="inlineStr">
        <is>
          <t/>
        </is>
      </c>
      <c r="CE83" t="inlineStr">
        <is>
          <t/>
        </is>
      </c>
      <c r="CF83" t="inlineStr">
        <is>
          <t/>
        </is>
      </c>
      <c r="CG83" t="inlineStr">
        <is>
          <t/>
        </is>
      </c>
      <c r="CH83" t="inlineStr">
        <is>
          <t/>
        </is>
      </c>
      <c r="CI83" t="inlineStr">
        <is>
          <t/>
        </is>
      </c>
      <c r="CJ83" t="inlineStr">
        <is>
          <t/>
        </is>
      </c>
      <c r="CK83" t="inlineStr">
        <is>
          <t/>
        </is>
      </c>
      <c r="CL83" t="inlineStr">
        <is>
          <t/>
        </is>
      </c>
      <c r="CM83" t="inlineStr">
        <is>
          <t/>
        </is>
      </c>
      <c r="CN83" t="inlineStr">
        <is>
          <t/>
        </is>
      </c>
      <c r="CO83" t="inlineStr">
        <is>
          <t/>
        </is>
      </c>
      <c r="CP83" t="inlineStr">
        <is>
          <t/>
        </is>
      </c>
      <c r="CQ83" t="inlineStr">
        <is>
          <t/>
        </is>
      </c>
      <c r="CR83" t="inlineStr">
        <is>
          <t/>
        </is>
      </c>
      <c r="CS83" t="inlineStr">
        <is>
          <t/>
        </is>
      </c>
      <c r="CT83" t="inlineStr">
        <is>
          <t/>
        </is>
      </c>
      <c r="CU83" t="inlineStr">
        <is>
          <t/>
        </is>
      </c>
      <c r="CV83" t="inlineStr">
        <is>
          <t/>
        </is>
      </c>
      <c r="CW83" t="inlineStr">
        <is>
          <t/>
        </is>
      </c>
    </row>
    <row r="84">
      <c r="A84" s="1" t="str">
        <f>HYPERLINK("https://iate.europa.eu/entry/result/3631849/all", "3631849")</f>
        <v>3631849</v>
      </c>
      <c r="B84" t="inlineStr">
        <is>
          <t>INTERNATIONAL RELATIONS</t>
        </is>
      </c>
      <c r="C84" t="inlineStr">
        <is>
          <t>INTERNATIONAL RELATIONS|defence</t>
        </is>
      </c>
      <c r="D84" t="inlineStr">
        <is>
          <t>no</t>
        </is>
      </c>
      <c r="E84" t="inlineStr">
        <is>
          <t/>
        </is>
      </c>
      <c r="F84" t="inlineStr">
        <is>
          <t/>
        </is>
      </c>
      <c r="G84" t="inlineStr">
        <is>
          <t/>
        </is>
      </c>
      <c r="H84" t="inlineStr">
        <is>
          <t/>
        </is>
      </c>
      <c r="I84" t="inlineStr">
        <is>
          <t/>
        </is>
      </c>
      <c r="J84" t="inlineStr">
        <is>
          <t/>
        </is>
      </c>
      <c r="K84" t="inlineStr">
        <is>
          <t/>
        </is>
      </c>
      <c r="L84" t="inlineStr">
        <is>
          <t/>
        </is>
      </c>
      <c r="M84" t="inlineStr">
        <is>
          <t/>
        </is>
      </c>
      <c r="N84" t="inlineStr">
        <is>
          <t/>
        </is>
      </c>
      <c r="O84" t="inlineStr">
        <is>
          <t/>
        </is>
      </c>
      <c r="P84" t="inlineStr">
        <is>
          <t/>
        </is>
      </c>
      <c r="Q84" t="inlineStr">
        <is>
          <t/>
        </is>
      </c>
      <c r="R84" s="2" t="inlineStr">
        <is>
          <t>Langwaffe mit gezogenem Lauf</t>
        </is>
      </c>
      <c r="S84" s="2" t="inlineStr">
        <is>
          <t>2</t>
        </is>
      </c>
      <c r="T84" s="2" t="inlineStr">
        <is>
          <t/>
        </is>
      </c>
      <c r="U84" t="inlineStr">
        <is>
          <t/>
        </is>
      </c>
      <c r="V84" t="inlineStr">
        <is>
          <t/>
        </is>
      </c>
      <c r="W84" t="inlineStr">
        <is>
          <t/>
        </is>
      </c>
      <c r="X84" t="inlineStr">
        <is>
          <t/>
        </is>
      </c>
      <c r="Y84" t="inlineStr">
        <is>
          <t/>
        </is>
      </c>
      <c r="Z84" s="2" t="inlineStr">
        <is>
          <t>long-rifled firearm</t>
        </is>
      </c>
      <c r="AA84" s="2" t="inlineStr">
        <is>
          <t>2</t>
        </is>
      </c>
      <c r="AB84" s="2" t="inlineStr">
        <is>
          <t/>
        </is>
      </c>
      <c r="AC84" t="inlineStr">
        <is>
          <t/>
        </is>
      </c>
      <c r="AD84" t="inlineStr">
        <is>
          <t/>
        </is>
      </c>
      <c r="AE84" t="inlineStr">
        <is>
          <t/>
        </is>
      </c>
      <c r="AF84" t="inlineStr">
        <is>
          <t/>
        </is>
      </c>
      <c r="AG84" t="inlineStr">
        <is>
          <t/>
        </is>
      </c>
      <c r="AH84" t="inlineStr">
        <is>
          <t/>
        </is>
      </c>
      <c r="AI84" t="inlineStr">
        <is>
          <t/>
        </is>
      </c>
      <c r="AJ84" t="inlineStr">
        <is>
          <t/>
        </is>
      </c>
      <c r="AK84" t="inlineStr">
        <is>
          <t/>
        </is>
      </c>
      <c r="AL84" s="2" t="inlineStr">
        <is>
          <t>rihlattu olkaan tuettava ase</t>
        </is>
      </c>
      <c r="AM84" s="2" t="inlineStr">
        <is>
          <t>2</t>
        </is>
      </c>
      <c r="AN84" s="2" t="inlineStr">
        <is>
          <t/>
        </is>
      </c>
      <c r="AO84" t="inlineStr">
        <is>
          <t/>
        </is>
      </c>
      <c r="AP84" s="2" t="inlineStr">
        <is>
          <t>arme à feu longue à canon rayé</t>
        </is>
      </c>
      <c r="AQ84" s="2" t="inlineStr">
        <is>
          <t>2</t>
        </is>
      </c>
      <c r="AR84" s="2" t="inlineStr">
        <is>
          <t/>
        </is>
      </c>
      <c r="AS84" t="inlineStr">
        <is>
          <t/>
        </is>
      </c>
      <c r="AT84" t="inlineStr">
        <is>
          <t/>
        </is>
      </c>
      <c r="AU84" t="inlineStr">
        <is>
          <t/>
        </is>
      </c>
      <c r="AV84" t="inlineStr">
        <is>
          <t/>
        </is>
      </c>
      <c r="AW84" t="inlineStr">
        <is>
          <t/>
        </is>
      </c>
      <c r="AX84" t="inlineStr">
        <is>
          <t/>
        </is>
      </c>
      <c r="AY84" t="inlineStr">
        <is>
          <t/>
        </is>
      </c>
      <c r="AZ84" t="inlineStr">
        <is>
          <t/>
        </is>
      </c>
      <c r="BA84" t="inlineStr">
        <is>
          <t/>
        </is>
      </c>
      <c r="BB84" s="2" t="inlineStr">
        <is>
          <t>huzagolt hosszú tűzfegyver</t>
        </is>
      </c>
      <c r="BC84" s="2" t="inlineStr">
        <is>
          <t>2</t>
        </is>
      </c>
      <c r="BD84" s="2" t="inlineStr">
        <is>
          <t/>
        </is>
      </c>
      <c r="BE84" t="inlineStr">
        <is>
          <t/>
        </is>
      </c>
      <c r="BF84" t="inlineStr">
        <is>
          <t/>
        </is>
      </c>
      <c r="BG84" t="inlineStr">
        <is>
          <t/>
        </is>
      </c>
      <c r="BH84" t="inlineStr">
        <is>
          <t/>
        </is>
      </c>
      <c r="BI84" t="inlineStr">
        <is>
          <t/>
        </is>
      </c>
      <c r="BJ84" t="inlineStr">
        <is>
          <t/>
        </is>
      </c>
      <c r="BK84" t="inlineStr">
        <is>
          <t/>
        </is>
      </c>
      <c r="BL84" t="inlineStr">
        <is>
          <t/>
        </is>
      </c>
      <c r="BM84" t="inlineStr">
        <is>
          <t/>
        </is>
      </c>
      <c r="BN84" t="inlineStr">
        <is>
          <t/>
        </is>
      </c>
      <c r="BO84" t="inlineStr">
        <is>
          <t/>
        </is>
      </c>
      <c r="BP84" t="inlineStr">
        <is>
          <t/>
        </is>
      </c>
      <c r="BQ84" t="inlineStr">
        <is>
          <t/>
        </is>
      </c>
      <c r="BR84" t="inlineStr">
        <is>
          <t/>
        </is>
      </c>
      <c r="BS84" t="inlineStr">
        <is>
          <t/>
        </is>
      </c>
      <c r="BT84" t="inlineStr">
        <is>
          <t/>
        </is>
      </c>
      <c r="BU84" t="inlineStr">
        <is>
          <t/>
        </is>
      </c>
      <c r="BV84" t="inlineStr">
        <is>
          <t/>
        </is>
      </c>
      <c r="BW84" t="inlineStr">
        <is>
          <t/>
        </is>
      </c>
      <c r="BX84" t="inlineStr">
        <is>
          <t/>
        </is>
      </c>
      <c r="BY84" t="inlineStr">
        <is>
          <t/>
        </is>
      </c>
      <c r="BZ84" t="inlineStr">
        <is>
          <t/>
        </is>
      </c>
      <c r="CA84" t="inlineStr">
        <is>
          <t/>
        </is>
      </c>
      <c r="CB84" t="inlineStr">
        <is>
          <t/>
        </is>
      </c>
      <c r="CC84" t="inlineStr">
        <is>
          <t/>
        </is>
      </c>
      <c r="CD84" t="inlineStr">
        <is>
          <t/>
        </is>
      </c>
      <c r="CE84" t="inlineStr">
        <is>
          <t/>
        </is>
      </c>
      <c r="CF84" t="inlineStr">
        <is>
          <t/>
        </is>
      </c>
      <c r="CG84" t="inlineStr">
        <is>
          <t/>
        </is>
      </c>
      <c r="CH84" t="inlineStr">
        <is>
          <t/>
        </is>
      </c>
      <c r="CI84" t="inlineStr">
        <is>
          <t/>
        </is>
      </c>
      <c r="CJ84" t="inlineStr">
        <is>
          <t/>
        </is>
      </c>
      <c r="CK84" t="inlineStr">
        <is>
          <t/>
        </is>
      </c>
      <c r="CL84" t="inlineStr">
        <is>
          <t/>
        </is>
      </c>
      <c r="CM84" t="inlineStr">
        <is>
          <t/>
        </is>
      </c>
      <c r="CN84" t="inlineStr">
        <is>
          <t/>
        </is>
      </c>
      <c r="CO84" t="inlineStr">
        <is>
          <t/>
        </is>
      </c>
      <c r="CP84" t="inlineStr">
        <is>
          <t/>
        </is>
      </c>
      <c r="CQ84" t="inlineStr">
        <is>
          <t/>
        </is>
      </c>
      <c r="CR84" t="inlineStr">
        <is>
          <t/>
        </is>
      </c>
      <c r="CS84" t="inlineStr">
        <is>
          <t/>
        </is>
      </c>
      <c r="CT84" t="inlineStr">
        <is>
          <t/>
        </is>
      </c>
      <c r="CU84" t="inlineStr">
        <is>
          <t/>
        </is>
      </c>
      <c r="CV84" t="inlineStr">
        <is>
          <t/>
        </is>
      </c>
      <c r="CW84" t="inlineStr">
        <is>
          <t/>
        </is>
      </c>
    </row>
    <row r="85">
      <c r="A85" s="1" t="str">
        <f>HYPERLINK("https://iate.europa.eu/entry/result/3631851/all", "3631851")</f>
        <v>3631851</v>
      </c>
      <c r="B85" t="inlineStr">
        <is>
          <t>INTERNATIONAL RELATIONS</t>
        </is>
      </c>
      <c r="C85" t="inlineStr">
        <is>
          <t>INTERNATIONAL RELATIONS|defence</t>
        </is>
      </c>
      <c r="D85" t="inlineStr">
        <is>
          <t>no</t>
        </is>
      </c>
      <c r="E85" t="inlineStr">
        <is>
          <t/>
        </is>
      </c>
      <c r="F85" t="inlineStr">
        <is>
          <t/>
        </is>
      </c>
      <c r="G85" t="inlineStr">
        <is>
          <t/>
        </is>
      </c>
      <c r="H85" t="inlineStr">
        <is>
          <t/>
        </is>
      </c>
      <c r="I85" t="inlineStr">
        <is>
          <t/>
        </is>
      </c>
      <c r="J85" t="inlineStr">
        <is>
          <t/>
        </is>
      </c>
      <c r="K85" t="inlineStr">
        <is>
          <t/>
        </is>
      </c>
      <c r="L85" t="inlineStr">
        <is>
          <t/>
        </is>
      </c>
      <c r="M85" t="inlineStr">
        <is>
          <t/>
        </is>
      </c>
      <c r="N85" t="inlineStr">
        <is>
          <t/>
        </is>
      </c>
      <c r="O85" t="inlineStr">
        <is>
          <t/>
        </is>
      </c>
      <c r="P85" t="inlineStr">
        <is>
          <t/>
        </is>
      </c>
      <c r="Q85" t="inlineStr">
        <is>
          <t/>
        </is>
      </c>
      <c r="R85" s="2" t="inlineStr">
        <is>
          <t>indirektes Feuer im ersten Quadranten</t>
        </is>
      </c>
      <c r="S85" s="2" t="inlineStr">
        <is>
          <t>2</t>
        </is>
      </c>
      <c r="T85" s="2" t="inlineStr">
        <is>
          <t/>
        </is>
      </c>
      <c r="U85" t="inlineStr">
        <is>
          <t/>
        </is>
      </c>
      <c r="V85" t="inlineStr">
        <is>
          <t/>
        </is>
      </c>
      <c r="W85" t="inlineStr">
        <is>
          <t/>
        </is>
      </c>
      <c r="X85" t="inlineStr">
        <is>
          <t/>
        </is>
      </c>
      <c r="Y85" t="inlineStr">
        <is>
          <t/>
        </is>
      </c>
      <c r="Z85" s="2" t="inlineStr">
        <is>
          <t>low-arched trajectory</t>
        </is>
      </c>
      <c r="AA85" s="2" t="inlineStr">
        <is>
          <t>2</t>
        </is>
      </c>
      <c r="AB85" s="2" t="inlineStr">
        <is>
          <t/>
        </is>
      </c>
      <c r="AC85" t="inlineStr">
        <is>
          <t/>
        </is>
      </c>
      <c r="AD85" t="inlineStr">
        <is>
          <t/>
        </is>
      </c>
      <c r="AE85" t="inlineStr">
        <is>
          <t/>
        </is>
      </c>
      <c r="AF85" t="inlineStr">
        <is>
          <t/>
        </is>
      </c>
      <c r="AG85" t="inlineStr">
        <is>
          <t/>
        </is>
      </c>
      <c r="AH85" t="inlineStr">
        <is>
          <t/>
        </is>
      </c>
      <c r="AI85" t="inlineStr">
        <is>
          <t/>
        </is>
      </c>
      <c r="AJ85" t="inlineStr">
        <is>
          <t/>
        </is>
      </c>
      <c r="AK85" t="inlineStr">
        <is>
          <t/>
        </is>
      </c>
      <c r="AL85" s="2" t="inlineStr">
        <is>
          <t>ammusten lentorata on kaarteva ammuttaessa alakulmilla (0 astetta -45 astetta)</t>
        </is>
      </c>
      <c r="AM85" s="2" t="inlineStr">
        <is>
          <t>2</t>
        </is>
      </c>
      <c r="AN85" s="2" t="inlineStr">
        <is>
          <t/>
        </is>
      </c>
      <c r="AO85" t="inlineStr">
        <is>
          <t/>
        </is>
      </c>
      <c r="AP85" t="inlineStr">
        <is>
          <t/>
        </is>
      </c>
      <c r="AQ85" t="inlineStr">
        <is>
          <t/>
        </is>
      </c>
      <c r="AR85" t="inlineStr">
        <is>
          <t/>
        </is>
      </c>
      <c r="AS85" t="inlineStr">
        <is>
          <t/>
        </is>
      </c>
      <c r="AT85" t="inlineStr">
        <is>
          <t/>
        </is>
      </c>
      <c r="AU85" t="inlineStr">
        <is>
          <t/>
        </is>
      </c>
      <c r="AV85" t="inlineStr">
        <is>
          <t/>
        </is>
      </c>
      <c r="AW85" t="inlineStr">
        <is>
          <t/>
        </is>
      </c>
      <c r="AX85" t="inlineStr">
        <is>
          <t/>
        </is>
      </c>
      <c r="AY85" t="inlineStr">
        <is>
          <t/>
        </is>
      </c>
      <c r="AZ85" t="inlineStr">
        <is>
          <t/>
        </is>
      </c>
      <c r="BA85" t="inlineStr">
        <is>
          <t/>
        </is>
      </c>
      <c r="BB85" t="inlineStr">
        <is>
          <t/>
        </is>
      </c>
      <c r="BC85" t="inlineStr">
        <is>
          <t/>
        </is>
      </c>
      <c r="BD85" t="inlineStr">
        <is>
          <t/>
        </is>
      </c>
      <c r="BE85" t="inlineStr">
        <is>
          <t/>
        </is>
      </c>
      <c r="BF85" t="inlineStr">
        <is>
          <t/>
        </is>
      </c>
      <c r="BG85" t="inlineStr">
        <is>
          <t/>
        </is>
      </c>
      <c r="BH85" t="inlineStr">
        <is>
          <t/>
        </is>
      </c>
      <c r="BI85" t="inlineStr">
        <is>
          <t/>
        </is>
      </c>
      <c r="BJ85" t="inlineStr">
        <is>
          <t/>
        </is>
      </c>
      <c r="BK85" t="inlineStr">
        <is>
          <t/>
        </is>
      </c>
      <c r="BL85" t="inlineStr">
        <is>
          <t/>
        </is>
      </c>
      <c r="BM85" t="inlineStr">
        <is>
          <t/>
        </is>
      </c>
      <c r="BN85" t="inlineStr">
        <is>
          <t/>
        </is>
      </c>
      <c r="BO85" t="inlineStr">
        <is>
          <t/>
        </is>
      </c>
      <c r="BP85" t="inlineStr">
        <is>
          <t/>
        </is>
      </c>
      <c r="BQ85" t="inlineStr">
        <is>
          <t/>
        </is>
      </c>
      <c r="BR85" t="inlineStr">
        <is>
          <t/>
        </is>
      </c>
      <c r="BS85" t="inlineStr">
        <is>
          <t/>
        </is>
      </c>
      <c r="BT85" t="inlineStr">
        <is>
          <t/>
        </is>
      </c>
      <c r="BU85" t="inlineStr">
        <is>
          <t/>
        </is>
      </c>
      <c r="BV85" t="inlineStr">
        <is>
          <t/>
        </is>
      </c>
      <c r="BW85" t="inlineStr">
        <is>
          <t/>
        </is>
      </c>
      <c r="BX85" t="inlineStr">
        <is>
          <t/>
        </is>
      </c>
      <c r="BY85" t="inlineStr">
        <is>
          <t/>
        </is>
      </c>
      <c r="BZ85" t="inlineStr">
        <is>
          <t/>
        </is>
      </c>
      <c r="CA85" t="inlineStr">
        <is>
          <t/>
        </is>
      </c>
      <c r="CB85" t="inlineStr">
        <is>
          <t/>
        </is>
      </c>
      <c r="CC85" t="inlineStr">
        <is>
          <t/>
        </is>
      </c>
      <c r="CD85" t="inlineStr">
        <is>
          <t/>
        </is>
      </c>
      <c r="CE85" t="inlineStr">
        <is>
          <t/>
        </is>
      </c>
      <c r="CF85" t="inlineStr">
        <is>
          <t/>
        </is>
      </c>
      <c r="CG85" t="inlineStr">
        <is>
          <t/>
        </is>
      </c>
      <c r="CH85" t="inlineStr">
        <is>
          <t/>
        </is>
      </c>
      <c r="CI85" t="inlineStr">
        <is>
          <t/>
        </is>
      </c>
      <c r="CJ85" t="inlineStr">
        <is>
          <t/>
        </is>
      </c>
      <c r="CK85" t="inlineStr">
        <is>
          <t/>
        </is>
      </c>
      <c r="CL85" t="inlineStr">
        <is>
          <t/>
        </is>
      </c>
      <c r="CM85" t="inlineStr">
        <is>
          <t/>
        </is>
      </c>
      <c r="CN85" t="inlineStr">
        <is>
          <t/>
        </is>
      </c>
      <c r="CO85" t="inlineStr">
        <is>
          <t/>
        </is>
      </c>
      <c r="CP85" t="inlineStr">
        <is>
          <t/>
        </is>
      </c>
      <c r="CQ85" t="inlineStr">
        <is>
          <t/>
        </is>
      </c>
      <c r="CR85" t="inlineStr">
        <is>
          <t/>
        </is>
      </c>
      <c r="CS85" t="inlineStr">
        <is>
          <t/>
        </is>
      </c>
      <c r="CT85" t="inlineStr">
        <is>
          <t/>
        </is>
      </c>
      <c r="CU85" t="inlineStr">
        <is>
          <t/>
        </is>
      </c>
      <c r="CV85" t="inlineStr">
        <is>
          <t/>
        </is>
      </c>
      <c r="CW85" t="inlineStr">
        <is>
          <t/>
        </is>
      </c>
    </row>
    <row r="86">
      <c r="A86" s="1" t="str">
        <f>HYPERLINK("https://iate.europa.eu/entry/result/3631847/all", "3631847")</f>
        <v>3631847</v>
      </c>
      <c r="B86" t="inlineStr">
        <is>
          <t>INTERNATIONAL RELATIONS</t>
        </is>
      </c>
      <c r="C86" t="inlineStr">
        <is>
          <t>INTERNATIONAL RELATIONS|defence</t>
        </is>
      </c>
      <c r="D86" t="inlineStr">
        <is>
          <t>no</t>
        </is>
      </c>
      <c r="E86" t="inlineStr">
        <is>
          <t/>
        </is>
      </c>
      <c r="F86" t="inlineStr">
        <is>
          <t/>
        </is>
      </c>
      <c r="G86" t="inlineStr">
        <is>
          <t/>
        </is>
      </c>
      <c r="H86" t="inlineStr">
        <is>
          <t/>
        </is>
      </c>
      <c r="I86" t="inlineStr">
        <is>
          <t/>
        </is>
      </c>
      <c r="J86" t="inlineStr">
        <is>
          <t/>
        </is>
      </c>
      <c r="K86" t="inlineStr">
        <is>
          <t/>
        </is>
      </c>
      <c r="L86" t="inlineStr">
        <is>
          <t/>
        </is>
      </c>
      <c r="M86" t="inlineStr">
        <is>
          <t/>
        </is>
      </c>
      <c r="N86" t="inlineStr">
        <is>
          <t/>
        </is>
      </c>
      <c r="O86" t="inlineStr">
        <is>
          <t/>
        </is>
      </c>
      <c r="P86" t="inlineStr">
        <is>
          <t/>
        </is>
      </c>
      <c r="Q86" t="inlineStr">
        <is>
          <t/>
        </is>
      </c>
      <c r="R86" s="2" t="inlineStr">
        <is>
          <t>Karabiner</t>
        </is>
      </c>
      <c r="S86" s="2" t="inlineStr">
        <is>
          <t>2</t>
        </is>
      </c>
      <c r="T86" s="2" t="inlineStr">
        <is>
          <t/>
        </is>
      </c>
      <c r="U86" t="inlineStr">
        <is>
          <t/>
        </is>
      </c>
      <c r="V86" t="inlineStr">
        <is>
          <t/>
        </is>
      </c>
      <c r="W86" t="inlineStr">
        <is>
          <t/>
        </is>
      </c>
      <c r="X86" t="inlineStr">
        <is>
          <t/>
        </is>
      </c>
      <c r="Y86" t="inlineStr">
        <is>
          <t/>
        </is>
      </c>
      <c r="Z86" s="2" t="inlineStr">
        <is>
          <t>magazine rifle</t>
        </is>
      </c>
      <c r="AA86" s="2" t="inlineStr">
        <is>
          <t>2</t>
        </is>
      </c>
      <c r="AB86" s="2" t="inlineStr">
        <is>
          <t/>
        </is>
      </c>
      <c r="AC86" t="inlineStr">
        <is>
          <t/>
        </is>
      </c>
      <c r="AD86" t="inlineStr">
        <is>
          <t/>
        </is>
      </c>
      <c r="AE86" t="inlineStr">
        <is>
          <t/>
        </is>
      </c>
      <c r="AF86" t="inlineStr">
        <is>
          <t/>
        </is>
      </c>
      <c r="AG86" t="inlineStr">
        <is>
          <t/>
        </is>
      </c>
      <c r="AH86" t="inlineStr">
        <is>
          <t/>
        </is>
      </c>
      <c r="AI86" t="inlineStr">
        <is>
          <t/>
        </is>
      </c>
      <c r="AJ86" t="inlineStr">
        <is>
          <t/>
        </is>
      </c>
      <c r="AK86" t="inlineStr">
        <is>
          <t/>
        </is>
      </c>
      <c r="AL86" s="2" t="inlineStr">
        <is>
          <t>karbiini</t>
        </is>
      </c>
      <c r="AM86" s="2" t="inlineStr">
        <is>
          <t>2</t>
        </is>
      </c>
      <c r="AN86" s="2" t="inlineStr">
        <is>
          <t/>
        </is>
      </c>
      <c r="AO86" t="inlineStr">
        <is>
          <t/>
        </is>
      </c>
      <c r="AP86" s="2" t="inlineStr">
        <is>
          <t>mousqueton</t>
        </is>
      </c>
      <c r="AQ86" s="2" t="inlineStr">
        <is>
          <t>2</t>
        </is>
      </c>
      <c r="AR86" s="2" t="inlineStr">
        <is>
          <t/>
        </is>
      </c>
      <c r="AS86" t="inlineStr">
        <is>
          <t/>
        </is>
      </c>
      <c r="AT86" t="inlineStr">
        <is>
          <t/>
        </is>
      </c>
      <c r="AU86" t="inlineStr">
        <is>
          <t/>
        </is>
      </c>
      <c r="AV86" t="inlineStr">
        <is>
          <t/>
        </is>
      </c>
      <c r="AW86" t="inlineStr">
        <is>
          <t/>
        </is>
      </c>
      <c r="AX86" t="inlineStr">
        <is>
          <t/>
        </is>
      </c>
      <c r="AY86" t="inlineStr">
        <is>
          <t/>
        </is>
      </c>
      <c r="AZ86" t="inlineStr">
        <is>
          <t/>
        </is>
      </c>
      <c r="BA86" t="inlineStr">
        <is>
          <t/>
        </is>
      </c>
      <c r="BB86" s="2" t="inlineStr">
        <is>
          <t>karabély</t>
        </is>
      </c>
      <c r="BC86" s="2" t="inlineStr">
        <is>
          <t>2</t>
        </is>
      </c>
      <c r="BD86" s="2" t="inlineStr">
        <is>
          <t/>
        </is>
      </c>
      <c r="BE86" t="inlineStr">
        <is>
          <t/>
        </is>
      </c>
      <c r="BF86" t="inlineStr">
        <is>
          <t/>
        </is>
      </c>
      <c r="BG86" t="inlineStr">
        <is>
          <t/>
        </is>
      </c>
      <c r="BH86" t="inlineStr">
        <is>
          <t/>
        </is>
      </c>
      <c r="BI86" t="inlineStr">
        <is>
          <t/>
        </is>
      </c>
      <c r="BJ86" t="inlineStr">
        <is>
          <t/>
        </is>
      </c>
      <c r="BK86" t="inlineStr">
        <is>
          <t/>
        </is>
      </c>
      <c r="BL86" t="inlineStr">
        <is>
          <t/>
        </is>
      </c>
      <c r="BM86" t="inlineStr">
        <is>
          <t/>
        </is>
      </c>
      <c r="BN86" t="inlineStr">
        <is>
          <t/>
        </is>
      </c>
      <c r="BO86" t="inlineStr">
        <is>
          <t/>
        </is>
      </c>
      <c r="BP86" t="inlineStr">
        <is>
          <t/>
        </is>
      </c>
      <c r="BQ86" t="inlineStr">
        <is>
          <t/>
        </is>
      </c>
      <c r="BR86" t="inlineStr">
        <is>
          <t/>
        </is>
      </c>
      <c r="BS86" t="inlineStr">
        <is>
          <t/>
        </is>
      </c>
      <c r="BT86" t="inlineStr">
        <is>
          <t/>
        </is>
      </c>
      <c r="BU86" t="inlineStr">
        <is>
          <t/>
        </is>
      </c>
      <c r="BV86" s="2" t="inlineStr">
        <is>
          <t>korte loop geweer</t>
        </is>
      </c>
      <c r="BW86" s="2" t="inlineStr">
        <is>
          <t>2</t>
        </is>
      </c>
      <c r="BX86" s="2" t="inlineStr">
        <is>
          <t/>
        </is>
      </c>
      <c r="BY86" t="inlineStr">
        <is>
          <t/>
        </is>
      </c>
      <c r="BZ86" t="inlineStr">
        <is>
          <t/>
        </is>
      </c>
      <c r="CA86" t="inlineStr">
        <is>
          <t/>
        </is>
      </c>
      <c r="CB86" t="inlineStr">
        <is>
          <t/>
        </is>
      </c>
      <c r="CC86" t="inlineStr">
        <is>
          <t/>
        </is>
      </c>
      <c r="CD86" t="inlineStr">
        <is>
          <t/>
        </is>
      </c>
      <c r="CE86" t="inlineStr">
        <is>
          <t/>
        </is>
      </c>
      <c r="CF86" t="inlineStr">
        <is>
          <t/>
        </is>
      </c>
      <c r="CG86" t="inlineStr">
        <is>
          <t/>
        </is>
      </c>
      <c r="CH86" t="inlineStr">
        <is>
          <t/>
        </is>
      </c>
      <c r="CI86" t="inlineStr">
        <is>
          <t/>
        </is>
      </c>
      <c r="CJ86" t="inlineStr">
        <is>
          <t/>
        </is>
      </c>
      <c r="CK86" t="inlineStr">
        <is>
          <t/>
        </is>
      </c>
      <c r="CL86" t="inlineStr">
        <is>
          <t/>
        </is>
      </c>
      <c r="CM86" t="inlineStr">
        <is>
          <t/>
        </is>
      </c>
      <c r="CN86" t="inlineStr">
        <is>
          <t/>
        </is>
      </c>
      <c r="CO86" t="inlineStr">
        <is>
          <t/>
        </is>
      </c>
      <c r="CP86" t="inlineStr">
        <is>
          <t/>
        </is>
      </c>
      <c r="CQ86" t="inlineStr">
        <is>
          <t/>
        </is>
      </c>
      <c r="CR86" t="inlineStr">
        <is>
          <t/>
        </is>
      </c>
      <c r="CS86" t="inlineStr">
        <is>
          <t/>
        </is>
      </c>
      <c r="CT86" t="inlineStr">
        <is>
          <t/>
        </is>
      </c>
      <c r="CU86" t="inlineStr">
        <is>
          <t/>
        </is>
      </c>
      <c r="CV86" t="inlineStr">
        <is>
          <t/>
        </is>
      </c>
      <c r="CW86" t="inlineStr">
        <is>
          <t/>
        </is>
      </c>
    </row>
    <row r="87">
      <c r="A87" s="1" t="str">
        <f>HYPERLINK("https://iate.europa.eu/entry/result/3631787/all", "3631787")</f>
        <v>3631787</v>
      </c>
      <c r="B87" t="inlineStr">
        <is>
          <t>INTERNATIONAL RELATIONS</t>
        </is>
      </c>
      <c r="C87" t="inlineStr">
        <is>
          <t>INTERNATIONAL RELATIONS|defence</t>
        </is>
      </c>
      <c r="D87" t="inlineStr">
        <is>
          <t>no</t>
        </is>
      </c>
      <c r="E87" t="inlineStr">
        <is>
          <t/>
        </is>
      </c>
      <c r="F87" t="inlineStr">
        <is>
          <t/>
        </is>
      </c>
      <c r="G87" t="inlineStr">
        <is>
          <t/>
        </is>
      </c>
      <c r="H87" t="inlineStr">
        <is>
          <t/>
        </is>
      </c>
      <c r="I87" t="inlineStr">
        <is>
          <t/>
        </is>
      </c>
      <c r="J87" t="inlineStr">
        <is>
          <t/>
        </is>
      </c>
      <c r="K87" t="inlineStr">
        <is>
          <t/>
        </is>
      </c>
      <c r="L87" t="inlineStr">
        <is>
          <t/>
        </is>
      </c>
      <c r="M87" t="inlineStr">
        <is>
          <t/>
        </is>
      </c>
      <c r="N87" t="inlineStr">
        <is>
          <t/>
        </is>
      </c>
      <c r="O87" t="inlineStr">
        <is>
          <t/>
        </is>
      </c>
      <c r="P87" t="inlineStr">
        <is>
          <t/>
        </is>
      </c>
      <c r="Q87" t="inlineStr">
        <is>
          <t/>
        </is>
      </c>
      <c r="R87" s="2" t="inlineStr">
        <is>
          <t>Schmiernippel</t>
        </is>
      </c>
      <c r="S87" s="2" t="inlineStr">
        <is>
          <t>2</t>
        </is>
      </c>
      <c r="T87" s="2" t="inlineStr">
        <is>
          <t/>
        </is>
      </c>
      <c r="U87" t="inlineStr">
        <is>
          <t/>
        </is>
      </c>
      <c r="V87" t="inlineStr">
        <is>
          <t/>
        </is>
      </c>
      <c r="W87" t="inlineStr">
        <is>
          <t/>
        </is>
      </c>
      <c r="X87" t="inlineStr">
        <is>
          <t/>
        </is>
      </c>
      <c r="Y87" t="inlineStr">
        <is>
          <t/>
        </is>
      </c>
      <c r="Z87" s="2" t="inlineStr">
        <is>
          <t>grease nipple</t>
        </is>
      </c>
      <c r="AA87" s="2" t="inlineStr">
        <is>
          <t>2</t>
        </is>
      </c>
      <c r="AB87" s="2" t="inlineStr">
        <is>
          <t/>
        </is>
      </c>
      <c r="AC87" t="inlineStr">
        <is>
          <t/>
        </is>
      </c>
      <c r="AD87" t="inlineStr">
        <is>
          <t/>
        </is>
      </c>
      <c r="AE87" t="inlineStr">
        <is>
          <t/>
        </is>
      </c>
      <c r="AF87" t="inlineStr">
        <is>
          <t/>
        </is>
      </c>
      <c r="AG87" t="inlineStr">
        <is>
          <t/>
        </is>
      </c>
      <c r="AH87" t="inlineStr">
        <is>
          <t/>
        </is>
      </c>
      <c r="AI87" t="inlineStr">
        <is>
          <t/>
        </is>
      </c>
      <c r="AJ87" t="inlineStr">
        <is>
          <t/>
        </is>
      </c>
      <c r="AK87" t="inlineStr">
        <is>
          <t/>
        </is>
      </c>
      <c r="AL87" t="inlineStr">
        <is>
          <t/>
        </is>
      </c>
      <c r="AM87" t="inlineStr">
        <is>
          <t/>
        </is>
      </c>
      <c r="AN87" t="inlineStr">
        <is>
          <t/>
        </is>
      </c>
      <c r="AO87" t="inlineStr">
        <is>
          <t/>
        </is>
      </c>
      <c r="AP87" s="2" t="inlineStr">
        <is>
          <t>bouchon graisseur|
embout de graissage</t>
        </is>
      </c>
      <c r="AQ87" s="2" t="inlineStr">
        <is>
          <t>2|
2</t>
        </is>
      </c>
      <c r="AR87" s="2" t="inlineStr">
        <is>
          <t xml:space="preserve">|
</t>
        </is>
      </c>
      <c r="AS87" t="inlineStr">
        <is>
          <t/>
        </is>
      </c>
      <c r="AT87" t="inlineStr">
        <is>
          <t/>
        </is>
      </c>
      <c r="AU87" t="inlineStr">
        <is>
          <t/>
        </is>
      </c>
      <c r="AV87" t="inlineStr">
        <is>
          <t/>
        </is>
      </c>
      <c r="AW87" t="inlineStr">
        <is>
          <t/>
        </is>
      </c>
      <c r="AX87" t="inlineStr">
        <is>
          <t/>
        </is>
      </c>
      <c r="AY87" t="inlineStr">
        <is>
          <t/>
        </is>
      </c>
      <c r="AZ87" t="inlineStr">
        <is>
          <t/>
        </is>
      </c>
      <c r="BA87" t="inlineStr">
        <is>
          <t/>
        </is>
      </c>
      <c r="BB87" t="inlineStr">
        <is>
          <t/>
        </is>
      </c>
      <c r="BC87" t="inlineStr">
        <is>
          <t/>
        </is>
      </c>
      <c r="BD87" t="inlineStr">
        <is>
          <t/>
        </is>
      </c>
      <c r="BE87" t="inlineStr">
        <is>
          <t/>
        </is>
      </c>
      <c r="BF87" s="2" t="inlineStr">
        <is>
          <t>raccordo a vite per grasso</t>
        </is>
      </c>
      <c r="BG87" s="2" t="inlineStr">
        <is>
          <t>2</t>
        </is>
      </c>
      <c r="BH87" s="2" t="inlineStr">
        <is>
          <t/>
        </is>
      </c>
      <c r="BI87" t="inlineStr">
        <is>
          <t/>
        </is>
      </c>
      <c r="BJ87" t="inlineStr">
        <is>
          <t/>
        </is>
      </c>
      <c r="BK87" t="inlineStr">
        <is>
          <t/>
        </is>
      </c>
      <c r="BL87" t="inlineStr">
        <is>
          <t/>
        </is>
      </c>
      <c r="BM87" t="inlineStr">
        <is>
          <t/>
        </is>
      </c>
      <c r="BN87" t="inlineStr">
        <is>
          <t/>
        </is>
      </c>
      <c r="BO87" t="inlineStr">
        <is>
          <t/>
        </is>
      </c>
      <c r="BP87" t="inlineStr">
        <is>
          <t/>
        </is>
      </c>
      <c r="BQ87" t="inlineStr">
        <is>
          <t/>
        </is>
      </c>
      <c r="BR87" t="inlineStr">
        <is>
          <t/>
        </is>
      </c>
      <c r="BS87" t="inlineStr">
        <is>
          <t/>
        </is>
      </c>
      <c r="BT87" t="inlineStr">
        <is>
          <t/>
        </is>
      </c>
      <c r="BU87" t="inlineStr">
        <is>
          <t/>
        </is>
      </c>
      <c r="BV87" t="inlineStr">
        <is>
          <t/>
        </is>
      </c>
      <c r="BW87" t="inlineStr">
        <is>
          <t/>
        </is>
      </c>
      <c r="BX87" t="inlineStr">
        <is>
          <t/>
        </is>
      </c>
      <c r="BY87" t="inlineStr">
        <is>
          <t/>
        </is>
      </c>
      <c r="BZ87" s="2" t="inlineStr">
        <is>
          <t>otwór smarowniczki|
smarownica|
złączka smarowa</t>
        </is>
      </c>
      <c r="CA87" s="2" t="inlineStr">
        <is>
          <t>2|
2|
2</t>
        </is>
      </c>
      <c r="CB87" s="2" t="inlineStr">
        <is>
          <t xml:space="preserve">|
|
</t>
        </is>
      </c>
      <c r="CC87" t="inlineStr">
        <is>
          <t/>
        </is>
      </c>
      <c r="CD87" t="inlineStr">
        <is>
          <t/>
        </is>
      </c>
      <c r="CE87" t="inlineStr">
        <is>
          <t/>
        </is>
      </c>
      <c r="CF87" t="inlineStr">
        <is>
          <t/>
        </is>
      </c>
      <c r="CG87" t="inlineStr">
        <is>
          <t/>
        </is>
      </c>
      <c r="CH87" s="2" t="inlineStr">
        <is>
          <t>nipluri de ungere</t>
        </is>
      </c>
      <c r="CI87" s="2" t="inlineStr">
        <is>
          <t>2</t>
        </is>
      </c>
      <c r="CJ87" s="2" t="inlineStr">
        <is>
          <t/>
        </is>
      </c>
      <c r="CK87" t="inlineStr">
        <is>
          <t/>
        </is>
      </c>
      <c r="CL87" t="inlineStr">
        <is>
          <t/>
        </is>
      </c>
      <c r="CM87" t="inlineStr">
        <is>
          <t/>
        </is>
      </c>
      <c r="CN87" t="inlineStr">
        <is>
          <t/>
        </is>
      </c>
      <c r="CO87" t="inlineStr">
        <is>
          <t/>
        </is>
      </c>
      <c r="CP87" s="2" t="inlineStr">
        <is>
          <t>mazalna nastavka</t>
        </is>
      </c>
      <c r="CQ87" s="2" t="inlineStr">
        <is>
          <t>2</t>
        </is>
      </c>
      <c r="CR87" s="2" t="inlineStr">
        <is>
          <t/>
        </is>
      </c>
      <c r="CS87" t="inlineStr">
        <is>
          <t/>
        </is>
      </c>
      <c r="CT87" t="inlineStr">
        <is>
          <t/>
        </is>
      </c>
      <c r="CU87" t="inlineStr">
        <is>
          <t/>
        </is>
      </c>
      <c r="CV87" t="inlineStr">
        <is>
          <t/>
        </is>
      </c>
      <c r="CW87" t="inlineStr">
        <is>
          <t/>
        </is>
      </c>
    </row>
    <row r="88">
      <c r="A88" s="1" t="str">
        <f>HYPERLINK("https://iate.europa.eu/entry/result/3631777/all", "3631777")</f>
        <v>3631777</v>
      </c>
      <c r="B88" t="inlineStr">
        <is>
          <t>INTERNATIONAL RELATIONS</t>
        </is>
      </c>
      <c r="C88" t="inlineStr">
        <is>
          <t>INTERNATIONAL RELATIONS|defence</t>
        </is>
      </c>
      <c r="D88" t="inlineStr">
        <is>
          <t>no</t>
        </is>
      </c>
      <c r="E88" t="inlineStr">
        <is>
          <t/>
        </is>
      </c>
      <c r="F88" t="inlineStr">
        <is>
          <t/>
        </is>
      </c>
      <c r="G88" t="inlineStr">
        <is>
          <t/>
        </is>
      </c>
      <c r="H88" t="inlineStr">
        <is>
          <t/>
        </is>
      </c>
      <c r="I88" t="inlineStr">
        <is>
          <t/>
        </is>
      </c>
      <c r="J88" t="inlineStr">
        <is>
          <t/>
        </is>
      </c>
      <c r="K88" t="inlineStr">
        <is>
          <t/>
        </is>
      </c>
      <c r="L88" t="inlineStr">
        <is>
          <t/>
        </is>
      </c>
      <c r="M88" t="inlineStr">
        <is>
          <t/>
        </is>
      </c>
      <c r="N88" t="inlineStr">
        <is>
          <t/>
        </is>
      </c>
      <c r="O88" t="inlineStr">
        <is>
          <t/>
        </is>
      </c>
      <c r="P88" t="inlineStr">
        <is>
          <t/>
        </is>
      </c>
      <c r="Q88" t="inlineStr">
        <is>
          <t/>
        </is>
      </c>
      <c r="R88" s="2" t="inlineStr">
        <is>
          <t>Antiminenstrategie</t>
        </is>
      </c>
      <c r="S88" s="2" t="inlineStr">
        <is>
          <t>2</t>
        </is>
      </c>
      <c r="T88" s="2" t="inlineStr">
        <is>
          <t/>
        </is>
      </c>
      <c r="U88" t="inlineStr">
        <is>
          <t/>
        </is>
      </c>
      <c r="V88" t="inlineStr">
        <is>
          <t/>
        </is>
      </c>
      <c r="W88" t="inlineStr">
        <is>
          <t/>
        </is>
      </c>
      <c r="X88" t="inlineStr">
        <is>
          <t/>
        </is>
      </c>
      <c r="Y88" t="inlineStr">
        <is>
          <t/>
        </is>
      </c>
      <c r="Z88" s="2" t="inlineStr">
        <is>
          <t>Mine Action Strategy</t>
        </is>
      </c>
      <c r="AA88" s="2" t="inlineStr">
        <is>
          <t>2</t>
        </is>
      </c>
      <c r="AB88" s="2" t="inlineStr">
        <is>
          <t/>
        </is>
      </c>
      <c r="AC88" t="inlineStr">
        <is>
          <t/>
        </is>
      </c>
      <c r="AD88" t="inlineStr">
        <is>
          <t/>
        </is>
      </c>
      <c r="AE88" t="inlineStr">
        <is>
          <t/>
        </is>
      </c>
      <c r="AF88" t="inlineStr">
        <is>
          <t/>
        </is>
      </c>
      <c r="AG88" t="inlineStr">
        <is>
          <t/>
        </is>
      </c>
      <c r="AH88" t="inlineStr">
        <is>
          <t/>
        </is>
      </c>
      <c r="AI88" t="inlineStr">
        <is>
          <t/>
        </is>
      </c>
      <c r="AJ88" t="inlineStr">
        <is>
          <t/>
        </is>
      </c>
      <c r="AK88" t="inlineStr">
        <is>
          <t/>
        </is>
      </c>
      <c r="AL88" s="2" t="inlineStr">
        <is>
          <t>miinoja koskeva toimintastrategia</t>
        </is>
      </c>
      <c r="AM88" s="2" t="inlineStr">
        <is>
          <t>2</t>
        </is>
      </c>
      <c r="AN88" s="2" t="inlineStr">
        <is>
          <t/>
        </is>
      </c>
      <c r="AO88" t="inlineStr">
        <is>
          <t/>
        </is>
      </c>
      <c r="AP88" s="2" t="inlineStr">
        <is>
          <t>stratégie d'action en matière de lutte contre les mines</t>
        </is>
      </c>
      <c r="AQ88" s="2" t="inlineStr">
        <is>
          <t>2</t>
        </is>
      </c>
      <c r="AR88" s="2" t="inlineStr">
        <is>
          <t/>
        </is>
      </c>
      <c r="AS88" t="inlineStr">
        <is>
          <t/>
        </is>
      </c>
      <c r="AT88" t="inlineStr">
        <is>
          <t/>
        </is>
      </c>
      <c r="AU88" t="inlineStr">
        <is>
          <t/>
        </is>
      </c>
      <c r="AV88" t="inlineStr">
        <is>
          <t/>
        </is>
      </c>
      <c r="AW88" t="inlineStr">
        <is>
          <t/>
        </is>
      </c>
      <c r="AX88" t="inlineStr">
        <is>
          <t/>
        </is>
      </c>
      <c r="AY88" t="inlineStr">
        <is>
          <t/>
        </is>
      </c>
      <c r="AZ88" t="inlineStr">
        <is>
          <t/>
        </is>
      </c>
      <c r="BA88" t="inlineStr">
        <is>
          <t/>
        </is>
      </c>
      <c r="BB88" s="2" t="inlineStr">
        <is>
          <t>aknamentesítési stratégia</t>
        </is>
      </c>
      <c r="BC88" s="2" t="inlineStr">
        <is>
          <t>2</t>
        </is>
      </c>
      <c r="BD88" s="2" t="inlineStr">
        <is>
          <t/>
        </is>
      </c>
      <c r="BE88" t="inlineStr">
        <is>
          <t/>
        </is>
      </c>
      <c r="BF88" t="inlineStr">
        <is>
          <t/>
        </is>
      </c>
      <c r="BG88" t="inlineStr">
        <is>
          <t/>
        </is>
      </c>
      <c r="BH88" t="inlineStr">
        <is>
          <t/>
        </is>
      </c>
      <c r="BI88" t="inlineStr">
        <is>
          <t/>
        </is>
      </c>
      <c r="BJ88" t="inlineStr">
        <is>
          <t/>
        </is>
      </c>
      <c r="BK88" t="inlineStr">
        <is>
          <t/>
        </is>
      </c>
      <c r="BL88" t="inlineStr">
        <is>
          <t/>
        </is>
      </c>
      <c r="BM88" t="inlineStr">
        <is>
          <t/>
        </is>
      </c>
      <c r="BN88" t="inlineStr">
        <is>
          <t/>
        </is>
      </c>
      <c r="BO88" t="inlineStr">
        <is>
          <t/>
        </is>
      </c>
      <c r="BP88" t="inlineStr">
        <is>
          <t/>
        </is>
      </c>
      <c r="BQ88" t="inlineStr">
        <is>
          <t/>
        </is>
      </c>
      <c r="BR88" t="inlineStr">
        <is>
          <t/>
        </is>
      </c>
      <c r="BS88" t="inlineStr">
        <is>
          <t/>
        </is>
      </c>
      <c r="BT88" t="inlineStr">
        <is>
          <t/>
        </is>
      </c>
      <c r="BU88" t="inlineStr">
        <is>
          <t/>
        </is>
      </c>
      <c r="BV88" s="2" t="inlineStr">
        <is>
          <t>actieplan voor mijnopruiming</t>
        </is>
      </c>
      <c r="BW88" s="2" t="inlineStr">
        <is>
          <t>2</t>
        </is>
      </c>
      <c r="BX88" s="2" t="inlineStr">
        <is>
          <t/>
        </is>
      </c>
      <c r="BY88" t="inlineStr">
        <is>
          <t/>
        </is>
      </c>
      <c r="BZ88" t="inlineStr">
        <is>
          <t/>
        </is>
      </c>
      <c r="CA88" t="inlineStr">
        <is>
          <t/>
        </is>
      </c>
      <c r="CB88" t="inlineStr">
        <is>
          <t/>
        </is>
      </c>
      <c r="CC88" t="inlineStr">
        <is>
          <t/>
        </is>
      </c>
      <c r="CD88" t="inlineStr">
        <is>
          <t/>
        </is>
      </c>
      <c r="CE88" t="inlineStr">
        <is>
          <t/>
        </is>
      </c>
      <c r="CF88" t="inlineStr">
        <is>
          <t/>
        </is>
      </c>
      <c r="CG88" t="inlineStr">
        <is>
          <t/>
        </is>
      </c>
      <c r="CH88" t="inlineStr">
        <is>
          <t/>
        </is>
      </c>
      <c r="CI88" t="inlineStr">
        <is>
          <t/>
        </is>
      </c>
      <c r="CJ88" t="inlineStr">
        <is>
          <t/>
        </is>
      </c>
      <c r="CK88" t="inlineStr">
        <is>
          <t/>
        </is>
      </c>
      <c r="CL88" t="inlineStr">
        <is>
          <t/>
        </is>
      </c>
      <c r="CM88" t="inlineStr">
        <is>
          <t/>
        </is>
      </c>
      <c r="CN88" t="inlineStr">
        <is>
          <t/>
        </is>
      </c>
      <c r="CO88" t="inlineStr">
        <is>
          <t/>
        </is>
      </c>
      <c r="CP88" t="inlineStr">
        <is>
          <t/>
        </is>
      </c>
      <c r="CQ88" t="inlineStr">
        <is>
          <t/>
        </is>
      </c>
      <c r="CR88" t="inlineStr">
        <is>
          <t/>
        </is>
      </c>
      <c r="CS88" t="inlineStr">
        <is>
          <t/>
        </is>
      </c>
      <c r="CT88" t="inlineStr">
        <is>
          <t/>
        </is>
      </c>
      <c r="CU88" t="inlineStr">
        <is>
          <t/>
        </is>
      </c>
      <c r="CV88" t="inlineStr">
        <is>
          <t/>
        </is>
      </c>
      <c r="CW88" t="inlineStr">
        <is>
          <t/>
        </is>
      </c>
    </row>
    <row r="89">
      <c r="A89" s="1" t="str">
        <f>HYPERLINK("https://iate.europa.eu/entry/result/3631779/all", "3631779")</f>
        <v>3631779</v>
      </c>
      <c r="B89" t="inlineStr">
        <is>
          <t>INTERNATIONAL RELATIONS</t>
        </is>
      </c>
      <c r="C89" t="inlineStr">
        <is>
          <t>INTERNATIONAL RELATIONS|defence</t>
        </is>
      </c>
      <c r="D89" t="inlineStr">
        <is>
          <t>no</t>
        </is>
      </c>
      <c r="E89" t="inlineStr">
        <is>
          <t/>
        </is>
      </c>
      <c r="F89" t="inlineStr">
        <is>
          <t/>
        </is>
      </c>
      <c r="G89" t="inlineStr">
        <is>
          <t/>
        </is>
      </c>
      <c r="H89" t="inlineStr">
        <is>
          <t/>
        </is>
      </c>
      <c r="I89" t="inlineStr">
        <is>
          <t/>
        </is>
      </c>
      <c r="J89" t="inlineStr">
        <is>
          <t/>
        </is>
      </c>
      <c r="K89" t="inlineStr">
        <is>
          <t/>
        </is>
      </c>
      <c r="L89" t="inlineStr">
        <is>
          <t/>
        </is>
      </c>
      <c r="M89" t="inlineStr">
        <is>
          <t/>
        </is>
      </c>
      <c r="N89" t="inlineStr">
        <is>
          <t/>
        </is>
      </c>
      <c r="O89" t="inlineStr">
        <is>
          <t/>
        </is>
      </c>
      <c r="P89" t="inlineStr">
        <is>
          <t/>
        </is>
      </c>
      <c r="Q89" t="inlineStr">
        <is>
          <t/>
        </is>
      </c>
      <c r="R89" s="2" t="inlineStr">
        <is>
          <t>Startgerät für Lenkraketen</t>
        </is>
      </c>
      <c r="S89" s="2" t="inlineStr">
        <is>
          <t>2</t>
        </is>
      </c>
      <c r="T89" s="2" t="inlineStr">
        <is>
          <t/>
        </is>
      </c>
      <c r="U89" t="inlineStr">
        <is>
          <t/>
        </is>
      </c>
      <c r="V89" t="inlineStr">
        <is>
          <t/>
        </is>
      </c>
      <c r="W89" t="inlineStr">
        <is>
          <t/>
        </is>
      </c>
      <c r="X89" t="inlineStr">
        <is>
          <t/>
        </is>
      </c>
      <c r="Y89" t="inlineStr">
        <is>
          <t/>
        </is>
      </c>
      <c r="Z89" s="2" t="inlineStr">
        <is>
          <t>missile-launcher</t>
        </is>
      </c>
      <c r="AA89" s="2" t="inlineStr">
        <is>
          <t>2</t>
        </is>
      </c>
      <c r="AB89" s="2" t="inlineStr">
        <is>
          <t/>
        </is>
      </c>
      <c r="AC89" t="inlineStr">
        <is>
          <t/>
        </is>
      </c>
      <c r="AD89" t="inlineStr">
        <is>
          <t/>
        </is>
      </c>
      <c r="AE89" t="inlineStr">
        <is>
          <t/>
        </is>
      </c>
      <c r="AF89" t="inlineStr">
        <is>
          <t/>
        </is>
      </c>
      <c r="AG89" t="inlineStr">
        <is>
          <t/>
        </is>
      </c>
      <c r="AH89" t="inlineStr">
        <is>
          <t/>
        </is>
      </c>
      <c r="AI89" t="inlineStr">
        <is>
          <t/>
        </is>
      </c>
      <c r="AJ89" t="inlineStr">
        <is>
          <t/>
        </is>
      </c>
      <c r="AK89" t="inlineStr">
        <is>
          <t/>
        </is>
      </c>
      <c r="AL89" s="2" t="inlineStr">
        <is>
          <t>ohjuksen laukaisulaite</t>
        </is>
      </c>
      <c r="AM89" s="2" t="inlineStr">
        <is>
          <t>2</t>
        </is>
      </c>
      <c r="AN89" s="2" t="inlineStr">
        <is>
          <t/>
        </is>
      </c>
      <c r="AO89" t="inlineStr">
        <is>
          <t/>
        </is>
      </c>
      <c r="AP89" t="inlineStr">
        <is>
          <t/>
        </is>
      </c>
      <c r="AQ89" t="inlineStr">
        <is>
          <t/>
        </is>
      </c>
      <c r="AR89" t="inlineStr">
        <is>
          <t/>
        </is>
      </c>
      <c r="AS89" t="inlineStr">
        <is>
          <t/>
        </is>
      </c>
      <c r="AT89" t="inlineStr">
        <is>
          <t/>
        </is>
      </c>
      <c r="AU89" t="inlineStr">
        <is>
          <t/>
        </is>
      </c>
      <c r="AV89" t="inlineStr">
        <is>
          <t/>
        </is>
      </c>
      <c r="AW89" t="inlineStr">
        <is>
          <t/>
        </is>
      </c>
      <c r="AX89" t="inlineStr">
        <is>
          <t/>
        </is>
      </c>
      <c r="AY89" t="inlineStr">
        <is>
          <t/>
        </is>
      </c>
      <c r="AZ89" t="inlineStr">
        <is>
          <t/>
        </is>
      </c>
      <c r="BA89" t="inlineStr">
        <is>
          <t/>
        </is>
      </c>
      <c r="BB89" s="2" t="inlineStr">
        <is>
          <t>rakétaindító</t>
        </is>
      </c>
      <c r="BC89" s="2" t="inlineStr">
        <is>
          <t>2</t>
        </is>
      </c>
      <c r="BD89" s="2" t="inlineStr">
        <is>
          <t/>
        </is>
      </c>
      <c r="BE89" t="inlineStr">
        <is>
          <t/>
        </is>
      </c>
      <c r="BF89" s="2" t="inlineStr">
        <is>
          <t>rampa di lancio</t>
        </is>
      </c>
      <c r="BG89" s="2" t="inlineStr">
        <is>
          <t>2</t>
        </is>
      </c>
      <c r="BH89" s="2" t="inlineStr">
        <is>
          <t/>
        </is>
      </c>
      <c r="BI89" t="inlineStr">
        <is>
          <t/>
        </is>
      </c>
      <c r="BJ89" t="inlineStr">
        <is>
          <t/>
        </is>
      </c>
      <c r="BK89" t="inlineStr">
        <is>
          <t/>
        </is>
      </c>
      <c r="BL89" t="inlineStr">
        <is>
          <t/>
        </is>
      </c>
      <c r="BM89" t="inlineStr">
        <is>
          <t/>
        </is>
      </c>
      <c r="BN89" t="inlineStr">
        <is>
          <t/>
        </is>
      </c>
      <c r="BO89" t="inlineStr">
        <is>
          <t/>
        </is>
      </c>
      <c r="BP89" t="inlineStr">
        <is>
          <t/>
        </is>
      </c>
      <c r="BQ89" t="inlineStr">
        <is>
          <t/>
        </is>
      </c>
      <c r="BR89" t="inlineStr">
        <is>
          <t/>
        </is>
      </c>
      <c r="BS89" t="inlineStr">
        <is>
          <t/>
        </is>
      </c>
      <c r="BT89" t="inlineStr">
        <is>
          <t/>
        </is>
      </c>
      <c r="BU89" t="inlineStr">
        <is>
          <t/>
        </is>
      </c>
      <c r="BV89" t="inlineStr">
        <is>
          <t/>
        </is>
      </c>
      <c r="BW89" t="inlineStr">
        <is>
          <t/>
        </is>
      </c>
      <c r="BX89" t="inlineStr">
        <is>
          <t/>
        </is>
      </c>
      <c r="BY89" t="inlineStr">
        <is>
          <t/>
        </is>
      </c>
      <c r="BZ89" t="inlineStr">
        <is>
          <t/>
        </is>
      </c>
      <c r="CA89" t="inlineStr">
        <is>
          <t/>
        </is>
      </c>
      <c r="CB89" t="inlineStr">
        <is>
          <t/>
        </is>
      </c>
      <c r="CC89" t="inlineStr">
        <is>
          <t/>
        </is>
      </c>
      <c r="CD89" t="inlineStr">
        <is>
          <t/>
        </is>
      </c>
      <c r="CE89" t="inlineStr">
        <is>
          <t/>
        </is>
      </c>
      <c r="CF89" t="inlineStr">
        <is>
          <t/>
        </is>
      </c>
      <c r="CG89" t="inlineStr">
        <is>
          <t/>
        </is>
      </c>
      <c r="CH89" t="inlineStr">
        <is>
          <t/>
        </is>
      </c>
      <c r="CI89" t="inlineStr">
        <is>
          <t/>
        </is>
      </c>
      <c r="CJ89" t="inlineStr">
        <is>
          <t/>
        </is>
      </c>
      <c r="CK89" t="inlineStr">
        <is>
          <t/>
        </is>
      </c>
      <c r="CL89" t="inlineStr">
        <is>
          <t/>
        </is>
      </c>
      <c r="CM89" t="inlineStr">
        <is>
          <t/>
        </is>
      </c>
      <c r="CN89" t="inlineStr">
        <is>
          <t/>
        </is>
      </c>
      <c r="CO89" t="inlineStr">
        <is>
          <t/>
        </is>
      </c>
      <c r="CP89" t="inlineStr">
        <is>
          <t/>
        </is>
      </c>
      <c r="CQ89" t="inlineStr">
        <is>
          <t/>
        </is>
      </c>
      <c r="CR89" t="inlineStr">
        <is>
          <t/>
        </is>
      </c>
      <c r="CS89" t="inlineStr">
        <is>
          <t/>
        </is>
      </c>
      <c r="CT89" t="inlineStr">
        <is>
          <t/>
        </is>
      </c>
      <c r="CU89" t="inlineStr">
        <is>
          <t/>
        </is>
      </c>
      <c r="CV89" t="inlineStr">
        <is>
          <t/>
        </is>
      </c>
      <c r="CW89" t="inlineStr">
        <is>
          <t/>
        </is>
      </c>
    </row>
    <row r="90">
      <c r="A90" s="1" t="str">
        <f>HYPERLINK("https://iate.europa.eu/entry/result/3631781/all", "3631781")</f>
        <v>3631781</v>
      </c>
      <c r="B90" t="inlineStr">
        <is>
          <t>INTERNATIONAL RELATIONS</t>
        </is>
      </c>
      <c r="C90" t="inlineStr">
        <is>
          <t>INTERNATIONAL RELATIONS|defence</t>
        </is>
      </c>
      <c r="D90" t="inlineStr">
        <is>
          <t>no</t>
        </is>
      </c>
      <c r="E90" t="inlineStr">
        <is>
          <t/>
        </is>
      </c>
      <c r="F90" t="inlineStr">
        <is>
          <t/>
        </is>
      </c>
      <c r="G90" t="inlineStr">
        <is>
          <t/>
        </is>
      </c>
      <c r="H90" t="inlineStr">
        <is>
          <t/>
        </is>
      </c>
      <c r="I90" t="inlineStr">
        <is>
          <t/>
        </is>
      </c>
      <c r="J90" t="inlineStr">
        <is>
          <t/>
        </is>
      </c>
      <c r="K90" t="inlineStr">
        <is>
          <t/>
        </is>
      </c>
      <c r="L90" t="inlineStr">
        <is>
          <t/>
        </is>
      </c>
      <c r="M90" t="inlineStr">
        <is>
          <t/>
        </is>
      </c>
      <c r="N90" t="inlineStr">
        <is>
          <t/>
        </is>
      </c>
      <c r="O90" t="inlineStr">
        <is>
          <t/>
        </is>
      </c>
      <c r="P90" t="inlineStr">
        <is>
          <t/>
        </is>
      </c>
      <c r="Q90" t="inlineStr">
        <is>
          <t/>
        </is>
      </c>
      <c r="R90" s="2" t="inlineStr">
        <is>
          <t>Metallhülsenmunition</t>
        </is>
      </c>
      <c r="S90" s="2" t="inlineStr">
        <is>
          <t>2</t>
        </is>
      </c>
      <c r="T90" s="2" t="inlineStr">
        <is>
          <t/>
        </is>
      </c>
      <c r="U90" t="inlineStr">
        <is>
          <t/>
        </is>
      </c>
      <c r="V90" t="inlineStr">
        <is>
          <t/>
        </is>
      </c>
      <c r="W90" t="inlineStr">
        <is>
          <t/>
        </is>
      </c>
      <c r="X90" t="inlineStr">
        <is>
          <t/>
        </is>
      </c>
      <c r="Y90" t="inlineStr">
        <is>
          <t/>
        </is>
      </c>
      <c r="Z90" s="2" t="inlineStr">
        <is>
          <t>metallic ammunition</t>
        </is>
      </c>
      <c r="AA90" s="2" t="inlineStr">
        <is>
          <t>2</t>
        </is>
      </c>
      <c r="AB90" s="2" t="inlineStr">
        <is>
          <t/>
        </is>
      </c>
      <c r="AC90" t="inlineStr">
        <is>
          <t/>
        </is>
      </c>
      <c r="AD90" t="inlineStr">
        <is>
          <t/>
        </is>
      </c>
      <c r="AE90" t="inlineStr">
        <is>
          <t/>
        </is>
      </c>
      <c r="AF90" t="inlineStr">
        <is>
          <t/>
        </is>
      </c>
      <c r="AG90" t="inlineStr">
        <is>
          <t/>
        </is>
      </c>
      <c r="AH90" t="inlineStr">
        <is>
          <t/>
        </is>
      </c>
      <c r="AI90" t="inlineStr">
        <is>
          <t/>
        </is>
      </c>
      <c r="AJ90" t="inlineStr">
        <is>
          <t/>
        </is>
      </c>
      <c r="AK90" t="inlineStr">
        <is>
          <t/>
        </is>
      </c>
      <c r="AL90" s="2" t="inlineStr">
        <is>
          <t>metallinen patruuna</t>
        </is>
      </c>
      <c r="AM90" s="2" t="inlineStr">
        <is>
          <t>2</t>
        </is>
      </c>
      <c r="AN90" s="2" t="inlineStr">
        <is>
          <t/>
        </is>
      </c>
      <c r="AO90" t="inlineStr">
        <is>
          <t/>
        </is>
      </c>
      <c r="AP90" t="inlineStr">
        <is>
          <t/>
        </is>
      </c>
      <c r="AQ90" t="inlineStr">
        <is>
          <t/>
        </is>
      </c>
      <c r="AR90" t="inlineStr">
        <is>
          <t/>
        </is>
      </c>
      <c r="AS90" t="inlineStr">
        <is>
          <t/>
        </is>
      </c>
      <c r="AT90" t="inlineStr">
        <is>
          <t/>
        </is>
      </c>
      <c r="AU90" t="inlineStr">
        <is>
          <t/>
        </is>
      </c>
      <c r="AV90" t="inlineStr">
        <is>
          <t/>
        </is>
      </c>
      <c r="AW90" t="inlineStr">
        <is>
          <t/>
        </is>
      </c>
      <c r="AX90" t="inlineStr">
        <is>
          <t/>
        </is>
      </c>
      <c r="AY90" t="inlineStr">
        <is>
          <t/>
        </is>
      </c>
      <c r="AZ90" t="inlineStr">
        <is>
          <t/>
        </is>
      </c>
      <c r="BA90" t="inlineStr">
        <is>
          <t/>
        </is>
      </c>
      <c r="BB90" t="inlineStr">
        <is>
          <t/>
        </is>
      </c>
      <c r="BC90" t="inlineStr">
        <is>
          <t/>
        </is>
      </c>
      <c r="BD90" t="inlineStr">
        <is>
          <t/>
        </is>
      </c>
      <c r="BE90" t="inlineStr">
        <is>
          <t/>
        </is>
      </c>
      <c r="BF90" t="inlineStr">
        <is>
          <t/>
        </is>
      </c>
      <c r="BG90" t="inlineStr">
        <is>
          <t/>
        </is>
      </c>
      <c r="BH90" t="inlineStr">
        <is>
          <t/>
        </is>
      </c>
      <c r="BI90" t="inlineStr">
        <is>
          <t/>
        </is>
      </c>
      <c r="BJ90" t="inlineStr">
        <is>
          <t/>
        </is>
      </c>
      <c r="BK90" t="inlineStr">
        <is>
          <t/>
        </is>
      </c>
      <c r="BL90" t="inlineStr">
        <is>
          <t/>
        </is>
      </c>
      <c r="BM90" t="inlineStr">
        <is>
          <t/>
        </is>
      </c>
      <c r="BN90" t="inlineStr">
        <is>
          <t/>
        </is>
      </c>
      <c r="BO90" t="inlineStr">
        <is>
          <t/>
        </is>
      </c>
      <c r="BP90" t="inlineStr">
        <is>
          <t/>
        </is>
      </c>
      <c r="BQ90" t="inlineStr">
        <is>
          <t/>
        </is>
      </c>
      <c r="BR90" t="inlineStr">
        <is>
          <t/>
        </is>
      </c>
      <c r="BS90" t="inlineStr">
        <is>
          <t/>
        </is>
      </c>
      <c r="BT90" t="inlineStr">
        <is>
          <t/>
        </is>
      </c>
      <c r="BU90" t="inlineStr">
        <is>
          <t/>
        </is>
      </c>
      <c r="BV90" t="inlineStr">
        <is>
          <t/>
        </is>
      </c>
      <c r="BW90" t="inlineStr">
        <is>
          <t/>
        </is>
      </c>
      <c r="BX90" t="inlineStr">
        <is>
          <t/>
        </is>
      </c>
      <c r="BY90" t="inlineStr">
        <is>
          <t/>
        </is>
      </c>
      <c r="BZ90" t="inlineStr">
        <is>
          <t/>
        </is>
      </c>
      <c r="CA90" t="inlineStr">
        <is>
          <t/>
        </is>
      </c>
      <c r="CB90" t="inlineStr">
        <is>
          <t/>
        </is>
      </c>
      <c r="CC90" t="inlineStr">
        <is>
          <t/>
        </is>
      </c>
      <c r="CD90" t="inlineStr">
        <is>
          <t/>
        </is>
      </c>
      <c r="CE90" t="inlineStr">
        <is>
          <t/>
        </is>
      </c>
      <c r="CF90" t="inlineStr">
        <is>
          <t/>
        </is>
      </c>
      <c r="CG90" t="inlineStr">
        <is>
          <t/>
        </is>
      </c>
      <c r="CH90" t="inlineStr">
        <is>
          <t/>
        </is>
      </c>
      <c r="CI90" t="inlineStr">
        <is>
          <t/>
        </is>
      </c>
      <c r="CJ90" t="inlineStr">
        <is>
          <t/>
        </is>
      </c>
      <c r="CK90" t="inlineStr">
        <is>
          <t/>
        </is>
      </c>
      <c r="CL90" t="inlineStr">
        <is>
          <t/>
        </is>
      </c>
      <c r="CM90" t="inlineStr">
        <is>
          <t/>
        </is>
      </c>
      <c r="CN90" t="inlineStr">
        <is>
          <t/>
        </is>
      </c>
      <c r="CO90" t="inlineStr">
        <is>
          <t/>
        </is>
      </c>
      <c r="CP90" t="inlineStr">
        <is>
          <t/>
        </is>
      </c>
      <c r="CQ90" t="inlineStr">
        <is>
          <t/>
        </is>
      </c>
      <c r="CR90" t="inlineStr">
        <is>
          <t/>
        </is>
      </c>
      <c r="CS90" t="inlineStr">
        <is>
          <t/>
        </is>
      </c>
      <c r="CT90" t="inlineStr">
        <is>
          <t/>
        </is>
      </c>
      <c r="CU90" t="inlineStr">
        <is>
          <t/>
        </is>
      </c>
      <c r="CV90" t="inlineStr">
        <is>
          <t/>
        </is>
      </c>
      <c r="CW90" t="inlineStr">
        <is>
          <t/>
        </is>
      </c>
    </row>
    <row r="91">
      <c r="A91" s="1" t="str">
        <f>HYPERLINK("https://iate.europa.eu/entry/result/3631801/all", "3631801")</f>
        <v>3631801</v>
      </c>
      <c r="B91" t="inlineStr">
        <is>
          <t>INTERNATIONAL RELATIONS</t>
        </is>
      </c>
      <c r="C91" t="inlineStr">
        <is>
          <t>INTERNATIONAL RELATIONS|defence</t>
        </is>
      </c>
      <c r="D91" t="inlineStr">
        <is>
          <t>no</t>
        </is>
      </c>
      <c r="E91" t="inlineStr">
        <is>
          <t/>
        </is>
      </c>
      <c r="F91" t="inlineStr">
        <is>
          <t/>
        </is>
      </c>
      <c r="G91" t="inlineStr">
        <is>
          <t/>
        </is>
      </c>
      <c r="H91" t="inlineStr">
        <is>
          <t/>
        </is>
      </c>
      <c r="I91" t="inlineStr">
        <is>
          <t/>
        </is>
      </c>
      <c r="J91" t="inlineStr">
        <is>
          <t/>
        </is>
      </c>
      <c r="K91" t="inlineStr">
        <is>
          <t/>
        </is>
      </c>
      <c r="L91" t="inlineStr">
        <is>
          <t/>
        </is>
      </c>
      <c r="M91" t="inlineStr">
        <is>
          <t/>
        </is>
      </c>
      <c r="N91" t="inlineStr">
        <is>
          <t/>
        </is>
      </c>
      <c r="O91" t="inlineStr">
        <is>
          <t/>
        </is>
      </c>
      <c r="P91" t="inlineStr">
        <is>
          <t/>
        </is>
      </c>
      <c r="Q91" t="inlineStr">
        <is>
          <t/>
        </is>
      </c>
      <c r="R91" s="2" t="inlineStr">
        <is>
          <t>historische Veranstaltung|
Nachstellung</t>
        </is>
      </c>
      <c r="S91" s="2" t="inlineStr">
        <is>
          <t>2|
2</t>
        </is>
      </c>
      <c r="T91" s="2" t="inlineStr">
        <is>
          <t xml:space="preserve">|
</t>
        </is>
      </c>
      <c r="U91" t="inlineStr">
        <is>
          <t/>
        </is>
      </c>
      <c r="V91" t="inlineStr">
        <is>
          <t/>
        </is>
      </c>
      <c r="W91" t="inlineStr">
        <is>
          <t/>
        </is>
      </c>
      <c r="X91" t="inlineStr">
        <is>
          <t/>
        </is>
      </c>
      <c r="Y91" t="inlineStr">
        <is>
          <t/>
        </is>
      </c>
      <c r="Z91" s="2" t="inlineStr">
        <is>
          <t>re-enactment</t>
        </is>
      </c>
      <c r="AA91" s="2" t="inlineStr">
        <is>
          <t>2</t>
        </is>
      </c>
      <c r="AB91" s="2" t="inlineStr">
        <is>
          <t/>
        </is>
      </c>
      <c r="AC91" t="inlineStr">
        <is>
          <t/>
        </is>
      </c>
      <c r="AD91" s="2" t="inlineStr">
        <is>
          <t>recreación histórica</t>
        </is>
      </c>
      <c r="AE91" s="2" t="inlineStr">
        <is>
          <t>2</t>
        </is>
      </c>
      <c r="AF91" s="2" t="inlineStr">
        <is>
          <t/>
        </is>
      </c>
      <c r="AG91" t="inlineStr">
        <is>
          <t/>
        </is>
      </c>
      <c r="AH91" t="inlineStr">
        <is>
          <t/>
        </is>
      </c>
      <c r="AI91" t="inlineStr">
        <is>
          <t/>
        </is>
      </c>
      <c r="AJ91" t="inlineStr">
        <is>
          <t/>
        </is>
      </c>
      <c r="AK91" t="inlineStr">
        <is>
          <t/>
        </is>
      </c>
      <c r="AL91" t="inlineStr">
        <is>
          <t/>
        </is>
      </c>
      <c r="AM91" t="inlineStr">
        <is>
          <t/>
        </is>
      </c>
      <c r="AN91" t="inlineStr">
        <is>
          <t/>
        </is>
      </c>
      <c r="AO91" t="inlineStr">
        <is>
          <t/>
        </is>
      </c>
      <c r="AP91" s="2" t="inlineStr">
        <is>
          <t>reconstitution historique</t>
        </is>
      </c>
      <c r="AQ91" s="2" t="inlineStr">
        <is>
          <t>2</t>
        </is>
      </c>
      <c r="AR91" s="2" t="inlineStr">
        <is>
          <t/>
        </is>
      </c>
      <c r="AS91" t="inlineStr">
        <is>
          <t/>
        </is>
      </c>
      <c r="AT91" t="inlineStr">
        <is>
          <t/>
        </is>
      </c>
      <c r="AU91" t="inlineStr">
        <is>
          <t/>
        </is>
      </c>
      <c r="AV91" t="inlineStr">
        <is>
          <t/>
        </is>
      </c>
      <c r="AW91" t="inlineStr">
        <is>
          <t/>
        </is>
      </c>
      <c r="AX91" t="inlineStr">
        <is>
          <t/>
        </is>
      </c>
      <c r="AY91" t="inlineStr">
        <is>
          <t/>
        </is>
      </c>
      <c r="AZ91" t="inlineStr">
        <is>
          <t/>
        </is>
      </c>
      <c r="BA91" t="inlineStr">
        <is>
          <t/>
        </is>
      </c>
      <c r="BB91" t="inlineStr">
        <is>
          <t/>
        </is>
      </c>
      <c r="BC91" t="inlineStr">
        <is>
          <t/>
        </is>
      </c>
      <c r="BD91" t="inlineStr">
        <is>
          <t/>
        </is>
      </c>
      <c r="BE91" t="inlineStr">
        <is>
          <t/>
        </is>
      </c>
      <c r="BF91" s="2" t="inlineStr">
        <is>
          <t>rievocazione storica</t>
        </is>
      </c>
      <c r="BG91" s="2" t="inlineStr">
        <is>
          <t>2</t>
        </is>
      </c>
      <c r="BH91" s="2" t="inlineStr">
        <is>
          <t/>
        </is>
      </c>
      <c r="BI91" t="inlineStr">
        <is>
          <t/>
        </is>
      </c>
      <c r="BJ91" t="inlineStr">
        <is>
          <t/>
        </is>
      </c>
      <c r="BK91" t="inlineStr">
        <is>
          <t/>
        </is>
      </c>
      <c r="BL91" t="inlineStr">
        <is>
          <t/>
        </is>
      </c>
      <c r="BM91" t="inlineStr">
        <is>
          <t/>
        </is>
      </c>
      <c r="BN91" t="inlineStr">
        <is>
          <t/>
        </is>
      </c>
      <c r="BO91" t="inlineStr">
        <is>
          <t/>
        </is>
      </c>
      <c r="BP91" t="inlineStr">
        <is>
          <t/>
        </is>
      </c>
      <c r="BQ91" t="inlineStr">
        <is>
          <t/>
        </is>
      </c>
      <c r="BR91" t="inlineStr">
        <is>
          <t/>
        </is>
      </c>
      <c r="BS91" t="inlineStr">
        <is>
          <t/>
        </is>
      </c>
      <c r="BT91" t="inlineStr">
        <is>
          <t/>
        </is>
      </c>
      <c r="BU91" t="inlineStr">
        <is>
          <t/>
        </is>
      </c>
      <c r="BV91" t="inlineStr">
        <is>
          <t/>
        </is>
      </c>
      <c r="BW91" t="inlineStr">
        <is>
          <t/>
        </is>
      </c>
      <c r="BX91" t="inlineStr">
        <is>
          <t/>
        </is>
      </c>
      <c r="BY91" t="inlineStr">
        <is>
          <t/>
        </is>
      </c>
      <c r="BZ91" t="inlineStr">
        <is>
          <t/>
        </is>
      </c>
      <c r="CA91" t="inlineStr">
        <is>
          <t/>
        </is>
      </c>
      <c r="CB91" t="inlineStr">
        <is>
          <t/>
        </is>
      </c>
      <c r="CC91" t="inlineStr">
        <is>
          <t/>
        </is>
      </c>
      <c r="CD91" t="inlineStr">
        <is>
          <t/>
        </is>
      </c>
      <c r="CE91" t="inlineStr">
        <is>
          <t/>
        </is>
      </c>
      <c r="CF91" t="inlineStr">
        <is>
          <t/>
        </is>
      </c>
      <c r="CG91" t="inlineStr">
        <is>
          <t/>
        </is>
      </c>
      <c r="CH91" t="inlineStr">
        <is>
          <t/>
        </is>
      </c>
      <c r="CI91" t="inlineStr">
        <is>
          <t/>
        </is>
      </c>
      <c r="CJ91" t="inlineStr">
        <is>
          <t/>
        </is>
      </c>
      <c r="CK91" t="inlineStr">
        <is>
          <t/>
        </is>
      </c>
      <c r="CL91" t="inlineStr">
        <is>
          <t/>
        </is>
      </c>
      <c r="CM91" t="inlineStr">
        <is>
          <t/>
        </is>
      </c>
      <c r="CN91" t="inlineStr">
        <is>
          <t/>
        </is>
      </c>
      <c r="CO91" t="inlineStr">
        <is>
          <t/>
        </is>
      </c>
      <c r="CP91" t="inlineStr">
        <is>
          <t/>
        </is>
      </c>
      <c r="CQ91" t="inlineStr">
        <is>
          <t/>
        </is>
      </c>
      <c r="CR91" t="inlineStr">
        <is>
          <t/>
        </is>
      </c>
      <c r="CS91" t="inlineStr">
        <is>
          <t/>
        </is>
      </c>
      <c r="CT91" t="inlineStr">
        <is>
          <t/>
        </is>
      </c>
      <c r="CU91" t="inlineStr">
        <is>
          <t/>
        </is>
      </c>
      <c r="CV91" t="inlineStr">
        <is>
          <t/>
        </is>
      </c>
      <c r="CW91" t="inlineStr">
        <is>
          <t/>
        </is>
      </c>
    </row>
    <row r="92">
      <c r="A92" s="1" t="str">
        <f>HYPERLINK("https://iate.europa.eu/entry/result/3631803/all", "3631803")</f>
        <v>3631803</v>
      </c>
      <c r="B92" t="inlineStr">
        <is>
          <t>INTERNATIONAL RELATIONS</t>
        </is>
      </c>
      <c r="C92" t="inlineStr">
        <is>
          <t>INTERNATIONAL RELATIONS|defence</t>
        </is>
      </c>
      <c r="D92" t="inlineStr">
        <is>
          <t>no</t>
        </is>
      </c>
      <c r="E92" t="inlineStr">
        <is>
          <t/>
        </is>
      </c>
      <c r="F92" t="inlineStr">
        <is>
          <t/>
        </is>
      </c>
      <c r="G92" t="inlineStr">
        <is>
          <t/>
        </is>
      </c>
      <c r="H92" t="inlineStr">
        <is>
          <t/>
        </is>
      </c>
      <c r="I92" t="inlineStr">
        <is>
          <t/>
        </is>
      </c>
      <c r="J92" t="inlineStr">
        <is>
          <t/>
        </is>
      </c>
      <c r="K92" t="inlineStr">
        <is>
          <t/>
        </is>
      </c>
      <c r="L92" t="inlineStr">
        <is>
          <t/>
        </is>
      </c>
      <c r="M92" t="inlineStr">
        <is>
          <t/>
        </is>
      </c>
      <c r="N92" t="inlineStr">
        <is>
          <t/>
        </is>
      </c>
      <c r="O92" t="inlineStr">
        <is>
          <t/>
        </is>
      </c>
      <c r="P92" t="inlineStr">
        <is>
          <t/>
        </is>
      </c>
      <c r="Q92" t="inlineStr">
        <is>
          <t/>
        </is>
      </c>
      <c r="R92" s="2" t="inlineStr">
        <is>
          <t>Vorderschaft-Repertiergewehr</t>
        </is>
      </c>
      <c r="S92" s="2" t="inlineStr">
        <is>
          <t>2</t>
        </is>
      </c>
      <c r="T92" s="2" t="inlineStr">
        <is>
          <t/>
        </is>
      </c>
      <c r="U92" t="inlineStr">
        <is>
          <t/>
        </is>
      </c>
      <c r="V92" t="inlineStr">
        <is>
          <t/>
        </is>
      </c>
      <c r="W92" t="inlineStr">
        <is>
          <t/>
        </is>
      </c>
      <c r="X92" t="inlineStr">
        <is>
          <t/>
        </is>
      </c>
      <c r="Y92" t="inlineStr">
        <is>
          <t/>
        </is>
      </c>
      <c r="Z92" s="2" t="inlineStr">
        <is>
          <t>pump-action shotgun</t>
        </is>
      </c>
      <c r="AA92" s="2" t="inlineStr">
        <is>
          <t>2</t>
        </is>
      </c>
      <c r="AB92" s="2" t="inlineStr">
        <is>
          <t/>
        </is>
      </c>
      <c r="AC92" t="inlineStr">
        <is>
          <t/>
        </is>
      </c>
      <c r="AD92" t="inlineStr">
        <is>
          <t/>
        </is>
      </c>
      <c r="AE92" t="inlineStr">
        <is>
          <t/>
        </is>
      </c>
      <c r="AF92" t="inlineStr">
        <is>
          <t/>
        </is>
      </c>
      <c r="AG92" t="inlineStr">
        <is>
          <t/>
        </is>
      </c>
      <c r="AH92" t="inlineStr">
        <is>
          <t/>
        </is>
      </c>
      <c r="AI92" t="inlineStr">
        <is>
          <t/>
        </is>
      </c>
      <c r="AJ92" t="inlineStr">
        <is>
          <t/>
        </is>
      </c>
      <c r="AK92" t="inlineStr">
        <is>
          <t/>
        </is>
      </c>
      <c r="AL92" s="2" t="inlineStr">
        <is>
          <t>pumppuhaulikko</t>
        </is>
      </c>
      <c r="AM92" s="2" t="inlineStr">
        <is>
          <t>2</t>
        </is>
      </c>
      <c r="AN92" s="2" t="inlineStr">
        <is>
          <t/>
        </is>
      </c>
      <c r="AO92" t="inlineStr">
        <is>
          <t/>
        </is>
      </c>
      <c r="AP92" s="2" t="inlineStr">
        <is>
          <t>fusil à pompe</t>
        </is>
      </c>
      <c r="AQ92" s="2" t="inlineStr">
        <is>
          <t>2</t>
        </is>
      </c>
      <c r="AR92" s="2" t="inlineStr">
        <is>
          <t/>
        </is>
      </c>
      <c r="AS92" t="inlineStr">
        <is>
          <t/>
        </is>
      </c>
      <c r="AT92" t="inlineStr">
        <is>
          <t/>
        </is>
      </c>
      <c r="AU92" t="inlineStr">
        <is>
          <t/>
        </is>
      </c>
      <c r="AV92" t="inlineStr">
        <is>
          <t/>
        </is>
      </c>
      <c r="AW92" t="inlineStr">
        <is>
          <t/>
        </is>
      </c>
      <c r="AX92" t="inlineStr">
        <is>
          <t/>
        </is>
      </c>
      <c r="AY92" t="inlineStr">
        <is>
          <t/>
        </is>
      </c>
      <c r="AZ92" t="inlineStr">
        <is>
          <t/>
        </is>
      </c>
      <c r="BA92" t="inlineStr">
        <is>
          <t/>
        </is>
      </c>
      <c r="BB92" s="2" t="inlineStr">
        <is>
          <t>pumpás működtetésű puska</t>
        </is>
      </c>
      <c r="BC92" s="2" t="inlineStr">
        <is>
          <t>2</t>
        </is>
      </c>
      <c r="BD92" s="2" t="inlineStr">
        <is>
          <t/>
        </is>
      </c>
      <c r="BE92" t="inlineStr">
        <is>
          <t/>
        </is>
      </c>
      <c r="BF92" s="2" t="inlineStr">
        <is>
          <t>fucile a ripetizione a pompa</t>
        </is>
      </c>
      <c r="BG92" s="2" t="inlineStr">
        <is>
          <t>2</t>
        </is>
      </c>
      <c r="BH92" s="2" t="inlineStr">
        <is>
          <t/>
        </is>
      </c>
      <c r="BI92" t="inlineStr">
        <is>
          <t/>
        </is>
      </c>
      <c r="BJ92" t="inlineStr">
        <is>
          <t/>
        </is>
      </c>
      <c r="BK92" t="inlineStr">
        <is>
          <t/>
        </is>
      </c>
      <c r="BL92" t="inlineStr">
        <is>
          <t/>
        </is>
      </c>
      <c r="BM92" t="inlineStr">
        <is>
          <t/>
        </is>
      </c>
      <c r="BN92" t="inlineStr">
        <is>
          <t/>
        </is>
      </c>
      <c r="BO92" t="inlineStr">
        <is>
          <t/>
        </is>
      </c>
      <c r="BP92" t="inlineStr">
        <is>
          <t/>
        </is>
      </c>
      <c r="BQ92" t="inlineStr">
        <is>
          <t/>
        </is>
      </c>
      <c r="BR92" t="inlineStr">
        <is>
          <t/>
        </is>
      </c>
      <c r="BS92" t="inlineStr">
        <is>
          <t/>
        </is>
      </c>
      <c r="BT92" t="inlineStr">
        <is>
          <t/>
        </is>
      </c>
      <c r="BU92" t="inlineStr">
        <is>
          <t/>
        </is>
      </c>
      <c r="BV92" s="2" t="inlineStr">
        <is>
          <t>pomp- geweer</t>
        </is>
      </c>
      <c r="BW92" s="2" t="inlineStr">
        <is>
          <t>2</t>
        </is>
      </c>
      <c r="BX92" s="2" t="inlineStr">
        <is>
          <t/>
        </is>
      </c>
      <c r="BY92" t="inlineStr">
        <is>
          <t/>
        </is>
      </c>
      <c r="BZ92" t="inlineStr">
        <is>
          <t/>
        </is>
      </c>
      <c r="CA92" t="inlineStr">
        <is>
          <t/>
        </is>
      </c>
      <c r="CB92" t="inlineStr">
        <is>
          <t/>
        </is>
      </c>
      <c r="CC92" t="inlineStr">
        <is>
          <t/>
        </is>
      </c>
      <c r="CD92" t="inlineStr">
        <is>
          <t/>
        </is>
      </c>
      <c r="CE92" t="inlineStr">
        <is>
          <t/>
        </is>
      </c>
      <c r="CF92" t="inlineStr">
        <is>
          <t/>
        </is>
      </c>
      <c r="CG92" t="inlineStr">
        <is>
          <t/>
        </is>
      </c>
      <c r="CH92" t="inlineStr">
        <is>
          <t/>
        </is>
      </c>
      <c r="CI92" t="inlineStr">
        <is>
          <t/>
        </is>
      </c>
      <c r="CJ92" t="inlineStr">
        <is>
          <t/>
        </is>
      </c>
      <c r="CK92" t="inlineStr">
        <is>
          <t/>
        </is>
      </c>
      <c r="CL92" t="inlineStr">
        <is>
          <t/>
        </is>
      </c>
      <c r="CM92" t="inlineStr">
        <is>
          <t/>
        </is>
      </c>
      <c r="CN92" t="inlineStr">
        <is>
          <t/>
        </is>
      </c>
      <c r="CO92" t="inlineStr">
        <is>
          <t/>
        </is>
      </c>
      <c r="CP92" t="inlineStr">
        <is>
          <t/>
        </is>
      </c>
      <c r="CQ92" t="inlineStr">
        <is>
          <t/>
        </is>
      </c>
      <c r="CR92" t="inlineStr">
        <is>
          <t/>
        </is>
      </c>
      <c r="CS92" t="inlineStr">
        <is>
          <t/>
        </is>
      </c>
      <c r="CT92" t="inlineStr">
        <is>
          <t/>
        </is>
      </c>
      <c r="CU92" t="inlineStr">
        <is>
          <t/>
        </is>
      </c>
      <c r="CV92" t="inlineStr">
        <is>
          <t/>
        </is>
      </c>
      <c r="CW92" t="inlineStr">
        <is>
          <t/>
        </is>
      </c>
    </row>
    <row r="93">
      <c r="A93" s="1" t="str">
        <f>HYPERLINK("https://iate.europa.eu/entry/result/3631805/all", "3631805")</f>
        <v>3631805</v>
      </c>
      <c r="B93" t="inlineStr">
        <is>
          <t>INTERNATIONAL RELATIONS</t>
        </is>
      </c>
      <c r="C93" t="inlineStr">
        <is>
          <t>INTERNATIONAL RELATIONS|defence</t>
        </is>
      </c>
      <c r="D93" t="inlineStr">
        <is>
          <t>no</t>
        </is>
      </c>
      <c r="E93" t="inlineStr">
        <is>
          <t/>
        </is>
      </c>
      <c r="F93" t="inlineStr">
        <is>
          <t/>
        </is>
      </c>
      <c r="G93" t="inlineStr">
        <is>
          <t/>
        </is>
      </c>
      <c r="H93" t="inlineStr">
        <is>
          <t/>
        </is>
      </c>
      <c r="I93" t="inlineStr">
        <is>
          <t/>
        </is>
      </c>
      <c r="J93" t="inlineStr">
        <is>
          <t/>
        </is>
      </c>
      <c r="K93" t="inlineStr">
        <is>
          <t/>
        </is>
      </c>
      <c r="L93" t="inlineStr">
        <is>
          <t/>
        </is>
      </c>
      <c r="M93" t="inlineStr">
        <is>
          <t/>
        </is>
      </c>
      <c r="N93" t="inlineStr">
        <is>
          <t/>
        </is>
      </c>
      <c r="O93" t="inlineStr">
        <is>
          <t/>
        </is>
      </c>
      <c r="P93" t="inlineStr">
        <is>
          <t/>
        </is>
      </c>
      <c r="Q93" t="inlineStr">
        <is>
          <t/>
        </is>
      </c>
      <c r="R93" s="2" t="inlineStr">
        <is>
          <t>Beschusszeichen</t>
        </is>
      </c>
      <c r="S93" s="2" t="inlineStr">
        <is>
          <t>2</t>
        </is>
      </c>
      <c r="T93" s="2" t="inlineStr">
        <is>
          <t/>
        </is>
      </c>
      <c r="U93" t="inlineStr">
        <is>
          <t/>
        </is>
      </c>
      <c r="V93" t="inlineStr">
        <is>
          <t/>
        </is>
      </c>
      <c r="W93" t="inlineStr">
        <is>
          <t/>
        </is>
      </c>
      <c r="X93" t="inlineStr">
        <is>
          <t/>
        </is>
      </c>
      <c r="Y93" t="inlineStr">
        <is>
          <t/>
        </is>
      </c>
      <c r="Z93" s="2" t="inlineStr">
        <is>
          <t>proofmark</t>
        </is>
      </c>
      <c r="AA93" s="2" t="inlineStr">
        <is>
          <t>2</t>
        </is>
      </c>
      <c r="AB93" s="2" t="inlineStr">
        <is>
          <t/>
        </is>
      </c>
      <c r="AC93" t="inlineStr">
        <is>
          <t>Gun that comprises at least two barrels, with at least one Rifling barrel and one Smoothbore barrel. . These guns are almost exclusively hunting arms</t>
        </is>
      </c>
      <c r="AD93" s="2" t="inlineStr">
        <is>
          <t>sello de contraste</t>
        </is>
      </c>
      <c r="AE93" s="2" t="inlineStr">
        <is>
          <t>2</t>
        </is>
      </c>
      <c r="AF93" s="2" t="inlineStr">
        <is>
          <t/>
        </is>
      </c>
      <c r="AG93" t="inlineStr">
        <is>
          <t/>
        </is>
      </c>
      <c r="AH93" t="inlineStr">
        <is>
          <t/>
        </is>
      </c>
      <c r="AI93" t="inlineStr">
        <is>
          <t/>
        </is>
      </c>
      <c r="AJ93" t="inlineStr">
        <is>
          <t/>
        </is>
      </c>
      <c r="AK93" t="inlineStr">
        <is>
          <t/>
        </is>
      </c>
      <c r="AL93" s="2" t="inlineStr">
        <is>
          <t>tarkastusleima</t>
        </is>
      </c>
      <c r="AM93" s="2" t="inlineStr">
        <is>
          <t>2</t>
        </is>
      </c>
      <c r="AN93" s="2" t="inlineStr">
        <is>
          <t/>
        </is>
      </c>
      <c r="AO93" t="inlineStr">
        <is>
          <t/>
        </is>
      </c>
      <c r="AP93" s="2" t="inlineStr">
        <is>
          <t>poinçon</t>
        </is>
      </c>
      <c r="AQ93" s="2" t="inlineStr">
        <is>
          <t>2</t>
        </is>
      </c>
      <c r="AR93" s="2" t="inlineStr">
        <is>
          <t/>
        </is>
      </c>
      <c r="AS93" t="inlineStr">
        <is>
          <t/>
        </is>
      </c>
      <c r="AT93" t="inlineStr">
        <is>
          <t/>
        </is>
      </c>
      <c r="AU93" t="inlineStr">
        <is>
          <t/>
        </is>
      </c>
      <c r="AV93" t="inlineStr">
        <is>
          <t/>
        </is>
      </c>
      <c r="AW93" t="inlineStr">
        <is>
          <t/>
        </is>
      </c>
      <c r="AX93" t="inlineStr">
        <is>
          <t/>
        </is>
      </c>
      <c r="AY93" t="inlineStr">
        <is>
          <t/>
        </is>
      </c>
      <c r="AZ93" t="inlineStr">
        <is>
          <t/>
        </is>
      </c>
      <c r="BA93" t="inlineStr">
        <is>
          <t/>
        </is>
      </c>
      <c r="BB93" s="2" t="inlineStr">
        <is>
          <t>próbabélyegek</t>
        </is>
      </c>
      <c r="BC93" s="2" t="inlineStr">
        <is>
          <t>2</t>
        </is>
      </c>
      <c r="BD93" s="2" t="inlineStr">
        <is>
          <t/>
        </is>
      </c>
      <c r="BE93" t="inlineStr">
        <is>
          <t/>
        </is>
      </c>
      <c r="BF93" s="2" t="inlineStr">
        <is>
          <t>punzonatura</t>
        </is>
      </c>
      <c r="BG93" s="2" t="inlineStr">
        <is>
          <t>2</t>
        </is>
      </c>
      <c r="BH93" s="2" t="inlineStr">
        <is>
          <t/>
        </is>
      </c>
      <c r="BI93" t="inlineStr">
        <is>
          <t/>
        </is>
      </c>
      <c r="BJ93" t="inlineStr">
        <is>
          <t/>
        </is>
      </c>
      <c r="BK93" t="inlineStr">
        <is>
          <t/>
        </is>
      </c>
      <c r="BL93" t="inlineStr">
        <is>
          <t/>
        </is>
      </c>
      <c r="BM93" t="inlineStr">
        <is>
          <t/>
        </is>
      </c>
      <c r="BN93" t="inlineStr">
        <is>
          <t/>
        </is>
      </c>
      <c r="BO93" t="inlineStr">
        <is>
          <t/>
        </is>
      </c>
      <c r="BP93" t="inlineStr">
        <is>
          <t/>
        </is>
      </c>
      <c r="BQ93" t="inlineStr">
        <is>
          <t/>
        </is>
      </c>
      <c r="BR93" t="inlineStr">
        <is>
          <t/>
        </is>
      </c>
      <c r="BS93" t="inlineStr">
        <is>
          <t/>
        </is>
      </c>
      <c r="BT93" t="inlineStr">
        <is>
          <t/>
        </is>
      </c>
      <c r="BU93" t="inlineStr">
        <is>
          <t/>
        </is>
      </c>
      <c r="BV93" t="inlineStr">
        <is>
          <t/>
        </is>
      </c>
      <c r="BW93" t="inlineStr">
        <is>
          <t/>
        </is>
      </c>
      <c r="BX93" t="inlineStr">
        <is>
          <t/>
        </is>
      </c>
      <c r="BY93" t="inlineStr">
        <is>
          <t/>
        </is>
      </c>
      <c r="BZ93" t="inlineStr">
        <is>
          <t/>
        </is>
      </c>
      <c r="CA93" t="inlineStr">
        <is>
          <t/>
        </is>
      </c>
      <c r="CB93" t="inlineStr">
        <is>
          <t/>
        </is>
      </c>
      <c r="CC93" t="inlineStr">
        <is>
          <t/>
        </is>
      </c>
      <c r="CD93" t="inlineStr">
        <is>
          <t/>
        </is>
      </c>
      <c r="CE93" t="inlineStr">
        <is>
          <t/>
        </is>
      </c>
      <c r="CF93" t="inlineStr">
        <is>
          <t/>
        </is>
      </c>
      <c r="CG93" t="inlineStr">
        <is>
          <t/>
        </is>
      </c>
      <c r="CH93" t="inlineStr">
        <is>
          <t/>
        </is>
      </c>
      <c r="CI93" t="inlineStr">
        <is>
          <t/>
        </is>
      </c>
      <c r="CJ93" t="inlineStr">
        <is>
          <t/>
        </is>
      </c>
      <c r="CK93" t="inlineStr">
        <is>
          <t/>
        </is>
      </c>
      <c r="CL93" t="inlineStr">
        <is>
          <t/>
        </is>
      </c>
      <c r="CM93" t="inlineStr">
        <is>
          <t/>
        </is>
      </c>
      <c r="CN93" t="inlineStr">
        <is>
          <t/>
        </is>
      </c>
      <c r="CO93" t="inlineStr">
        <is>
          <t/>
        </is>
      </c>
      <c r="CP93" t="inlineStr">
        <is>
          <t/>
        </is>
      </c>
      <c r="CQ93" t="inlineStr">
        <is>
          <t/>
        </is>
      </c>
      <c r="CR93" t="inlineStr">
        <is>
          <t/>
        </is>
      </c>
      <c r="CS93" t="inlineStr">
        <is>
          <t/>
        </is>
      </c>
      <c r="CT93" t="inlineStr">
        <is>
          <t/>
        </is>
      </c>
      <c r="CU93" t="inlineStr">
        <is>
          <t/>
        </is>
      </c>
      <c r="CV93" t="inlineStr">
        <is>
          <t/>
        </is>
      </c>
      <c r="CW93" t="inlineStr">
        <is>
          <t/>
        </is>
      </c>
    </row>
    <row r="94">
      <c r="A94" s="1" t="str">
        <f>HYPERLINK("https://iate.europa.eu/entry/result/3631797/all", "3631797")</f>
        <v>3631797</v>
      </c>
      <c r="B94" t="inlineStr">
        <is>
          <t>INTERNATIONAL RELATIONS</t>
        </is>
      </c>
      <c r="C94" t="inlineStr">
        <is>
          <t>INTERNATIONAL RELATIONS|defence</t>
        </is>
      </c>
      <c r="D94" t="inlineStr">
        <is>
          <t>no</t>
        </is>
      </c>
      <c r="E94" t="inlineStr">
        <is>
          <t/>
        </is>
      </c>
      <c r="F94" t="inlineStr">
        <is>
          <t/>
        </is>
      </c>
      <c r="G94" t="inlineStr">
        <is>
          <t/>
        </is>
      </c>
      <c r="H94" t="inlineStr">
        <is>
          <t/>
        </is>
      </c>
      <c r="I94" t="inlineStr">
        <is>
          <t/>
        </is>
      </c>
      <c r="J94" t="inlineStr">
        <is>
          <t/>
        </is>
      </c>
      <c r="K94" t="inlineStr">
        <is>
          <t/>
        </is>
      </c>
      <c r="L94" t="inlineStr">
        <is>
          <t/>
        </is>
      </c>
      <c r="M94" t="inlineStr">
        <is>
          <t/>
        </is>
      </c>
      <c r="N94" t="inlineStr">
        <is>
          <t/>
        </is>
      </c>
      <c r="O94" t="inlineStr">
        <is>
          <t/>
        </is>
      </c>
      <c r="P94" t="inlineStr">
        <is>
          <t/>
        </is>
      </c>
      <c r="Q94" t="inlineStr">
        <is>
          <t/>
        </is>
      </c>
      <c r="R94" t="inlineStr">
        <is>
          <t/>
        </is>
      </c>
      <c r="S94" t="inlineStr">
        <is>
          <t/>
        </is>
      </c>
      <c r="T94" t="inlineStr">
        <is>
          <t/>
        </is>
      </c>
      <c r="U94" t="inlineStr">
        <is>
          <t/>
        </is>
      </c>
      <c r="V94" t="inlineStr">
        <is>
          <t/>
        </is>
      </c>
      <c r="W94" t="inlineStr">
        <is>
          <t/>
        </is>
      </c>
      <c r="X94" t="inlineStr">
        <is>
          <t/>
        </is>
      </c>
      <c r="Y94" t="inlineStr">
        <is>
          <t/>
        </is>
      </c>
      <c r="Z94" s="2" t="inlineStr">
        <is>
          <t>reproduction of antique weapons</t>
        </is>
      </c>
      <c r="AA94" s="2" t="inlineStr">
        <is>
          <t>2</t>
        </is>
      </c>
      <c r="AB94" s="2" t="inlineStr">
        <is>
          <t/>
        </is>
      </c>
      <c r="AC94" t="inlineStr">
        <is>
          <t/>
        </is>
      </c>
      <c r="AD94" s="2" t="inlineStr">
        <is>
          <t>reproducciones de armas antiguas</t>
        </is>
      </c>
      <c r="AE94" s="2" t="inlineStr">
        <is>
          <t>2</t>
        </is>
      </c>
      <c r="AF94" s="2" t="inlineStr">
        <is>
          <t/>
        </is>
      </c>
      <c r="AG94" t="inlineStr">
        <is>
          <t/>
        </is>
      </c>
      <c r="AH94" t="inlineStr">
        <is>
          <t/>
        </is>
      </c>
      <c r="AI94" t="inlineStr">
        <is>
          <t/>
        </is>
      </c>
      <c r="AJ94" t="inlineStr">
        <is>
          <t/>
        </is>
      </c>
      <c r="AK94" t="inlineStr">
        <is>
          <t/>
        </is>
      </c>
      <c r="AL94" s="2" t="inlineStr">
        <is>
          <t>antiikkiaseen kopio</t>
        </is>
      </c>
      <c r="AM94" s="2" t="inlineStr">
        <is>
          <t>2</t>
        </is>
      </c>
      <c r="AN94" s="2" t="inlineStr">
        <is>
          <t/>
        </is>
      </c>
      <c r="AO94" t="inlineStr">
        <is>
          <t/>
        </is>
      </c>
      <c r="AP94" s="2" t="inlineStr">
        <is>
          <t>reproduction des armes antiques</t>
        </is>
      </c>
      <c r="AQ94" s="2" t="inlineStr">
        <is>
          <t>2</t>
        </is>
      </c>
      <c r="AR94" s="2" t="inlineStr">
        <is>
          <t/>
        </is>
      </c>
      <c r="AS94" t="inlineStr">
        <is>
          <t/>
        </is>
      </c>
      <c r="AT94" t="inlineStr">
        <is>
          <t/>
        </is>
      </c>
      <c r="AU94" t="inlineStr">
        <is>
          <t/>
        </is>
      </c>
      <c r="AV94" t="inlineStr">
        <is>
          <t/>
        </is>
      </c>
      <c r="AW94" t="inlineStr">
        <is>
          <t/>
        </is>
      </c>
      <c r="AX94" t="inlineStr">
        <is>
          <t/>
        </is>
      </c>
      <c r="AY94" t="inlineStr">
        <is>
          <t/>
        </is>
      </c>
      <c r="AZ94" t="inlineStr">
        <is>
          <t/>
        </is>
      </c>
      <c r="BA94" t="inlineStr">
        <is>
          <t/>
        </is>
      </c>
      <c r="BB94" s="2" t="inlineStr">
        <is>
          <t>antik fegyverek reprodukciói</t>
        </is>
      </c>
      <c r="BC94" s="2" t="inlineStr">
        <is>
          <t>2</t>
        </is>
      </c>
      <c r="BD94" s="2" t="inlineStr">
        <is>
          <t/>
        </is>
      </c>
      <c r="BE94" t="inlineStr">
        <is>
          <t/>
        </is>
      </c>
      <c r="BF94" s="2" t="inlineStr">
        <is>
          <t>riproduzioni di armi antiche</t>
        </is>
      </c>
      <c r="BG94" s="2" t="inlineStr">
        <is>
          <t>2</t>
        </is>
      </c>
      <c r="BH94" s="2" t="inlineStr">
        <is>
          <t/>
        </is>
      </c>
      <c r="BI94" t="inlineStr">
        <is>
          <t/>
        </is>
      </c>
      <c r="BJ94" t="inlineStr">
        <is>
          <t/>
        </is>
      </c>
      <c r="BK94" t="inlineStr">
        <is>
          <t/>
        </is>
      </c>
      <c r="BL94" t="inlineStr">
        <is>
          <t/>
        </is>
      </c>
      <c r="BM94" t="inlineStr">
        <is>
          <t/>
        </is>
      </c>
      <c r="BN94" t="inlineStr">
        <is>
          <t/>
        </is>
      </c>
      <c r="BO94" t="inlineStr">
        <is>
          <t/>
        </is>
      </c>
      <c r="BP94" t="inlineStr">
        <is>
          <t/>
        </is>
      </c>
      <c r="BQ94" t="inlineStr">
        <is>
          <t/>
        </is>
      </c>
      <c r="BR94" t="inlineStr">
        <is>
          <t/>
        </is>
      </c>
      <c r="BS94" t="inlineStr">
        <is>
          <t/>
        </is>
      </c>
      <c r="BT94" t="inlineStr">
        <is>
          <t/>
        </is>
      </c>
      <c r="BU94" t="inlineStr">
        <is>
          <t/>
        </is>
      </c>
      <c r="BV94" s="2" t="inlineStr">
        <is>
          <t>replica's</t>
        </is>
      </c>
      <c r="BW94" s="2" t="inlineStr">
        <is>
          <t>2</t>
        </is>
      </c>
      <c r="BX94" s="2" t="inlineStr">
        <is>
          <t/>
        </is>
      </c>
      <c r="BY94" t="inlineStr">
        <is>
          <t/>
        </is>
      </c>
      <c r="BZ94" t="inlineStr">
        <is>
          <t/>
        </is>
      </c>
      <c r="CA94" t="inlineStr">
        <is>
          <t/>
        </is>
      </c>
      <c r="CB94" t="inlineStr">
        <is>
          <t/>
        </is>
      </c>
      <c r="CC94" t="inlineStr">
        <is>
          <t/>
        </is>
      </c>
      <c r="CD94" s="2" t="inlineStr">
        <is>
          <t>reproduções de armas antigas</t>
        </is>
      </c>
      <c r="CE94" s="2" t="inlineStr">
        <is>
          <t>2</t>
        </is>
      </c>
      <c r="CF94" s="2" t="inlineStr">
        <is>
          <t/>
        </is>
      </c>
      <c r="CG94" t="inlineStr">
        <is>
          <t/>
        </is>
      </c>
      <c r="CH94" t="inlineStr">
        <is>
          <t/>
        </is>
      </c>
      <c r="CI94" t="inlineStr">
        <is>
          <t/>
        </is>
      </c>
      <c r="CJ94" t="inlineStr">
        <is>
          <t/>
        </is>
      </c>
      <c r="CK94" t="inlineStr">
        <is>
          <t/>
        </is>
      </c>
      <c r="CL94" t="inlineStr">
        <is>
          <t/>
        </is>
      </c>
      <c r="CM94" t="inlineStr">
        <is>
          <t/>
        </is>
      </c>
      <c r="CN94" t="inlineStr">
        <is>
          <t/>
        </is>
      </c>
      <c r="CO94" t="inlineStr">
        <is>
          <t/>
        </is>
      </c>
      <c r="CP94" t="inlineStr">
        <is>
          <t/>
        </is>
      </c>
      <c r="CQ94" t="inlineStr">
        <is>
          <t/>
        </is>
      </c>
      <c r="CR94" t="inlineStr">
        <is>
          <t/>
        </is>
      </c>
      <c r="CS94" t="inlineStr">
        <is>
          <t/>
        </is>
      </c>
      <c r="CT94" t="inlineStr">
        <is>
          <t/>
        </is>
      </c>
      <c r="CU94" t="inlineStr">
        <is>
          <t/>
        </is>
      </c>
      <c r="CV94" t="inlineStr">
        <is>
          <t/>
        </is>
      </c>
      <c r="CW94" t="inlineStr">
        <is>
          <t/>
        </is>
      </c>
    </row>
    <row r="95">
      <c r="A95" s="1" t="str">
        <f>HYPERLINK("https://iate.europa.eu/entry/result/3631799/all", "3631799")</f>
        <v>3631799</v>
      </c>
      <c r="B95" t="inlineStr">
        <is>
          <t>INTERNATIONAL RELATIONS</t>
        </is>
      </c>
      <c r="C95" t="inlineStr">
        <is>
          <t>INTERNATIONAL RELATIONS|defence</t>
        </is>
      </c>
      <c r="D95" t="inlineStr">
        <is>
          <t>no</t>
        </is>
      </c>
      <c r="E95" t="inlineStr">
        <is>
          <t/>
        </is>
      </c>
      <c r="F95" t="inlineStr">
        <is>
          <t/>
        </is>
      </c>
      <c r="G95" t="inlineStr">
        <is>
          <t/>
        </is>
      </c>
      <c r="H95" t="inlineStr">
        <is>
          <t/>
        </is>
      </c>
      <c r="I95" t="inlineStr">
        <is>
          <t/>
        </is>
      </c>
      <c r="J95" t="inlineStr">
        <is>
          <t/>
        </is>
      </c>
      <c r="K95" t="inlineStr">
        <is>
          <t/>
        </is>
      </c>
      <c r="L95" t="inlineStr">
        <is>
          <t/>
        </is>
      </c>
      <c r="M95" t="inlineStr">
        <is>
          <t/>
        </is>
      </c>
      <c r="N95" t="inlineStr">
        <is>
          <t/>
        </is>
      </c>
      <c r="O95" t="inlineStr">
        <is>
          <t/>
        </is>
      </c>
      <c r="P95" t="inlineStr">
        <is>
          <t/>
        </is>
      </c>
      <c r="Q95" t="inlineStr">
        <is>
          <t/>
        </is>
      </c>
      <c r="R95" s="2" t="inlineStr">
        <is>
          <t>Nachbauten</t>
        </is>
      </c>
      <c r="S95" s="2" t="inlineStr">
        <is>
          <t>2</t>
        </is>
      </c>
      <c r="T95" s="2" t="inlineStr">
        <is>
          <t/>
        </is>
      </c>
      <c r="U95" t="inlineStr">
        <is>
          <t/>
        </is>
      </c>
      <c r="V95" t="inlineStr">
        <is>
          <t/>
        </is>
      </c>
      <c r="W95" t="inlineStr">
        <is>
          <t/>
        </is>
      </c>
      <c r="X95" t="inlineStr">
        <is>
          <t/>
        </is>
      </c>
      <c r="Y95" t="inlineStr">
        <is>
          <t/>
        </is>
      </c>
      <c r="Z95" s="2" t="inlineStr">
        <is>
          <t>replica</t>
        </is>
      </c>
      <c r="AA95" s="2" t="inlineStr">
        <is>
          <t>2</t>
        </is>
      </c>
      <c r="AB95" s="2" t="inlineStr">
        <is>
          <t/>
        </is>
      </c>
      <c r="AC95" t="inlineStr">
        <is>
          <t/>
        </is>
      </c>
      <c r="AD95" t="inlineStr">
        <is>
          <t/>
        </is>
      </c>
      <c r="AE95" t="inlineStr">
        <is>
          <t/>
        </is>
      </c>
      <c r="AF95" t="inlineStr">
        <is>
          <t/>
        </is>
      </c>
      <c r="AG95" t="inlineStr">
        <is>
          <t/>
        </is>
      </c>
      <c r="AH95" t="inlineStr">
        <is>
          <t/>
        </is>
      </c>
      <c r="AI95" t="inlineStr">
        <is>
          <t/>
        </is>
      </c>
      <c r="AJ95" t="inlineStr">
        <is>
          <t/>
        </is>
      </c>
      <c r="AK95" t="inlineStr">
        <is>
          <t/>
        </is>
      </c>
      <c r="AL95" t="inlineStr">
        <is>
          <t/>
        </is>
      </c>
      <c r="AM95" t="inlineStr">
        <is>
          <t/>
        </is>
      </c>
      <c r="AN95" t="inlineStr">
        <is>
          <t/>
        </is>
      </c>
      <c r="AO95" t="inlineStr">
        <is>
          <t/>
        </is>
      </c>
      <c r="AP95" s="2" t="inlineStr">
        <is>
          <t>réplique</t>
        </is>
      </c>
      <c r="AQ95" s="2" t="inlineStr">
        <is>
          <t>2</t>
        </is>
      </c>
      <c r="AR95" s="2" t="inlineStr">
        <is>
          <t/>
        </is>
      </c>
      <c r="AS95" t="inlineStr">
        <is>
          <t/>
        </is>
      </c>
      <c r="AT95" t="inlineStr">
        <is>
          <t/>
        </is>
      </c>
      <c r="AU95" t="inlineStr">
        <is>
          <t/>
        </is>
      </c>
      <c r="AV95" t="inlineStr">
        <is>
          <t/>
        </is>
      </c>
      <c r="AW95" t="inlineStr">
        <is>
          <t/>
        </is>
      </c>
      <c r="AX95" t="inlineStr">
        <is>
          <t/>
        </is>
      </c>
      <c r="AY95" t="inlineStr">
        <is>
          <t/>
        </is>
      </c>
      <c r="AZ95" t="inlineStr">
        <is>
          <t/>
        </is>
      </c>
      <c r="BA95" t="inlineStr">
        <is>
          <t/>
        </is>
      </c>
      <c r="BB95" t="inlineStr">
        <is>
          <t/>
        </is>
      </c>
      <c r="BC95" t="inlineStr">
        <is>
          <t/>
        </is>
      </c>
      <c r="BD95" t="inlineStr">
        <is>
          <t/>
        </is>
      </c>
      <c r="BE95" t="inlineStr">
        <is>
          <t/>
        </is>
      </c>
      <c r="BF95" s="2" t="inlineStr">
        <is>
          <t>riproduzioni</t>
        </is>
      </c>
      <c r="BG95" s="2" t="inlineStr">
        <is>
          <t>2</t>
        </is>
      </c>
      <c r="BH95" s="2" t="inlineStr">
        <is>
          <t/>
        </is>
      </c>
      <c r="BI95" t="inlineStr">
        <is>
          <t/>
        </is>
      </c>
      <c r="BJ95" t="inlineStr">
        <is>
          <t/>
        </is>
      </c>
      <c r="BK95" t="inlineStr">
        <is>
          <t/>
        </is>
      </c>
      <c r="BL95" t="inlineStr">
        <is>
          <t/>
        </is>
      </c>
      <c r="BM95" t="inlineStr">
        <is>
          <t/>
        </is>
      </c>
      <c r="BN95" t="inlineStr">
        <is>
          <t/>
        </is>
      </c>
      <c r="BO95" t="inlineStr">
        <is>
          <t/>
        </is>
      </c>
      <c r="BP95" t="inlineStr">
        <is>
          <t/>
        </is>
      </c>
      <c r="BQ95" t="inlineStr">
        <is>
          <t/>
        </is>
      </c>
      <c r="BR95" t="inlineStr">
        <is>
          <t/>
        </is>
      </c>
      <c r="BS95" t="inlineStr">
        <is>
          <t/>
        </is>
      </c>
      <c r="BT95" t="inlineStr">
        <is>
          <t/>
        </is>
      </c>
      <c r="BU95" t="inlineStr">
        <is>
          <t/>
        </is>
      </c>
      <c r="BV95" s="2" t="inlineStr">
        <is>
          <t>replicawapens</t>
        </is>
      </c>
      <c r="BW95" s="2" t="inlineStr">
        <is>
          <t>2</t>
        </is>
      </c>
      <c r="BX95" s="2" t="inlineStr">
        <is>
          <t/>
        </is>
      </c>
      <c r="BY95" t="inlineStr">
        <is>
          <t/>
        </is>
      </c>
      <c r="BZ95" t="inlineStr">
        <is>
          <t/>
        </is>
      </c>
      <c r="CA95" t="inlineStr">
        <is>
          <t/>
        </is>
      </c>
      <c r="CB95" t="inlineStr">
        <is>
          <t/>
        </is>
      </c>
      <c r="CC95" t="inlineStr">
        <is>
          <t/>
        </is>
      </c>
      <c r="CD95" t="inlineStr">
        <is>
          <t/>
        </is>
      </c>
      <c r="CE95" t="inlineStr">
        <is>
          <t/>
        </is>
      </c>
      <c r="CF95" t="inlineStr">
        <is>
          <t/>
        </is>
      </c>
      <c r="CG95" t="inlineStr">
        <is>
          <t/>
        </is>
      </c>
      <c r="CH95" t="inlineStr">
        <is>
          <t/>
        </is>
      </c>
      <c r="CI95" t="inlineStr">
        <is>
          <t/>
        </is>
      </c>
      <c r="CJ95" t="inlineStr">
        <is>
          <t/>
        </is>
      </c>
      <c r="CK95" t="inlineStr">
        <is>
          <t/>
        </is>
      </c>
      <c r="CL95" t="inlineStr">
        <is>
          <t/>
        </is>
      </c>
      <c r="CM95" t="inlineStr">
        <is>
          <t/>
        </is>
      </c>
      <c r="CN95" t="inlineStr">
        <is>
          <t/>
        </is>
      </c>
      <c r="CO95" t="inlineStr">
        <is>
          <t/>
        </is>
      </c>
      <c r="CP95" t="inlineStr">
        <is>
          <t/>
        </is>
      </c>
      <c r="CQ95" t="inlineStr">
        <is>
          <t/>
        </is>
      </c>
      <c r="CR95" t="inlineStr">
        <is>
          <t/>
        </is>
      </c>
      <c r="CS95" t="inlineStr">
        <is>
          <t/>
        </is>
      </c>
      <c r="CT95" t="inlineStr">
        <is>
          <t/>
        </is>
      </c>
      <c r="CU95" t="inlineStr">
        <is>
          <t/>
        </is>
      </c>
      <c r="CV95" t="inlineStr">
        <is>
          <t/>
        </is>
      </c>
      <c r="CW95" t="inlineStr">
        <is>
          <t/>
        </is>
      </c>
    </row>
    <row r="96">
      <c r="A96" s="1" t="str">
        <f>HYPERLINK("https://iate.europa.eu/entry/result/3631817/all", "3631817")</f>
        <v>3631817</v>
      </c>
      <c r="B96" t="inlineStr">
        <is>
          <t>INTERNATIONAL RELATIONS</t>
        </is>
      </c>
      <c r="C96" t="inlineStr">
        <is>
          <t>INTERNATIONAL RELATIONS|defence</t>
        </is>
      </c>
      <c r="D96" t="inlineStr">
        <is>
          <t>no</t>
        </is>
      </c>
      <c r="E96" t="inlineStr">
        <is>
          <t/>
        </is>
      </c>
      <c r="F96" t="inlineStr">
        <is>
          <t/>
        </is>
      </c>
      <c r="G96" t="inlineStr">
        <is>
          <t/>
        </is>
      </c>
      <c r="H96" t="inlineStr">
        <is>
          <t/>
        </is>
      </c>
      <c r="I96" t="inlineStr">
        <is>
          <t/>
        </is>
      </c>
      <c r="J96" t="inlineStr">
        <is>
          <t/>
        </is>
      </c>
      <c r="K96" t="inlineStr">
        <is>
          <t/>
        </is>
      </c>
      <c r="L96" t="inlineStr">
        <is>
          <t/>
        </is>
      </c>
      <c r="M96" t="inlineStr">
        <is>
          <t/>
        </is>
      </c>
      <c r="N96" t="inlineStr">
        <is>
          <t/>
        </is>
      </c>
      <c r="O96" t="inlineStr">
        <is>
          <t/>
        </is>
      </c>
      <c r="P96" t="inlineStr">
        <is>
          <t/>
        </is>
      </c>
      <c r="Q96" t="inlineStr">
        <is>
          <t/>
        </is>
      </c>
      <c r="R96" s="2" t="inlineStr">
        <is>
          <t>Lademulde</t>
        </is>
      </c>
      <c r="S96" s="2" t="inlineStr">
        <is>
          <t>2</t>
        </is>
      </c>
      <c r="T96" s="2" t="inlineStr">
        <is>
          <t/>
        </is>
      </c>
      <c r="U96" t="inlineStr">
        <is>
          <t/>
        </is>
      </c>
      <c r="V96" t="inlineStr">
        <is>
          <t/>
        </is>
      </c>
      <c r="W96" t="inlineStr">
        <is>
          <t/>
        </is>
      </c>
      <c r="X96" t="inlineStr">
        <is>
          <t/>
        </is>
      </c>
      <c r="Y96" t="inlineStr">
        <is>
          <t/>
        </is>
      </c>
      <c r="Z96" s="2" t="inlineStr">
        <is>
          <t>loading recess</t>
        </is>
      </c>
      <c r="AA96" s="2" t="inlineStr">
        <is>
          <t>2</t>
        </is>
      </c>
      <c r="AB96" s="2" t="inlineStr">
        <is>
          <t/>
        </is>
      </c>
      <c r="AC96" t="inlineStr">
        <is>
          <t/>
        </is>
      </c>
      <c r="AD96" s="2" t="inlineStr">
        <is>
          <t>alojamiento del cargador</t>
        </is>
      </c>
      <c r="AE96" s="2" t="inlineStr">
        <is>
          <t>2</t>
        </is>
      </c>
      <c r="AF96" s="2" t="inlineStr">
        <is>
          <t/>
        </is>
      </c>
      <c r="AG96" t="inlineStr">
        <is>
          <t/>
        </is>
      </c>
      <c r="AH96" t="inlineStr">
        <is>
          <t/>
        </is>
      </c>
      <c r="AI96" t="inlineStr">
        <is>
          <t/>
        </is>
      </c>
      <c r="AJ96" t="inlineStr">
        <is>
          <t/>
        </is>
      </c>
      <c r="AK96" t="inlineStr">
        <is>
          <t/>
        </is>
      </c>
      <c r="AL96" t="inlineStr">
        <is>
          <t/>
        </is>
      </c>
      <c r="AM96" t="inlineStr">
        <is>
          <t/>
        </is>
      </c>
      <c r="AN96" t="inlineStr">
        <is>
          <t/>
        </is>
      </c>
      <c r="AO96" t="inlineStr">
        <is>
          <t/>
        </is>
      </c>
      <c r="AP96" s="2" t="inlineStr">
        <is>
          <t>logement du chargeur</t>
        </is>
      </c>
      <c r="AQ96" s="2" t="inlineStr">
        <is>
          <t>2</t>
        </is>
      </c>
      <c r="AR96" s="2" t="inlineStr">
        <is>
          <t/>
        </is>
      </c>
      <c r="AS96" t="inlineStr">
        <is>
          <t/>
        </is>
      </c>
      <c r="AT96" t="inlineStr">
        <is>
          <t/>
        </is>
      </c>
      <c r="AU96" t="inlineStr">
        <is>
          <t/>
        </is>
      </c>
      <c r="AV96" t="inlineStr">
        <is>
          <t/>
        </is>
      </c>
      <c r="AW96" t="inlineStr">
        <is>
          <t/>
        </is>
      </c>
      <c r="AX96" t="inlineStr">
        <is>
          <t/>
        </is>
      </c>
      <c r="AY96" t="inlineStr">
        <is>
          <t/>
        </is>
      </c>
      <c r="AZ96" t="inlineStr">
        <is>
          <t/>
        </is>
      </c>
      <c r="BA96" t="inlineStr">
        <is>
          <t/>
        </is>
      </c>
      <c r="BB96" t="inlineStr">
        <is>
          <t/>
        </is>
      </c>
      <c r="BC96" t="inlineStr">
        <is>
          <t/>
        </is>
      </c>
      <c r="BD96" t="inlineStr">
        <is>
          <t/>
        </is>
      </c>
      <c r="BE96" t="inlineStr">
        <is>
          <t/>
        </is>
      </c>
      <c r="BF96" s="2" t="inlineStr">
        <is>
          <t>alloggiamento del caricatore</t>
        </is>
      </c>
      <c r="BG96" s="2" t="inlineStr">
        <is>
          <t>2</t>
        </is>
      </c>
      <c r="BH96" s="2" t="inlineStr">
        <is>
          <t/>
        </is>
      </c>
      <c r="BI96" t="inlineStr">
        <is>
          <t/>
        </is>
      </c>
      <c r="BJ96" t="inlineStr">
        <is>
          <t/>
        </is>
      </c>
      <c r="BK96" t="inlineStr">
        <is>
          <t/>
        </is>
      </c>
      <c r="BL96" t="inlineStr">
        <is>
          <t/>
        </is>
      </c>
      <c r="BM96" t="inlineStr">
        <is>
          <t/>
        </is>
      </c>
      <c r="BN96" t="inlineStr">
        <is>
          <t/>
        </is>
      </c>
      <c r="BO96" t="inlineStr">
        <is>
          <t/>
        </is>
      </c>
      <c r="BP96" t="inlineStr">
        <is>
          <t/>
        </is>
      </c>
      <c r="BQ96" t="inlineStr">
        <is>
          <t/>
        </is>
      </c>
      <c r="BR96" t="inlineStr">
        <is>
          <t/>
        </is>
      </c>
      <c r="BS96" t="inlineStr">
        <is>
          <t/>
        </is>
      </c>
      <c r="BT96" t="inlineStr">
        <is>
          <t/>
        </is>
      </c>
      <c r="BU96" t="inlineStr">
        <is>
          <t/>
        </is>
      </c>
      <c r="BV96" t="inlineStr">
        <is>
          <t/>
        </is>
      </c>
      <c r="BW96" t="inlineStr">
        <is>
          <t/>
        </is>
      </c>
      <c r="BX96" t="inlineStr">
        <is>
          <t/>
        </is>
      </c>
      <c r="BY96" t="inlineStr">
        <is>
          <t/>
        </is>
      </c>
      <c r="BZ96" t="inlineStr">
        <is>
          <t/>
        </is>
      </c>
      <c r="CA96" t="inlineStr">
        <is>
          <t/>
        </is>
      </c>
      <c r="CB96" t="inlineStr">
        <is>
          <t/>
        </is>
      </c>
      <c r="CC96" t="inlineStr">
        <is>
          <t/>
        </is>
      </c>
      <c r="CD96" t="inlineStr">
        <is>
          <t/>
        </is>
      </c>
      <c r="CE96" t="inlineStr">
        <is>
          <t/>
        </is>
      </c>
      <c r="CF96" t="inlineStr">
        <is>
          <t/>
        </is>
      </c>
      <c r="CG96" t="inlineStr">
        <is>
          <t/>
        </is>
      </c>
      <c r="CH96" t="inlineStr">
        <is>
          <t/>
        </is>
      </c>
      <c r="CI96" t="inlineStr">
        <is>
          <t/>
        </is>
      </c>
      <c r="CJ96" t="inlineStr">
        <is>
          <t/>
        </is>
      </c>
      <c r="CK96" t="inlineStr">
        <is>
          <t/>
        </is>
      </c>
      <c r="CL96" t="inlineStr">
        <is>
          <t/>
        </is>
      </c>
      <c r="CM96" t="inlineStr">
        <is>
          <t/>
        </is>
      </c>
      <c r="CN96" t="inlineStr">
        <is>
          <t/>
        </is>
      </c>
      <c r="CO96" t="inlineStr">
        <is>
          <t/>
        </is>
      </c>
      <c r="CP96" t="inlineStr">
        <is>
          <t/>
        </is>
      </c>
      <c r="CQ96" t="inlineStr">
        <is>
          <t/>
        </is>
      </c>
      <c r="CR96" t="inlineStr">
        <is>
          <t/>
        </is>
      </c>
      <c r="CS96" t="inlineStr">
        <is>
          <t/>
        </is>
      </c>
      <c r="CT96" t="inlineStr">
        <is>
          <t/>
        </is>
      </c>
      <c r="CU96" t="inlineStr">
        <is>
          <t/>
        </is>
      </c>
      <c r="CV96" t="inlineStr">
        <is>
          <t/>
        </is>
      </c>
      <c r="CW96" t="inlineStr">
        <is>
          <t/>
        </is>
      </c>
    </row>
    <row r="97">
      <c r="A97" s="1" t="str">
        <f>HYPERLINK("https://iate.europa.eu/entry/result/3631819/all", "3631819")</f>
        <v>3631819</v>
      </c>
      <c r="B97" t="inlineStr">
        <is>
          <t>INTERNATIONAL RELATIONS</t>
        </is>
      </c>
      <c r="C97" t="inlineStr">
        <is>
          <t>INTERNATIONAL RELATIONS|defence</t>
        </is>
      </c>
      <c r="D97" t="inlineStr">
        <is>
          <t>no</t>
        </is>
      </c>
      <c r="E97" t="inlineStr">
        <is>
          <t/>
        </is>
      </c>
      <c r="F97" t="inlineStr">
        <is>
          <t/>
        </is>
      </c>
      <c r="G97" t="inlineStr">
        <is>
          <t/>
        </is>
      </c>
      <c r="H97" t="inlineStr">
        <is>
          <t/>
        </is>
      </c>
      <c r="I97" t="inlineStr">
        <is>
          <t/>
        </is>
      </c>
      <c r="J97" t="inlineStr">
        <is>
          <t/>
        </is>
      </c>
      <c r="K97" t="inlineStr">
        <is>
          <t/>
        </is>
      </c>
      <c r="L97" t="inlineStr">
        <is>
          <t/>
        </is>
      </c>
      <c r="M97" t="inlineStr">
        <is>
          <t/>
        </is>
      </c>
      <c r="N97" t="inlineStr">
        <is>
          <t/>
        </is>
      </c>
      <c r="O97" t="inlineStr">
        <is>
          <t/>
        </is>
      </c>
      <c r="P97" t="inlineStr">
        <is>
          <t/>
        </is>
      </c>
      <c r="Q97" t="inlineStr">
        <is>
          <t/>
        </is>
      </c>
      <c r="R97" s="2" t="inlineStr">
        <is>
          <t>Schießschlüsselanhänger</t>
        </is>
      </c>
      <c r="S97" s="2" t="inlineStr">
        <is>
          <t>2</t>
        </is>
      </c>
      <c r="T97" s="2" t="inlineStr">
        <is>
          <t/>
        </is>
      </c>
      <c r="U97" t="inlineStr">
        <is>
          <t/>
        </is>
      </c>
      <c r="V97" t="inlineStr">
        <is>
          <t/>
        </is>
      </c>
      <c r="W97" t="inlineStr">
        <is>
          <t/>
        </is>
      </c>
      <c r="X97" t="inlineStr">
        <is>
          <t/>
        </is>
      </c>
      <c r="Y97" t="inlineStr">
        <is>
          <t/>
        </is>
      </c>
      <c r="Z97" s="2" t="inlineStr">
        <is>
          <t>key-ring pistol</t>
        </is>
      </c>
      <c r="AA97" s="2" t="inlineStr">
        <is>
          <t>2</t>
        </is>
      </c>
      <c r="AB97" s="2" t="inlineStr">
        <is>
          <t/>
        </is>
      </c>
      <c r="AC97" t="inlineStr">
        <is>
          <t/>
        </is>
      </c>
      <c r="AD97" t="inlineStr">
        <is>
          <t/>
        </is>
      </c>
      <c r="AE97" t="inlineStr">
        <is>
          <t/>
        </is>
      </c>
      <c r="AF97" t="inlineStr">
        <is>
          <t/>
        </is>
      </c>
      <c r="AG97" t="inlineStr">
        <is>
          <t/>
        </is>
      </c>
      <c r="AH97" t="inlineStr">
        <is>
          <t/>
        </is>
      </c>
      <c r="AI97" t="inlineStr">
        <is>
          <t/>
        </is>
      </c>
      <c r="AJ97" t="inlineStr">
        <is>
          <t/>
        </is>
      </c>
      <c r="AK97" t="inlineStr">
        <is>
          <t/>
        </is>
      </c>
      <c r="AL97" s="2" t="inlineStr">
        <is>
          <t>avaimenperäpistooli</t>
        </is>
      </c>
      <c r="AM97" s="2" t="inlineStr">
        <is>
          <t>2</t>
        </is>
      </c>
      <c r="AN97" s="2" t="inlineStr">
        <is>
          <t/>
        </is>
      </c>
      <c r="AO97" t="inlineStr">
        <is>
          <t/>
        </is>
      </c>
      <c r="AP97" t="inlineStr">
        <is>
          <t/>
        </is>
      </c>
      <c r="AQ97" t="inlineStr">
        <is>
          <t/>
        </is>
      </c>
      <c r="AR97" t="inlineStr">
        <is>
          <t/>
        </is>
      </c>
      <c r="AS97" t="inlineStr">
        <is>
          <t/>
        </is>
      </c>
      <c r="AT97" t="inlineStr">
        <is>
          <t/>
        </is>
      </c>
      <c r="AU97" t="inlineStr">
        <is>
          <t/>
        </is>
      </c>
      <c r="AV97" t="inlineStr">
        <is>
          <t/>
        </is>
      </c>
      <c r="AW97" t="inlineStr">
        <is>
          <t/>
        </is>
      </c>
      <c r="AX97" t="inlineStr">
        <is>
          <t/>
        </is>
      </c>
      <c r="AY97" t="inlineStr">
        <is>
          <t/>
        </is>
      </c>
      <c r="AZ97" t="inlineStr">
        <is>
          <t/>
        </is>
      </c>
      <c r="BA97" t="inlineStr">
        <is>
          <t/>
        </is>
      </c>
      <c r="BB97" t="inlineStr">
        <is>
          <t/>
        </is>
      </c>
      <c r="BC97" t="inlineStr">
        <is>
          <t/>
        </is>
      </c>
      <c r="BD97" t="inlineStr">
        <is>
          <t/>
        </is>
      </c>
      <c r="BE97" t="inlineStr">
        <is>
          <t/>
        </is>
      </c>
      <c r="BF97" t="inlineStr">
        <is>
          <t/>
        </is>
      </c>
      <c r="BG97" t="inlineStr">
        <is>
          <t/>
        </is>
      </c>
      <c r="BH97" t="inlineStr">
        <is>
          <t/>
        </is>
      </c>
      <c r="BI97" t="inlineStr">
        <is>
          <t/>
        </is>
      </c>
      <c r="BJ97" t="inlineStr">
        <is>
          <t/>
        </is>
      </c>
      <c r="BK97" t="inlineStr">
        <is>
          <t/>
        </is>
      </c>
      <c r="BL97" t="inlineStr">
        <is>
          <t/>
        </is>
      </c>
      <c r="BM97" t="inlineStr">
        <is>
          <t/>
        </is>
      </c>
      <c r="BN97" t="inlineStr">
        <is>
          <t/>
        </is>
      </c>
      <c r="BO97" t="inlineStr">
        <is>
          <t/>
        </is>
      </c>
      <c r="BP97" t="inlineStr">
        <is>
          <t/>
        </is>
      </c>
      <c r="BQ97" t="inlineStr">
        <is>
          <t/>
        </is>
      </c>
      <c r="BR97" t="inlineStr">
        <is>
          <t/>
        </is>
      </c>
      <c r="BS97" t="inlineStr">
        <is>
          <t/>
        </is>
      </c>
      <c r="BT97" t="inlineStr">
        <is>
          <t/>
        </is>
      </c>
      <c r="BU97" t="inlineStr">
        <is>
          <t/>
        </is>
      </c>
      <c r="BV97" t="inlineStr">
        <is>
          <t/>
        </is>
      </c>
      <c r="BW97" t="inlineStr">
        <is>
          <t/>
        </is>
      </c>
      <c r="BX97" t="inlineStr">
        <is>
          <t/>
        </is>
      </c>
      <c r="BY97" t="inlineStr">
        <is>
          <t/>
        </is>
      </c>
      <c r="BZ97" t="inlineStr">
        <is>
          <t/>
        </is>
      </c>
      <c r="CA97" t="inlineStr">
        <is>
          <t/>
        </is>
      </c>
      <c r="CB97" t="inlineStr">
        <is>
          <t/>
        </is>
      </c>
      <c r="CC97" t="inlineStr">
        <is>
          <t/>
        </is>
      </c>
      <c r="CD97" t="inlineStr">
        <is>
          <t/>
        </is>
      </c>
      <c r="CE97" t="inlineStr">
        <is>
          <t/>
        </is>
      </c>
      <c r="CF97" t="inlineStr">
        <is>
          <t/>
        </is>
      </c>
      <c r="CG97" t="inlineStr">
        <is>
          <t/>
        </is>
      </c>
      <c r="CH97" t="inlineStr">
        <is>
          <t/>
        </is>
      </c>
      <c r="CI97" t="inlineStr">
        <is>
          <t/>
        </is>
      </c>
      <c r="CJ97" t="inlineStr">
        <is>
          <t/>
        </is>
      </c>
      <c r="CK97" t="inlineStr">
        <is>
          <t/>
        </is>
      </c>
      <c r="CL97" t="inlineStr">
        <is>
          <t/>
        </is>
      </c>
      <c r="CM97" t="inlineStr">
        <is>
          <t/>
        </is>
      </c>
      <c r="CN97" t="inlineStr">
        <is>
          <t/>
        </is>
      </c>
      <c r="CO97" t="inlineStr">
        <is>
          <t/>
        </is>
      </c>
      <c r="CP97" t="inlineStr">
        <is>
          <t/>
        </is>
      </c>
      <c r="CQ97" t="inlineStr">
        <is>
          <t/>
        </is>
      </c>
      <c r="CR97" t="inlineStr">
        <is>
          <t/>
        </is>
      </c>
      <c r="CS97" t="inlineStr">
        <is>
          <t/>
        </is>
      </c>
      <c r="CT97" t="inlineStr">
        <is>
          <t/>
        </is>
      </c>
      <c r="CU97" t="inlineStr">
        <is>
          <t/>
        </is>
      </c>
      <c r="CV97" t="inlineStr">
        <is>
          <t/>
        </is>
      </c>
      <c r="CW97" t="inlineStr">
        <is>
          <t/>
        </is>
      </c>
    </row>
    <row r="98">
      <c r="A98" s="1" t="str">
        <f>HYPERLINK("https://iate.europa.eu/entry/result/3631813/all", "3631813")</f>
        <v>3631813</v>
      </c>
      <c r="B98" t="inlineStr">
        <is>
          <t>INTERNATIONAL RELATIONS</t>
        </is>
      </c>
      <c r="C98" t="inlineStr">
        <is>
          <t>INTERNATIONAL RELATIONS|defence</t>
        </is>
      </c>
      <c r="D98" t="inlineStr">
        <is>
          <t>no</t>
        </is>
      </c>
      <c r="E98" t="inlineStr">
        <is>
          <t/>
        </is>
      </c>
      <c r="F98" t="inlineStr">
        <is>
          <t/>
        </is>
      </c>
      <c r="G98" t="inlineStr">
        <is>
          <t/>
        </is>
      </c>
      <c r="H98" t="inlineStr">
        <is>
          <t/>
        </is>
      </c>
      <c r="I98" t="inlineStr">
        <is>
          <t/>
        </is>
      </c>
      <c r="J98" s="2" t="inlineStr">
        <is>
          <t>historická zbraň</t>
        </is>
      </c>
      <c r="K98" s="2" t="inlineStr">
        <is>
          <t>2</t>
        </is>
      </c>
      <c r="L98" s="2" t="inlineStr">
        <is>
          <t/>
        </is>
      </c>
      <c r="M98" t="inlineStr">
        <is>
          <t/>
        </is>
      </c>
      <c r="N98" t="inlineStr">
        <is>
          <t/>
        </is>
      </c>
      <c r="O98" t="inlineStr">
        <is>
          <t/>
        </is>
      </c>
      <c r="P98" t="inlineStr">
        <is>
          <t/>
        </is>
      </c>
      <c r="Q98" t="inlineStr">
        <is>
          <t/>
        </is>
      </c>
      <c r="R98" s="2" t="inlineStr">
        <is>
          <t>historische Waffen|
Sammlerwaffen</t>
        </is>
      </c>
      <c r="S98" s="2" t="inlineStr">
        <is>
          <t>2|
2</t>
        </is>
      </c>
      <c r="T98" s="2" t="inlineStr">
        <is>
          <t xml:space="preserve">|
</t>
        </is>
      </c>
      <c r="U98" t="inlineStr">
        <is>
          <t/>
        </is>
      </c>
      <c r="V98" t="inlineStr">
        <is>
          <t/>
        </is>
      </c>
      <c r="W98" t="inlineStr">
        <is>
          <t/>
        </is>
      </c>
      <c r="X98" t="inlineStr">
        <is>
          <t/>
        </is>
      </c>
      <c r="Y98" t="inlineStr">
        <is>
          <t/>
        </is>
      </c>
      <c r="Z98" s="2" t="inlineStr">
        <is>
          <t>historical weapon</t>
        </is>
      </c>
      <c r="AA98" s="2" t="inlineStr">
        <is>
          <t>2</t>
        </is>
      </c>
      <c r="AB98" s="2" t="inlineStr">
        <is>
          <t/>
        </is>
      </c>
      <c r="AC98" t="inlineStr">
        <is>
          <t/>
        </is>
      </c>
      <c r="AD98" t="inlineStr">
        <is>
          <t/>
        </is>
      </c>
      <c r="AE98" t="inlineStr">
        <is>
          <t/>
        </is>
      </c>
      <c r="AF98" t="inlineStr">
        <is>
          <t/>
        </is>
      </c>
      <c r="AG98" t="inlineStr">
        <is>
          <t/>
        </is>
      </c>
      <c r="AH98" t="inlineStr">
        <is>
          <t/>
        </is>
      </c>
      <c r="AI98" t="inlineStr">
        <is>
          <t/>
        </is>
      </c>
      <c r="AJ98" t="inlineStr">
        <is>
          <t/>
        </is>
      </c>
      <c r="AK98" t="inlineStr">
        <is>
          <t/>
        </is>
      </c>
      <c r="AL98" t="inlineStr">
        <is>
          <t/>
        </is>
      </c>
      <c r="AM98" t="inlineStr">
        <is>
          <t/>
        </is>
      </c>
      <c r="AN98" t="inlineStr">
        <is>
          <t/>
        </is>
      </c>
      <c r="AO98" t="inlineStr">
        <is>
          <t/>
        </is>
      </c>
      <c r="AP98" s="2" t="inlineStr">
        <is>
          <t>arme historique|
arme ancienne</t>
        </is>
      </c>
      <c r="AQ98" s="2" t="inlineStr">
        <is>
          <t>2|
2</t>
        </is>
      </c>
      <c r="AR98" s="2" t="inlineStr">
        <is>
          <t xml:space="preserve">|
</t>
        </is>
      </c>
      <c r="AS98" t="inlineStr">
        <is>
          <t/>
        </is>
      </c>
      <c r="AT98" t="inlineStr">
        <is>
          <t/>
        </is>
      </c>
      <c r="AU98" t="inlineStr">
        <is>
          <t/>
        </is>
      </c>
      <c r="AV98" t="inlineStr">
        <is>
          <t/>
        </is>
      </c>
      <c r="AW98" t="inlineStr">
        <is>
          <t/>
        </is>
      </c>
      <c r="AX98" t="inlineStr">
        <is>
          <t/>
        </is>
      </c>
      <c r="AY98" t="inlineStr">
        <is>
          <t/>
        </is>
      </c>
      <c r="AZ98" t="inlineStr">
        <is>
          <t/>
        </is>
      </c>
      <c r="BA98" t="inlineStr">
        <is>
          <t/>
        </is>
      </c>
      <c r="BB98" t="inlineStr">
        <is>
          <t/>
        </is>
      </c>
      <c r="BC98" t="inlineStr">
        <is>
          <t/>
        </is>
      </c>
      <c r="BD98" t="inlineStr">
        <is>
          <t/>
        </is>
      </c>
      <c r="BE98" t="inlineStr">
        <is>
          <t/>
        </is>
      </c>
      <c r="BF98" s="2" t="inlineStr">
        <is>
          <t>armi antiche</t>
        </is>
      </c>
      <c r="BG98" s="2" t="inlineStr">
        <is>
          <t>2</t>
        </is>
      </c>
      <c r="BH98" s="2" t="inlineStr">
        <is>
          <t/>
        </is>
      </c>
      <c r="BI98" t="inlineStr">
        <is>
          <t/>
        </is>
      </c>
      <c r="BJ98" t="inlineStr">
        <is>
          <t/>
        </is>
      </c>
      <c r="BK98" t="inlineStr">
        <is>
          <t/>
        </is>
      </c>
      <c r="BL98" t="inlineStr">
        <is>
          <t/>
        </is>
      </c>
      <c r="BM98" t="inlineStr">
        <is>
          <t/>
        </is>
      </c>
      <c r="BN98" t="inlineStr">
        <is>
          <t/>
        </is>
      </c>
      <c r="BO98" t="inlineStr">
        <is>
          <t/>
        </is>
      </c>
      <c r="BP98" t="inlineStr">
        <is>
          <t/>
        </is>
      </c>
      <c r="BQ98" t="inlineStr">
        <is>
          <t/>
        </is>
      </c>
      <c r="BR98" t="inlineStr">
        <is>
          <t/>
        </is>
      </c>
      <c r="BS98" t="inlineStr">
        <is>
          <t/>
        </is>
      </c>
      <c r="BT98" t="inlineStr">
        <is>
          <t/>
        </is>
      </c>
      <c r="BU98" t="inlineStr">
        <is>
          <t/>
        </is>
      </c>
      <c r="BV98" t="inlineStr">
        <is>
          <t/>
        </is>
      </c>
      <c r="BW98" t="inlineStr">
        <is>
          <t/>
        </is>
      </c>
      <c r="BX98" t="inlineStr">
        <is>
          <t/>
        </is>
      </c>
      <c r="BY98" t="inlineStr">
        <is>
          <t/>
        </is>
      </c>
      <c r="BZ98" t="inlineStr">
        <is>
          <t/>
        </is>
      </c>
      <c r="CA98" t="inlineStr">
        <is>
          <t/>
        </is>
      </c>
      <c r="CB98" t="inlineStr">
        <is>
          <t/>
        </is>
      </c>
      <c r="CC98" t="inlineStr">
        <is>
          <t/>
        </is>
      </c>
      <c r="CD98" t="inlineStr">
        <is>
          <t/>
        </is>
      </c>
      <c r="CE98" t="inlineStr">
        <is>
          <t/>
        </is>
      </c>
      <c r="CF98" t="inlineStr">
        <is>
          <t/>
        </is>
      </c>
      <c r="CG98" t="inlineStr">
        <is>
          <t/>
        </is>
      </c>
      <c r="CH98" t="inlineStr">
        <is>
          <t/>
        </is>
      </c>
      <c r="CI98" t="inlineStr">
        <is>
          <t/>
        </is>
      </c>
      <c r="CJ98" t="inlineStr">
        <is>
          <t/>
        </is>
      </c>
      <c r="CK98" t="inlineStr">
        <is>
          <t/>
        </is>
      </c>
      <c r="CL98" t="inlineStr">
        <is>
          <t/>
        </is>
      </c>
      <c r="CM98" t="inlineStr">
        <is>
          <t/>
        </is>
      </c>
      <c r="CN98" t="inlineStr">
        <is>
          <t/>
        </is>
      </c>
      <c r="CO98" t="inlineStr">
        <is>
          <t/>
        </is>
      </c>
      <c r="CP98" t="inlineStr">
        <is>
          <t/>
        </is>
      </c>
      <c r="CQ98" t="inlineStr">
        <is>
          <t/>
        </is>
      </c>
      <c r="CR98" t="inlineStr">
        <is>
          <t/>
        </is>
      </c>
      <c r="CS98" t="inlineStr">
        <is>
          <t/>
        </is>
      </c>
      <c r="CT98" t="inlineStr">
        <is>
          <t/>
        </is>
      </c>
      <c r="CU98" t="inlineStr">
        <is>
          <t/>
        </is>
      </c>
      <c r="CV98" t="inlineStr">
        <is>
          <t/>
        </is>
      </c>
      <c r="CW98" t="inlineStr">
        <is>
          <t/>
        </is>
      </c>
    </row>
    <row r="99">
      <c r="A99" s="1" t="str">
        <f>HYPERLINK("https://iate.europa.eu/entry/result/3631815/all", "3631815")</f>
        <v>3631815</v>
      </c>
      <c r="B99" t="inlineStr">
        <is>
          <t>INTERNATIONAL RELATIONS</t>
        </is>
      </c>
      <c r="C99" t="inlineStr">
        <is>
          <t>INTERNATIONAL RELATIONS|defence</t>
        </is>
      </c>
      <c r="D99" t="inlineStr">
        <is>
          <t>no</t>
        </is>
      </c>
      <c r="E99" t="inlineStr">
        <is>
          <t/>
        </is>
      </c>
      <c r="F99" t="inlineStr">
        <is>
          <t/>
        </is>
      </c>
      <c r="G99" t="inlineStr">
        <is>
          <t/>
        </is>
      </c>
      <c r="H99" t="inlineStr">
        <is>
          <t/>
        </is>
      </c>
      <c r="I99" t="inlineStr">
        <is>
          <t/>
        </is>
      </c>
      <c r="J99" t="inlineStr">
        <is>
          <t/>
        </is>
      </c>
      <c r="K99" t="inlineStr">
        <is>
          <t/>
        </is>
      </c>
      <c r="L99" t="inlineStr">
        <is>
          <t/>
        </is>
      </c>
      <c r="M99" t="inlineStr">
        <is>
          <t/>
        </is>
      </c>
      <c r="N99" t="inlineStr">
        <is>
          <t/>
        </is>
      </c>
      <c r="O99" t="inlineStr">
        <is>
          <t/>
        </is>
      </c>
      <c r="P99" t="inlineStr">
        <is>
          <t/>
        </is>
      </c>
      <c r="Q99" t="inlineStr">
        <is>
          <t/>
        </is>
      </c>
      <c r="R99" s="2" t="inlineStr">
        <is>
          <t>Harpunieren</t>
        </is>
      </c>
      <c r="S99" s="2" t="inlineStr">
        <is>
          <t>2</t>
        </is>
      </c>
      <c r="T99" s="2" t="inlineStr">
        <is>
          <t/>
        </is>
      </c>
      <c r="U99" t="inlineStr">
        <is>
          <t/>
        </is>
      </c>
      <c r="V99" t="inlineStr">
        <is>
          <t/>
        </is>
      </c>
      <c r="W99" t="inlineStr">
        <is>
          <t/>
        </is>
      </c>
      <c r="X99" t="inlineStr">
        <is>
          <t/>
        </is>
      </c>
      <c r="Y99" t="inlineStr">
        <is>
          <t/>
        </is>
      </c>
      <c r="Z99" s="2" t="inlineStr">
        <is>
          <t>harpoon fishing</t>
        </is>
      </c>
      <c r="AA99" s="2" t="inlineStr">
        <is>
          <t>2</t>
        </is>
      </c>
      <c r="AB99" s="2" t="inlineStr">
        <is>
          <t/>
        </is>
      </c>
      <c r="AC99" t="inlineStr">
        <is>
          <t/>
        </is>
      </c>
      <c r="AD99" s="2" t="inlineStr">
        <is>
          <t>pesca con arpón</t>
        </is>
      </c>
      <c r="AE99" s="2" t="inlineStr">
        <is>
          <t>2</t>
        </is>
      </c>
      <c r="AF99" s="2" t="inlineStr">
        <is>
          <t/>
        </is>
      </c>
      <c r="AG99" t="inlineStr">
        <is>
          <t/>
        </is>
      </c>
      <c r="AH99" t="inlineStr">
        <is>
          <t/>
        </is>
      </c>
      <c r="AI99" t="inlineStr">
        <is>
          <t/>
        </is>
      </c>
      <c r="AJ99" t="inlineStr">
        <is>
          <t/>
        </is>
      </c>
      <c r="AK99" t="inlineStr">
        <is>
          <t/>
        </is>
      </c>
      <c r="AL99" s="2" t="inlineStr">
        <is>
          <t>harppuunakalastus</t>
        </is>
      </c>
      <c r="AM99" s="2" t="inlineStr">
        <is>
          <t>2</t>
        </is>
      </c>
      <c r="AN99" s="2" t="inlineStr">
        <is>
          <t/>
        </is>
      </c>
      <c r="AO99" t="inlineStr">
        <is>
          <t/>
        </is>
      </c>
      <c r="AP99" s="2" t="inlineStr">
        <is>
          <t>pêche au harpon</t>
        </is>
      </c>
      <c r="AQ99" s="2" t="inlineStr">
        <is>
          <t>2</t>
        </is>
      </c>
      <c r="AR99" s="2" t="inlineStr">
        <is>
          <t/>
        </is>
      </c>
      <c r="AS99" t="inlineStr">
        <is>
          <t/>
        </is>
      </c>
      <c r="AT99" t="inlineStr">
        <is>
          <t/>
        </is>
      </c>
      <c r="AU99" t="inlineStr">
        <is>
          <t/>
        </is>
      </c>
      <c r="AV99" t="inlineStr">
        <is>
          <t/>
        </is>
      </c>
      <c r="AW99" t="inlineStr">
        <is>
          <t/>
        </is>
      </c>
      <c r="AX99" t="inlineStr">
        <is>
          <t/>
        </is>
      </c>
      <c r="AY99" t="inlineStr">
        <is>
          <t/>
        </is>
      </c>
      <c r="AZ99" t="inlineStr">
        <is>
          <t/>
        </is>
      </c>
      <c r="BA99" t="inlineStr">
        <is>
          <t/>
        </is>
      </c>
      <c r="BB99" s="2" t="inlineStr">
        <is>
          <t>szigonnyal történő halászat</t>
        </is>
      </c>
      <c r="BC99" s="2" t="inlineStr">
        <is>
          <t>2</t>
        </is>
      </c>
      <c r="BD99" s="2" t="inlineStr">
        <is>
          <t/>
        </is>
      </c>
      <c r="BE99" t="inlineStr">
        <is>
          <t/>
        </is>
      </c>
      <c r="BF99" s="2" t="inlineStr">
        <is>
          <t>pesca all'arpione</t>
        </is>
      </c>
      <c r="BG99" s="2" t="inlineStr">
        <is>
          <t>2</t>
        </is>
      </c>
      <c r="BH99" s="2" t="inlineStr">
        <is>
          <t/>
        </is>
      </c>
      <c r="BI99" t="inlineStr">
        <is>
          <t/>
        </is>
      </c>
      <c r="BJ99" t="inlineStr">
        <is>
          <t/>
        </is>
      </c>
      <c r="BK99" t="inlineStr">
        <is>
          <t/>
        </is>
      </c>
      <c r="BL99" t="inlineStr">
        <is>
          <t/>
        </is>
      </c>
      <c r="BM99" t="inlineStr">
        <is>
          <t/>
        </is>
      </c>
      <c r="BN99" t="inlineStr">
        <is>
          <t/>
        </is>
      </c>
      <c r="BO99" t="inlineStr">
        <is>
          <t/>
        </is>
      </c>
      <c r="BP99" t="inlineStr">
        <is>
          <t/>
        </is>
      </c>
      <c r="BQ99" t="inlineStr">
        <is>
          <t/>
        </is>
      </c>
      <c r="BR99" t="inlineStr">
        <is>
          <t/>
        </is>
      </c>
      <c r="BS99" t="inlineStr">
        <is>
          <t/>
        </is>
      </c>
      <c r="BT99" t="inlineStr">
        <is>
          <t/>
        </is>
      </c>
      <c r="BU99" t="inlineStr">
        <is>
          <t/>
        </is>
      </c>
      <c r="BV99" t="inlineStr">
        <is>
          <t/>
        </is>
      </c>
      <c r="BW99" t="inlineStr">
        <is>
          <t/>
        </is>
      </c>
      <c r="BX99" t="inlineStr">
        <is>
          <t/>
        </is>
      </c>
      <c r="BY99" t="inlineStr">
        <is>
          <t/>
        </is>
      </c>
      <c r="BZ99" t="inlineStr">
        <is>
          <t/>
        </is>
      </c>
      <c r="CA99" t="inlineStr">
        <is>
          <t/>
        </is>
      </c>
      <c r="CB99" t="inlineStr">
        <is>
          <t/>
        </is>
      </c>
      <c r="CC99" t="inlineStr">
        <is>
          <t/>
        </is>
      </c>
      <c r="CD99" t="inlineStr">
        <is>
          <t/>
        </is>
      </c>
      <c r="CE99" t="inlineStr">
        <is>
          <t/>
        </is>
      </c>
      <c r="CF99" t="inlineStr">
        <is>
          <t/>
        </is>
      </c>
      <c r="CG99" t="inlineStr">
        <is>
          <t/>
        </is>
      </c>
      <c r="CH99" t="inlineStr">
        <is>
          <t/>
        </is>
      </c>
      <c r="CI99" t="inlineStr">
        <is>
          <t/>
        </is>
      </c>
      <c r="CJ99" t="inlineStr">
        <is>
          <t/>
        </is>
      </c>
      <c r="CK99" t="inlineStr">
        <is>
          <t/>
        </is>
      </c>
      <c r="CL99" t="inlineStr">
        <is>
          <t/>
        </is>
      </c>
      <c r="CM99" t="inlineStr">
        <is>
          <t/>
        </is>
      </c>
      <c r="CN99" t="inlineStr">
        <is>
          <t/>
        </is>
      </c>
      <c r="CO99" t="inlineStr">
        <is>
          <t/>
        </is>
      </c>
      <c r="CP99" t="inlineStr">
        <is>
          <t/>
        </is>
      </c>
      <c r="CQ99" t="inlineStr">
        <is>
          <t/>
        </is>
      </c>
      <c r="CR99" t="inlineStr">
        <is>
          <t/>
        </is>
      </c>
      <c r="CS99" t="inlineStr">
        <is>
          <t/>
        </is>
      </c>
      <c r="CT99" t="inlineStr">
        <is>
          <t/>
        </is>
      </c>
      <c r="CU99" t="inlineStr">
        <is>
          <t/>
        </is>
      </c>
      <c r="CV99" t="inlineStr">
        <is>
          <t/>
        </is>
      </c>
      <c r="CW99" t="inlineStr">
        <is>
          <t/>
        </is>
      </c>
    </row>
    <row r="100">
      <c r="A100" s="1" t="str">
        <f>HYPERLINK("https://iate.europa.eu/entry/result/3631837/all", "3631837")</f>
        <v>3631837</v>
      </c>
      <c r="B100" t="inlineStr">
        <is>
          <t>INTERNATIONAL RELATIONS</t>
        </is>
      </c>
      <c r="C100" t="inlineStr">
        <is>
          <t>INTERNATIONAL RELATIONS|defence</t>
        </is>
      </c>
      <c r="D100" t="inlineStr">
        <is>
          <t>no</t>
        </is>
      </c>
      <c r="E100" t="inlineStr">
        <is>
          <t/>
        </is>
      </c>
      <c r="F100" t="inlineStr">
        <is>
          <t/>
        </is>
      </c>
      <c r="G100" t="inlineStr">
        <is>
          <t/>
        </is>
      </c>
      <c r="H100" t="inlineStr">
        <is>
          <t/>
        </is>
      </c>
      <c r="I100" t="inlineStr">
        <is>
          <t/>
        </is>
      </c>
      <c r="J100" t="inlineStr">
        <is>
          <t/>
        </is>
      </c>
      <c r="K100" t="inlineStr">
        <is>
          <t/>
        </is>
      </c>
      <c r="L100" t="inlineStr">
        <is>
          <t/>
        </is>
      </c>
      <c r="M100" t="inlineStr">
        <is>
          <t/>
        </is>
      </c>
      <c r="N100" t="inlineStr">
        <is>
          <t/>
        </is>
      </c>
      <c r="O100" t="inlineStr">
        <is>
          <t/>
        </is>
      </c>
      <c r="P100" t="inlineStr">
        <is>
          <t/>
        </is>
      </c>
      <c r="Q100" t="inlineStr">
        <is>
          <t/>
        </is>
      </c>
      <c r="R100" s="2" t="inlineStr">
        <is>
          <t>Waffensysteme mit kinetischer Energie</t>
        </is>
      </c>
      <c r="S100" s="2" t="inlineStr">
        <is>
          <t>2</t>
        </is>
      </c>
      <c r="T100" s="2" t="inlineStr">
        <is>
          <t/>
        </is>
      </c>
      <c r="U100" t="inlineStr">
        <is>
          <t/>
        </is>
      </c>
      <c r="V100" t="inlineStr">
        <is>
          <t/>
        </is>
      </c>
      <c r="W100" t="inlineStr">
        <is>
          <t/>
        </is>
      </c>
      <c r="X100" t="inlineStr">
        <is>
          <t/>
        </is>
      </c>
      <c r="Y100" t="inlineStr">
        <is>
          <t/>
        </is>
      </c>
      <c r="Z100" s="2" t="inlineStr">
        <is>
          <t>kinetic energy weapon system</t>
        </is>
      </c>
      <c r="AA100" s="2" t="inlineStr">
        <is>
          <t>2</t>
        </is>
      </c>
      <c r="AB100" s="2" t="inlineStr">
        <is>
          <t/>
        </is>
      </c>
      <c r="AC100" t="inlineStr">
        <is>
          <t/>
        </is>
      </c>
      <c r="AD100" t="inlineStr">
        <is>
          <t/>
        </is>
      </c>
      <c r="AE100" t="inlineStr">
        <is>
          <t/>
        </is>
      </c>
      <c r="AF100" t="inlineStr">
        <is>
          <t/>
        </is>
      </c>
      <c r="AG100" t="inlineStr">
        <is>
          <t/>
        </is>
      </c>
      <c r="AH100" t="inlineStr">
        <is>
          <t/>
        </is>
      </c>
      <c r="AI100" t="inlineStr">
        <is>
          <t/>
        </is>
      </c>
      <c r="AJ100" t="inlineStr">
        <is>
          <t/>
        </is>
      </c>
      <c r="AK100" t="inlineStr">
        <is>
          <t/>
        </is>
      </c>
      <c r="AL100" s="2" t="inlineStr">
        <is>
          <t>liike-energiaan perustuva asejärjestelmä</t>
        </is>
      </c>
      <c r="AM100" s="2" t="inlineStr">
        <is>
          <t>2</t>
        </is>
      </c>
      <c r="AN100" s="2" t="inlineStr">
        <is>
          <t/>
        </is>
      </c>
      <c r="AO100" t="inlineStr">
        <is>
          <t/>
        </is>
      </c>
      <c r="AP100" s="2" t="inlineStr">
        <is>
          <t>système d'armes à énergie cinétique</t>
        </is>
      </c>
      <c r="AQ100" s="2" t="inlineStr">
        <is>
          <t>2</t>
        </is>
      </c>
      <c r="AR100" s="2" t="inlineStr">
        <is>
          <t/>
        </is>
      </c>
      <c r="AS100" t="inlineStr">
        <is>
          <t/>
        </is>
      </c>
      <c r="AT100" t="inlineStr">
        <is>
          <t/>
        </is>
      </c>
      <c r="AU100" t="inlineStr">
        <is>
          <t/>
        </is>
      </c>
      <c r="AV100" t="inlineStr">
        <is>
          <t/>
        </is>
      </c>
      <c r="AW100" t="inlineStr">
        <is>
          <t/>
        </is>
      </c>
      <c r="AX100" t="inlineStr">
        <is>
          <t/>
        </is>
      </c>
      <c r="AY100" t="inlineStr">
        <is>
          <t/>
        </is>
      </c>
      <c r="AZ100" t="inlineStr">
        <is>
          <t/>
        </is>
      </c>
      <c r="BA100" t="inlineStr">
        <is>
          <t/>
        </is>
      </c>
      <c r="BB100" s="2" t="inlineStr">
        <is>
          <t>kinetikai energiájú fegyverrendszerek</t>
        </is>
      </c>
      <c r="BC100" s="2" t="inlineStr">
        <is>
          <t>2</t>
        </is>
      </c>
      <c r="BD100" s="2" t="inlineStr">
        <is>
          <t/>
        </is>
      </c>
      <c r="BE100" t="inlineStr">
        <is>
          <t/>
        </is>
      </c>
      <c r="BF100" t="inlineStr">
        <is>
          <t/>
        </is>
      </c>
      <c r="BG100" t="inlineStr">
        <is>
          <t/>
        </is>
      </c>
      <c r="BH100" t="inlineStr">
        <is>
          <t/>
        </is>
      </c>
      <c r="BI100" t="inlineStr">
        <is>
          <t/>
        </is>
      </c>
      <c r="BJ100" t="inlineStr">
        <is>
          <t/>
        </is>
      </c>
      <c r="BK100" t="inlineStr">
        <is>
          <t/>
        </is>
      </c>
      <c r="BL100" t="inlineStr">
        <is>
          <t/>
        </is>
      </c>
      <c r="BM100" t="inlineStr">
        <is>
          <t/>
        </is>
      </c>
      <c r="BN100" t="inlineStr">
        <is>
          <t/>
        </is>
      </c>
      <c r="BO100" t="inlineStr">
        <is>
          <t/>
        </is>
      </c>
      <c r="BP100" t="inlineStr">
        <is>
          <t/>
        </is>
      </c>
      <c r="BQ100" t="inlineStr">
        <is>
          <t/>
        </is>
      </c>
      <c r="BR100" t="inlineStr">
        <is>
          <t/>
        </is>
      </c>
      <c r="BS100" t="inlineStr">
        <is>
          <t/>
        </is>
      </c>
      <c r="BT100" t="inlineStr">
        <is>
          <t/>
        </is>
      </c>
      <c r="BU100" t="inlineStr">
        <is>
          <t/>
        </is>
      </c>
      <c r="BV100" s="2" t="inlineStr">
        <is>
          <t>kinetische energiewapensystemen</t>
        </is>
      </c>
      <c r="BW100" s="2" t="inlineStr">
        <is>
          <t>2</t>
        </is>
      </c>
      <c r="BX100" s="2" t="inlineStr">
        <is>
          <t/>
        </is>
      </c>
      <c r="BY100" t="inlineStr">
        <is>
          <t/>
        </is>
      </c>
      <c r="BZ100" t="inlineStr">
        <is>
          <t/>
        </is>
      </c>
      <c r="CA100" t="inlineStr">
        <is>
          <t/>
        </is>
      </c>
      <c r="CB100" t="inlineStr">
        <is>
          <t/>
        </is>
      </c>
      <c r="CC100" t="inlineStr">
        <is>
          <t/>
        </is>
      </c>
      <c r="CD100" t="inlineStr">
        <is>
          <t/>
        </is>
      </c>
      <c r="CE100" t="inlineStr">
        <is>
          <t/>
        </is>
      </c>
      <c r="CF100" t="inlineStr">
        <is>
          <t/>
        </is>
      </c>
      <c r="CG100" t="inlineStr">
        <is>
          <t/>
        </is>
      </c>
      <c r="CH100" t="inlineStr">
        <is>
          <t/>
        </is>
      </c>
      <c r="CI100" t="inlineStr">
        <is>
          <t/>
        </is>
      </c>
      <c r="CJ100" t="inlineStr">
        <is>
          <t/>
        </is>
      </c>
      <c r="CK100" t="inlineStr">
        <is>
          <t/>
        </is>
      </c>
      <c r="CL100" t="inlineStr">
        <is>
          <t/>
        </is>
      </c>
      <c r="CM100" t="inlineStr">
        <is>
          <t/>
        </is>
      </c>
      <c r="CN100" t="inlineStr">
        <is>
          <t/>
        </is>
      </c>
      <c r="CO100" t="inlineStr">
        <is>
          <t/>
        </is>
      </c>
      <c r="CP100" t="inlineStr">
        <is>
          <t/>
        </is>
      </c>
      <c r="CQ100" t="inlineStr">
        <is>
          <t/>
        </is>
      </c>
      <c r="CR100" t="inlineStr">
        <is>
          <t/>
        </is>
      </c>
      <c r="CS100" t="inlineStr">
        <is>
          <t/>
        </is>
      </c>
      <c r="CT100" t="inlineStr">
        <is>
          <t/>
        </is>
      </c>
      <c r="CU100" t="inlineStr">
        <is>
          <t/>
        </is>
      </c>
      <c r="CV100" t="inlineStr">
        <is>
          <t/>
        </is>
      </c>
      <c r="CW100" t="inlineStr">
        <is>
          <t/>
        </is>
      </c>
    </row>
    <row r="101">
      <c r="A101" s="1" t="str">
        <f>HYPERLINK("https://iate.europa.eu/entry/result/3631839/all", "3631839")</f>
        <v>3631839</v>
      </c>
      <c r="B101" t="inlineStr">
        <is>
          <t>INTERNATIONAL RELATIONS</t>
        </is>
      </c>
      <c r="C101" t="inlineStr">
        <is>
          <t>INTERNATIONAL RELATIONS|defence</t>
        </is>
      </c>
      <c r="D101" t="inlineStr">
        <is>
          <t>no</t>
        </is>
      </c>
      <c r="E101" t="inlineStr">
        <is>
          <t/>
        </is>
      </c>
      <c r="F101" t="inlineStr">
        <is>
          <t/>
        </is>
      </c>
      <c r="G101" t="inlineStr">
        <is>
          <t/>
        </is>
      </c>
      <c r="H101" t="inlineStr">
        <is>
          <t/>
        </is>
      </c>
      <c r="I101" t="inlineStr">
        <is>
          <t/>
        </is>
      </c>
      <c r="J101" t="inlineStr">
        <is>
          <t/>
        </is>
      </c>
      <c r="K101" t="inlineStr">
        <is>
          <t/>
        </is>
      </c>
      <c r="L101" t="inlineStr">
        <is>
          <t/>
        </is>
      </c>
      <c r="M101" t="inlineStr">
        <is>
          <t/>
        </is>
      </c>
      <c r="N101" t="inlineStr">
        <is>
          <t/>
        </is>
      </c>
      <c r="O101" t="inlineStr">
        <is>
          <t/>
        </is>
      </c>
      <c r="P101" t="inlineStr">
        <is>
          <t/>
        </is>
      </c>
      <c r="Q101" t="inlineStr">
        <is>
          <t/>
        </is>
      </c>
      <c r="R101" s="2" t="inlineStr">
        <is>
          <t>Laserpointer</t>
        </is>
      </c>
      <c r="S101" s="2" t="inlineStr">
        <is>
          <t>2</t>
        </is>
      </c>
      <c r="T101" s="2" t="inlineStr">
        <is>
          <t/>
        </is>
      </c>
      <c r="U101" t="inlineStr">
        <is>
          <t/>
        </is>
      </c>
      <c r="V101" t="inlineStr">
        <is>
          <t/>
        </is>
      </c>
      <c r="W101" t="inlineStr">
        <is>
          <t/>
        </is>
      </c>
      <c r="X101" t="inlineStr">
        <is>
          <t/>
        </is>
      </c>
      <c r="Y101" t="inlineStr">
        <is>
          <t/>
        </is>
      </c>
      <c r="Z101" s="2" t="inlineStr">
        <is>
          <t>laser pointer</t>
        </is>
      </c>
      <c r="AA101" s="2" t="inlineStr">
        <is>
          <t>2</t>
        </is>
      </c>
      <c r="AB101" s="2" t="inlineStr">
        <is>
          <t/>
        </is>
      </c>
      <c r="AC101" t="inlineStr">
        <is>
          <t/>
        </is>
      </c>
      <c r="AD101" s="2" t="inlineStr">
        <is>
          <t>punteros láser</t>
        </is>
      </c>
      <c r="AE101" s="2" t="inlineStr">
        <is>
          <t>2</t>
        </is>
      </c>
      <c r="AF101" s="2" t="inlineStr">
        <is>
          <t/>
        </is>
      </c>
      <c r="AG101" t="inlineStr">
        <is>
          <t/>
        </is>
      </c>
      <c r="AH101" t="inlineStr">
        <is>
          <t/>
        </is>
      </c>
      <c r="AI101" t="inlineStr">
        <is>
          <t/>
        </is>
      </c>
      <c r="AJ101" t="inlineStr">
        <is>
          <t/>
        </is>
      </c>
      <c r="AK101" t="inlineStr">
        <is>
          <t/>
        </is>
      </c>
      <c r="AL101" s="2" t="inlineStr">
        <is>
          <t>laserosoitin</t>
        </is>
      </c>
      <c r="AM101" s="2" t="inlineStr">
        <is>
          <t>2</t>
        </is>
      </c>
      <c r="AN101" s="2" t="inlineStr">
        <is>
          <t/>
        </is>
      </c>
      <c r="AO101" t="inlineStr">
        <is>
          <t/>
        </is>
      </c>
      <c r="AP101" s="2" t="inlineStr">
        <is>
          <t>pointeur laser</t>
        </is>
      </c>
      <c r="AQ101" s="2" t="inlineStr">
        <is>
          <t>2</t>
        </is>
      </c>
      <c r="AR101" s="2" t="inlineStr">
        <is>
          <t/>
        </is>
      </c>
      <c r="AS101" t="inlineStr">
        <is>
          <t/>
        </is>
      </c>
      <c r="AT101" t="inlineStr">
        <is>
          <t/>
        </is>
      </c>
      <c r="AU101" t="inlineStr">
        <is>
          <t/>
        </is>
      </c>
      <c r="AV101" t="inlineStr">
        <is>
          <t/>
        </is>
      </c>
      <c r="AW101" t="inlineStr">
        <is>
          <t/>
        </is>
      </c>
      <c r="AX101" t="inlineStr">
        <is>
          <t/>
        </is>
      </c>
      <c r="AY101" t="inlineStr">
        <is>
          <t/>
        </is>
      </c>
      <c r="AZ101" t="inlineStr">
        <is>
          <t/>
        </is>
      </c>
      <c r="BA101" t="inlineStr">
        <is>
          <t/>
        </is>
      </c>
      <c r="BB101" s="2" t="inlineStr">
        <is>
          <t>lézeres mutatópálcák</t>
        </is>
      </c>
      <c r="BC101" s="2" t="inlineStr">
        <is>
          <t>2</t>
        </is>
      </c>
      <c r="BD101" s="2" t="inlineStr">
        <is>
          <t/>
        </is>
      </c>
      <c r="BE101" t="inlineStr">
        <is>
          <t/>
        </is>
      </c>
      <c r="BF101" s="2" t="inlineStr">
        <is>
          <t>puntatori laser|
sistemi di puntamento laser</t>
        </is>
      </c>
      <c r="BG101" s="2" t="inlineStr">
        <is>
          <t>2|
2</t>
        </is>
      </c>
      <c r="BH101" s="2" t="inlineStr">
        <is>
          <t xml:space="preserve">|
</t>
        </is>
      </c>
      <c r="BI101" t="inlineStr">
        <is>
          <t/>
        </is>
      </c>
      <c r="BJ101" t="inlineStr">
        <is>
          <t/>
        </is>
      </c>
      <c r="BK101" t="inlineStr">
        <is>
          <t/>
        </is>
      </c>
      <c r="BL101" t="inlineStr">
        <is>
          <t/>
        </is>
      </c>
      <c r="BM101" t="inlineStr">
        <is>
          <t/>
        </is>
      </c>
      <c r="BN101" t="inlineStr">
        <is>
          <t/>
        </is>
      </c>
      <c r="BO101" t="inlineStr">
        <is>
          <t/>
        </is>
      </c>
      <c r="BP101" t="inlineStr">
        <is>
          <t/>
        </is>
      </c>
      <c r="BQ101" t="inlineStr">
        <is>
          <t/>
        </is>
      </c>
      <c r="BR101" t="inlineStr">
        <is>
          <t/>
        </is>
      </c>
      <c r="BS101" t="inlineStr">
        <is>
          <t/>
        </is>
      </c>
      <c r="BT101" t="inlineStr">
        <is>
          <t/>
        </is>
      </c>
      <c r="BU101" t="inlineStr">
        <is>
          <t/>
        </is>
      </c>
      <c r="BV101" s="2" t="inlineStr">
        <is>
          <t>laserpointers</t>
        </is>
      </c>
      <c r="BW101" s="2" t="inlineStr">
        <is>
          <t>2</t>
        </is>
      </c>
      <c r="BX101" s="2" t="inlineStr">
        <is>
          <t/>
        </is>
      </c>
      <c r="BY101" t="inlineStr">
        <is>
          <t/>
        </is>
      </c>
      <c r="BZ101" t="inlineStr">
        <is>
          <t/>
        </is>
      </c>
      <c r="CA101" t="inlineStr">
        <is>
          <t/>
        </is>
      </c>
      <c r="CB101" t="inlineStr">
        <is>
          <t/>
        </is>
      </c>
      <c r="CC101" t="inlineStr">
        <is>
          <t/>
        </is>
      </c>
      <c r="CD101" s="2" t="inlineStr">
        <is>
          <t>ponteiros laser</t>
        </is>
      </c>
      <c r="CE101" s="2" t="inlineStr">
        <is>
          <t>2</t>
        </is>
      </c>
      <c r="CF101" s="2" t="inlineStr">
        <is>
          <t/>
        </is>
      </c>
      <c r="CG101" t="inlineStr">
        <is>
          <t/>
        </is>
      </c>
      <c r="CH101" t="inlineStr">
        <is>
          <t/>
        </is>
      </c>
      <c r="CI101" t="inlineStr">
        <is>
          <t/>
        </is>
      </c>
      <c r="CJ101" t="inlineStr">
        <is>
          <t/>
        </is>
      </c>
      <c r="CK101" t="inlineStr">
        <is>
          <t/>
        </is>
      </c>
      <c r="CL101" t="inlineStr">
        <is>
          <t/>
        </is>
      </c>
      <c r="CM101" t="inlineStr">
        <is>
          <t/>
        </is>
      </c>
      <c r="CN101" t="inlineStr">
        <is>
          <t/>
        </is>
      </c>
      <c r="CO101" t="inlineStr">
        <is>
          <t/>
        </is>
      </c>
      <c r="CP101" t="inlineStr">
        <is>
          <t/>
        </is>
      </c>
      <c r="CQ101" t="inlineStr">
        <is>
          <t/>
        </is>
      </c>
      <c r="CR101" t="inlineStr">
        <is>
          <t/>
        </is>
      </c>
      <c r="CS101" t="inlineStr">
        <is>
          <t/>
        </is>
      </c>
      <c r="CT101" t="inlineStr">
        <is>
          <t/>
        </is>
      </c>
      <c r="CU101" t="inlineStr">
        <is>
          <t/>
        </is>
      </c>
      <c r="CV101" t="inlineStr">
        <is>
          <t/>
        </is>
      </c>
      <c r="CW101" t="inlineStr">
        <is>
          <t/>
        </is>
      </c>
    </row>
    <row r="102">
      <c r="A102" s="1" t="str">
        <f>HYPERLINK("https://iate.europa.eu/entry/result/3631825/all", "3631825")</f>
        <v>3631825</v>
      </c>
      <c r="B102" t="inlineStr">
        <is>
          <t>INTERNATIONAL RELATIONS</t>
        </is>
      </c>
      <c r="C102" t="inlineStr">
        <is>
          <t>INTERNATIONAL RELATIONS|defence</t>
        </is>
      </c>
      <c r="D102" t="inlineStr">
        <is>
          <t>no</t>
        </is>
      </c>
      <c r="E102" t="inlineStr">
        <is>
          <t/>
        </is>
      </c>
      <c r="F102" t="inlineStr">
        <is>
          <t/>
        </is>
      </c>
      <c r="G102" t="inlineStr">
        <is>
          <t/>
        </is>
      </c>
      <c r="H102" t="inlineStr">
        <is>
          <t/>
        </is>
      </c>
      <c r="I102" t="inlineStr">
        <is>
          <t/>
        </is>
      </c>
      <c r="J102" t="inlineStr">
        <is>
          <t/>
        </is>
      </c>
      <c r="K102" t="inlineStr">
        <is>
          <t/>
        </is>
      </c>
      <c r="L102" t="inlineStr">
        <is>
          <t/>
        </is>
      </c>
      <c r="M102" t="inlineStr">
        <is>
          <t/>
        </is>
      </c>
      <c r="N102" t="inlineStr">
        <is>
          <t/>
        </is>
      </c>
      <c r="O102" t="inlineStr">
        <is>
          <t/>
        </is>
      </c>
      <c r="P102" t="inlineStr">
        <is>
          <t/>
        </is>
      </c>
      <c r="Q102" t="inlineStr">
        <is>
          <t/>
        </is>
      </c>
      <c r="R102" t="inlineStr">
        <is>
          <t/>
        </is>
      </c>
      <c r="S102" t="inlineStr">
        <is>
          <t/>
        </is>
      </c>
      <c r="T102" t="inlineStr">
        <is>
          <t/>
        </is>
      </c>
      <c r="U102" t="inlineStr">
        <is>
          <t/>
        </is>
      </c>
      <c r="V102" t="inlineStr">
        <is>
          <t/>
        </is>
      </c>
      <c r="W102" t="inlineStr">
        <is>
          <t/>
        </is>
      </c>
      <c r="X102" t="inlineStr">
        <is>
          <t/>
        </is>
      </c>
      <c r="Y102" t="inlineStr">
        <is>
          <t/>
        </is>
      </c>
      <c r="Z102" s="2" t="inlineStr">
        <is>
          <t>illegal trade in weapons</t>
        </is>
      </c>
      <c r="AA102" s="2" t="inlineStr">
        <is>
          <t>2</t>
        </is>
      </c>
      <c r="AB102" s="2" t="inlineStr">
        <is>
          <t/>
        </is>
      </c>
      <c r="AC102" t="inlineStr">
        <is>
          <t/>
        </is>
      </c>
      <c r="AD102" s="2" t="inlineStr">
        <is>
          <t>tráfico ilegal de armas</t>
        </is>
      </c>
      <c r="AE102" s="2" t="inlineStr">
        <is>
          <t>2</t>
        </is>
      </c>
      <c r="AF102" s="2" t="inlineStr">
        <is>
          <t/>
        </is>
      </c>
      <c r="AG102" t="inlineStr">
        <is>
          <t/>
        </is>
      </c>
      <c r="AH102" t="inlineStr">
        <is>
          <t/>
        </is>
      </c>
      <c r="AI102" t="inlineStr">
        <is>
          <t/>
        </is>
      </c>
      <c r="AJ102" t="inlineStr">
        <is>
          <t/>
        </is>
      </c>
      <c r="AK102" t="inlineStr">
        <is>
          <t/>
        </is>
      </c>
      <c r="AL102" s="2" t="inlineStr">
        <is>
          <t>laiton asekauppa</t>
        </is>
      </c>
      <c r="AM102" s="2" t="inlineStr">
        <is>
          <t>2</t>
        </is>
      </c>
      <c r="AN102" s="2" t="inlineStr">
        <is>
          <t/>
        </is>
      </c>
      <c r="AO102" t="inlineStr">
        <is>
          <t/>
        </is>
      </c>
      <c r="AP102" s="2" t="inlineStr">
        <is>
          <t>trafic illégal d'armes</t>
        </is>
      </c>
      <c r="AQ102" s="2" t="inlineStr">
        <is>
          <t>2</t>
        </is>
      </c>
      <c r="AR102" s="2" t="inlineStr">
        <is>
          <t/>
        </is>
      </c>
      <c r="AS102" t="inlineStr">
        <is>
          <t/>
        </is>
      </c>
      <c r="AT102" t="inlineStr">
        <is>
          <t/>
        </is>
      </c>
      <c r="AU102" t="inlineStr">
        <is>
          <t/>
        </is>
      </c>
      <c r="AV102" t="inlineStr">
        <is>
          <t/>
        </is>
      </c>
      <c r="AW102" t="inlineStr">
        <is>
          <t/>
        </is>
      </c>
      <c r="AX102" t="inlineStr">
        <is>
          <t/>
        </is>
      </c>
      <c r="AY102" t="inlineStr">
        <is>
          <t/>
        </is>
      </c>
      <c r="AZ102" t="inlineStr">
        <is>
          <t/>
        </is>
      </c>
      <c r="BA102" t="inlineStr">
        <is>
          <t/>
        </is>
      </c>
      <c r="BB102" s="2" t="inlineStr">
        <is>
          <t>fegyverek illegális kereskedelme</t>
        </is>
      </c>
      <c r="BC102" s="2" t="inlineStr">
        <is>
          <t>2</t>
        </is>
      </c>
      <c r="BD102" s="2" t="inlineStr">
        <is>
          <t/>
        </is>
      </c>
      <c r="BE102" t="inlineStr">
        <is>
          <t/>
        </is>
      </c>
      <c r="BF102" s="2" t="inlineStr">
        <is>
          <t>trafico illecito de armi</t>
        </is>
      </c>
      <c r="BG102" s="2" t="inlineStr">
        <is>
          <t>2</t>
        </is>
      </c>
      <c r="BH102" s="2" t="inlineStr">
        <is>
          <t/>
        </is>
      </c>
      <c r="BI102" t="inlineStr">
        <is>
          <t/>
        </is>
      </c>
      <c r="BJ102" t="inlineStr">
        <is>
          <t/>
        </is>
      </c>
      <c r="BK102" t="inlineStr">
        <is>
          <t/>
        </is>
      </c>
      <c r="BL102" t="inlineStr">
        <is>
          <t/>
        </is>
      </c>
      <c r="BM102" t="inlineStr">
        <is>
          <t/>
        </is>
      </c>
      <c r="BN102" t="inlineStr">
        <is>
          <t/>
        </is>
      </c>
      <c r="BO102" t="inlineStr">
        <is>
          <t/>
        </is>
      </c>
      <c r="BP102" t="inlineStr">
        <is>
          <t/>
        </is>
      </c>
      <c r="BQ102" t="inlineStr">
        <is>
          <t/>
        </is>
      </c>
      <c r="BR102" t="inlineStr">
        <is>
          <t/>
        </is>
      </c>
      <c r="BS102" t="inlineStr">
        <is>
          <t/>
        </is>
      </c>
      <c r="BT102" t="inlineStr">
        <is>
          <t/>
        </is>
      </c>
      <c r="BU102" t="inlineStr">
        <is>
          <t/>
        </is>
      </c>
      <c r="BV102" s="2" t="inlineStr">
        <is>
          <t>illegale wapenhandel</t>
        </is>
      </c>
      <c r="BW102" s="2" t="inlineStr">
        <is>
          <t>2</t>
        </is>
      </c>
      <c r="BX102" s="2" t="inlineStr">
        <is>
          <t/>
        </is>
      </c>
      <c r="BY102" t="inlineStr">
        <is>
          <t/>
        </is>
      </c>
      <c r="BZ102" t="inlineStr">
        <is>
          <t/>
        </is>
      </c>
      <c r="CA102" t="inlineStr">
        <is>
          <t/>
        </is>
      </c>
      <c r="CB102" t="inlineStr">
        <is>
          <t/>
        </is>
      </c>
      <c r="CC102" t="inlineStr">
        <is>
          <t/>
        </is>
      </c>
      <c r="CD102" t="inlineStr">
        <is>
          <t/>
        </is>
      </c>
      <c r="CE102" t="inlineStr">
        <is>
          <t/>
        </is>
      </c>
      <c r="CF102" t="inlineStr">
        <is>
          <t/>
        </is>
      </c>
      <c r="CG102" t="inlineStr">
        <is>
          <t/>
        </is>
      </c>
      <c r="CH102" t="inlineStr">
        <is>
          <t/>
        </is>
      </c>
      <c r="CI102" t="inlineStr">
        <is>
          <t/>
        </is>
      </c>
      <c r="CJ102" t="inlineStr">
        <is>
          <t/>
        </is>
      </c>
      <c r="CK102" t="inlineStr">
        <is>
          <t/>
        </is>
      </c>
      <c r="CL102" t="inlineStr">
        <is>
          <t/>
        </is>
      </c>
      <c r="CM102" t="inlineStr">
        <is>
          <t/>
        </is>
      </c>
      <c r="CN102" t="inlineStr">
        <is>
          <t/>
        </is>
      </c>
      <c r="CO102" t="inlineStr">
        <is>
          <t/>
        </is>
      </c>
      <c r="CP102" t="inlineStr">
        <is>
          <t/>
        </is>
      </c>
      <c r="CQ102" t="inlineStr">
        <is>
          <t/>
        </is>
      </c>
      <c r="CR102" t="inlineStr">
        <is>
          <t/>
        </is>
      </c>
      <c r="CS102" t="inlineStr">
        <is>
          <t/>
        </is>
      </c>
      <c r="CT102" t="inlineStr">
        <is>
          <t/>
        </is>
      </c>
      <c r="CU102" t="inlineStr">
        <is>
          <t/>
        </is>
      </c>
      <c r="CV102" t="inlineStr">
        <is>
          <t/>
        </is>
      </c>
      <c r="CW102" t="inlineStr">
        <is>
          <t/>
        </is>
      </c>
    </row>
    <row r="103">
      <c r="A103" s="1" t="str">
        <f>HYPERLINK("https://iate.europa.eu/entry/result/3631749/all", "3631749")</f>
        <v>3631749</v>
      </c>
      <c r="B103" t="inlineStr">
        <is>
          <t>INTERNATIONAL RELATIONS</t>
        </is>
      </c>
      <c r="C103" t="inlineStr">
        <is>
          <t>INTERNATIONAL RELATIONS|defence</t>
        </is>
      </c>
      <c r="D103" t="inlineStr">
        <is>
          <t>no</t>
        </is>
      </c>
      <c r="E103" t="inlineStr">
        <is>
          <t/>
        </is>
      </c>
      <c r="F103" t="inlineStr">
        <is>
          <t/>
        </is>
      </c>
      <c r="G103" t="inlineStr">
        <is>
          <t/>
        </is>
      </c>
      <c r="H103" t="inlineStr">
        <is>
          <t/>
        </is>
      </c>
      <c r="I103" t="inlineStr">
        <is>
          <t/>
        </is>
      </c>
      <c r="J103" t="inlineStr">
        <is>
          <t/>
        </is>
      </c>
      <c r="K103" t="inlineStr">
        <is>
          <t/>
        </is>
      </c>
      <c r="L103" t="inlineStr">
        <is>
          <t/>
        </is>
      </c>
      <c r="M103" t="inlineStr">
        <is>
          <t/>
        </is>
      </c>
      <c r="N103" t="inlineStr">
        <is>
          <t/>
        </is>
      </c>
      <c r="O103" t="inlineStr">
        <is>
          <t/>
        </is>
      </c>
      <c r="P103" t="inlineStr">
        <is>
          <t/>
        </is>
      </c>
      <c r="Q103" t="inlineStr">
        <is>
          <t/>
        </is>
      </c>
      <c r="R103" s="2" t="inlineStr">
        <is>
          <t>Laufmündung</t>
        </is>
      </c>
      <c r="S103" s="2" t="inlineStr">
        <is>
          <t>2</t>
        </is>
      </c>
      <c r="T103" s="2" t="inlineStr">
        <is>
          <t/>
        </is>
      </c>
      <c r="U103" t="inlineStr">
        <is>
          <t/>
        </is>
      </c>
      <c r="V103" t="inlineStr">
        <is>
          <t/>
        </is>
      </c>
      <c r="W103" t="inlineStr">
        <is>
          <t/>
        </is>
      </c>
      <c r="X103" t="inlineStr">
        <is>
          <t/>
        </is>
      </c>
      <c r="Y103" t="inlineStr">
        <is>
          <t/>
        </is>
      </c>
      <c r="Z103" s="2" t="inlineStr">
        <is>
          <t>breech of the barrel</t>
        </is>
      </c>
      <c r="AA103" s="2" t="inlineStr">
        <is>
          <t>2</t>
        </is>
      </c>
      <c r="AB103" s="2" t="inlineStr">
        <is>
          <t/>
        </is>
      </c>
      <c r="AC103" t="inlineStr">
        <is>
          <t/>
        </is>
      </c>
      <c r="AD103" s="2" t="inlineStr">
        <is>
          <t>entrada del cañón</t>
        </is>
      </c>
      <c r="AE103" s="2" t="inlineStr">
        <is>
          <t>2</t>
        </is>
      </c>
      <c r="AF103" s="2" t="inlineStr">
        <is>
          <t/>
        </is>
      </c>
      <c r="AG103" t="inlineStr">
        <is>
          <t/>
        </is>
      </c>
      <c r="AH103" t="inlineStr">
        <is>
          <t/>
        </is>
      </c>
      <c r="AI103" t="inlineStr">
        <is>
          <t/>
        </is>
      </c>
      <c r="AJ103" t="inlineStr">
        <is>
          <t/>
        </is>
      </c>
      <c r="AK103" t="inlineStr">
        <is>
          <t/>
        </is>
      </c>
      <c r="AL103" s="2" t="inlineStr">
        <is>
          <t>piipun suu</t>
        </is>
      </c>
      <c r="AM103" s="2" t="inlineStr">
        <is>
          <t>2</t>
        </is>
      </c>
      <c r="AN103" s="2" t="inlineStr">
        <is>
          <t/>
        </is>
      </c>
      <c r="AO103" t="inlineStr">
        <is>
          <t/>
        </is>
      </c>
      <c r="AP103" s="2" t="inlineStr">
        <is>
          <t>entrée du canon</t>
        </is>
      </c>
      <c r="AQ103" s="2" t="inlineStr">
        <is>
          <t>2</t>
        </is>
      </c>
      <c r="AR103" s="2" t="inlineStr">
        <is>
          <t/>
        </is>
      </c>
      <c r="AS103" t="inlineStr">
        <is>
          <t/>
        </is>
      </c>
      <c r="AT103" t="inlineStr">
        <is>
          <t/>
        </is>
      </c>
      <c r="AU103" t="inlineStr">
        <is>
          <t/>
        </is>
      </c>
      <c r="AV103" t="inlineStr">
        <is>
          <t/>
        </is>
      </c>
      <c r="AW103" t="inlineStr">
        <is>
          <t/>
        </is>
      </c>
      <c r="AX103" t="inlineStr">
        <is>
          <t/>
        </is>
      </c>
      <c r="AY103" t="inlineStr">
        <is>
          <t/>
        </is>
      </c>
      <c r="AZ103" t="inlineStr">
        <is>
          <t/>
        </is>
      </c>
      <c r="BA103" t="inlineStr">
        <is>
          <t/>
        </is>
      </c>
      <c r="BB103" t="inlineStr">
        <is>
          <t/>
        </is>
      </c>
      <c r="BC103" t="inlineStr">
        <is>
          <t/>
        </is>
      </c>
      <c r="BD103" t="inlineStr">
        <is>
          <t/>
        </is>
      </c>
      <c r="BE103" t="inlineStr">
        <is>
          <t/>
        </is>
      </c>
      <c r="BF103" s="2" t="inlineStr">
        <is>
          <t>entrata della canna</t>
        </is>
      </c>
      <c r="BG103" s="2" t="inlineStr">
        <is>
          <t>2</t>
        </is>
      </c>
      <c r="BH103" s="2" t="inlineStr">
        <is>
          <t/>
        </is>
      </c>
      <c r="BI103" t="inlineStr">
        <is>
          <t/>
        </is>
      </c>
      <c r="BJ103" t="inlineStr">
        <is>
          <t/>
        </is>
      </c>
      <c r="BK103" t="inlineStr">
        <is>
          <t/>
        </is>
      </c>
      <c r="BL103" t="inlineStr">
        <is>
          <t/>
        </is>
      </c>
      <c r="BM103" t="inlineStr">
        <is>
          <t/>
        </is>
      </c>
      <c r="BN103" t="inlineStr">
        <is>
          <t/>
        </is>
      </c>
      <c r="BO103" t="inlineStr">
        <is>
          <t/>
        </is>
      </c>
      <c r="BP103" t="inlineStr">
        <is>
          <t/>
        </is>
      </c>
      <c r="BQ103" t="inlineStr">
        <is>
          <t/>
        </is>
      </c>
      <c r="BR103" t="inlineStr">
        <is>
          <t/>
        </is>
      </c>
      <c r="BS103" t="inlineStr">
        <is>
          <t/>
        </is>
      </c>
      <c r="BT103" t="inlineStr">
        <is>
          <t/>
        </is>
      </c>
      <c r="BU103" t="inlineStr">
        <is>
          <t/>
        </is>
      </c>
      <c r="BV103" s="2" t="inlineStr">
        <is>
          <t>ingang van de loop</t>
        </is>
      </c>
      <c r="BW103" s="2" t="inlineStr">
        <is>
          <t>2</t>
        </is>
      </c>
      <c r="BX103" s="2" t="inlineStr">
        <is>
          <t/>
        </is>
      </c>
      <c r="BY103" t="inlineStr">
        <is>
          <t/>
        </is>
      </c>
      <c r="BZ103" t="inlineStr">
        <is>
          <t/>
        </is>
      </c>
      <c r="CA103" t="inlineStr">
        <is>
          <t/>
        </is>
      </c>
      <c r="CB103" t="inlineStr">
        <is>
          <t/>
        </is>
      </c>
      <c r="CC103" t="inlineStr">
        <is>
          <t/>
        </is>
      </c>
      <c r="CD103" t="inlineStr">
        <is>
          <t/>
        </is>
      </c>
      <c r="CE103" t="inlineStr">
        <is>
          <t/>
        </is>
      </c>
      <c r="CF103" t="inlineStr">
        <is>
          <t/>
        </is>
      </c>
      <c r="CG103" t="inlineStr">
        <is>
          <t/>
        </is>
      </c>
      <c r="CH103" t="inlineStr">
        <is>
          <t/>
        </is>
      </c>
      <c r="CI103" t="inlineStr">
        <is>
          <t/>
        </is>
      </c>
      <c r="CJ103" t="inlineStr">
        <is>
          <t/>
        </is>
      </c>
      <c r="CK103" t="inlineStr">
        <is>
          <t/>
        </is>
      </c>
      <c r="CL103" t="inlineStr">
        <is>
          <t/>
        </is>
      </c>
      <c r="CM103" t="inlineStr">
        <is>
          <t/>
        </is>
      </c>
      <c r="CN103" t="inlineStr">
        <is>
          <t/>
        </is>
      </c>
      <c r="CO103" t="inlineStr">
        <is>
          <t/>
        </is>
      </c>
      <c r="CP103" t="inlineStr">
        <is>
          <t/>
        </is>
      </c>
      <c r="CQ103" t="inlineStr">
        <is>
          <t/>
        </is>
      </c>
      <c r="CR103" t="inlineStr">
        <is>
          <t/>
        </is>
      </c>
      <c r="CS103" t="inlineStr">
        <is>
          <t/>
        </is>
      </c>
      <c r="CT103" t="inlineStr">
        <is>
          <t/>
        </is>
      </c>
      <c r="CU103" t="inlineStr">
        <is>
          <t/>
        </is>
      </c>
      <c r="CV103" t="inlineStr">
        <is>
          <t/>
        </is>
      </c>
      <c r="CW103" t="inlineStr">
        <is>
          <t/>
        </is>
      </c>
    </row>
    <row r="104">
      <c r="A104" s="1" t="str">
        <f>HYPERLINK("https://iate.europa.eu/entry/result/3631771/all", "3631771")</f>
        <v>3631771</v>
      </c>
      <c r="B104" t="inlineStr">
        <is>
          <t>INTERNATIONAL RELATIONS</t>
        </is>
      </c>
      <c r="C104" t="inlineStr">
        <is>
          <t>INTERNATIONAL RELATIONS|defence</t>
        </is>
      </c>
      <c r="D104" t="inlineStr">
        <is>
          <t>no</t>
        </is>
      </c>
      <c r="E104" t="inlineStr">
        <is>
          <t/>
        </is>
      </c>
      <c r="F104" t="inlineStr">
        <is>
          <t/>
        </is>
      </c>
      <c r="G104" t="inlineStr">
        <is>
          <t/>
        </is>
      </c>
      <c r="H104" t="inlineStr">
        <is>
          <t/>
        </is>
      </c>
      <c r="I104" t="inlineStr">
        <is>
          <t/>
        </is>
      </c>
      <c r="J104" t="inlineStr">
        <is>
          <t/>
        </is>
      </c>
      <c r="K104" t="inlineStr">
        <is>
          <t/>
        </is>
      </c>
      <c r="L104" t="inlineStr">
        <is>
          <t/>
        </is>
      </c>
      <c r="M104" t="inlineStr">
        <is>
          <t/>
        </is>
      </c>
      <c r="N104" t="inlineStr">
        <is>
          <t/>
        </is>
      </c>
      <c r="O104" t="inlineStr">
        <is>
          <t/>
        </is>
      </c>
      <c r="P104" t="inlineStr">
        <is>
          <t/>
        </is>
      </c>
      <c r="Q104" t="inlineStr">
        <is>
          <t/>
        </is>
      </c>
      <c r="R104" s="2" t="inlineStr">
        <is>
          <t>Waffen mit mehreren Läufen</t>
        </is>
      </c>
      <c r="S104" s="2" t="inlineStr">
        <is>
          <t>2</t>
        </is>
      </c>
      <c r="T104" s="2" t="inlineStr">
        <is>
          <t/>
        </is>
      </c>
      <c r="U104" t="inlineStr">
        <is>
          <t/>
        </is>
      </c>
      <c r="V104" t="inlineStr">
        <is>
          <t/>
        </is>
      </c>
      <c r="W104" t="inlineStr">
        <is>
          <t/>
        </is>
      </c>
      <c r="X104" t="inlineStr">
        <is>
          <t/>
        </is>
      </c>
      <c r="Y104" t="inlineStr">
        <is>
          <t/>
        </is>
      </c>
      <c r="Z104" s="2" t="inlineStr">
        <is>
          <t>multiple-barrel hunting weapon</t>
        </is>
      </c>
      <c r="AA104" s="2" t="inlineStr">
        <is>
          <t>2</t>
        </is>
      </c>
      <c r="AB104" s="2" t="inlineStr">
        <is>
          <t/>
        </is>
      </c>
      <c r="AC104" t="inlineStr">
        <is>
          <t/>
        </is>
      </c>
      <c r="AD104" t="inlineStr">
        <is>
          <t/>
        </is>
      </c>
      <c r="AE104" t="inlineStr">
        <is>
          <t/>
        </is>
      </c>
      <c r="AF104" t="inlineStr">
        <is>
          <t/>
        </is>
      </c>
      <c r="AG104" t="inlineStr">
        <is>
          <t/>
        </is>
      </c>
      <c r="AH104" t="inlineStr">
        <is>
          <t/>
        </is>
      </c>
      <c r="AI104" t="inlineStr">
        <is>
          <t/>
        </is>
      </c>
      <c r="AJ104" t="inlineStr">
        <is>
          <t/>
        </is>
      </c>
      <c r="AK104" t="inlineStr">
        <is>
          <t/>
        </is>
      </c>
      <c r="AL104" s="2" t="inlineStr">
        <is>
          <t>monipiippuinen metsästysase</t>
        </is>
      </c>
      <c r="AM104" s="2" t="inlineStr">
        <is>
          <t>2</t>
        </is>
      </c>
      <c r="AN104" s="2" t="inlineStr">
        <is>
          <t/>
        </is>
      </c>
      <c r="AO104" t="inlineStr">
        <is>
          <t/>
        </is>
      </c>
      <c r="AP104" t="inlineStr">
        <is>
          <t/>
        </is>
      </c>
      <c r="AQ104" t="inlineStr">
        <is>
          <t/>
        </is>
      </c>
      <c r="AR104" t="inlineStr">
        <is>
          <t/>
        </is>
      </c>
      <c r="AS104" t="inlineStr">
        <is>
          <t/>
        </is>
      </c>
      <c r="AT104" t="inlineStr">
        <is>
          <t/>
        </is>
      </c>
      <c r="AU104" t="inlineStr">
        <is>
          <t/>
        </is>
      </c>
      <c r="AV104" t="inlineStr">
        <is>
          <t/>
        </is>
      </c>
      <c r="AW104" t="inlineStr">
        <is>
          <t/>
        </is>
      </c>
      <c r="AX104" t="inlineStr">
        <is>
          <t/>
        </is>
      </c>
      <c r="AY104" t="inlineStr">
        <is>
          <t/>
        </is>
      </c>
      <c r="AZ104" t="inlineStr">
        <is>
          <t/>
        </is>
      </c>
      <c r="BA104" t="inlineStr">
        <is>
          <t/>
        </is>
      </c>
      <c r="BB104" s="2" t="inlineStr">
        <is>
          <t>többcsövű vadászpuska</t>
        </is>
      </c>
      <c r="BC104" s="2" t="inlineStr">
        <is>
          <t>2</t>
        </is>
      </c>
      <c r="BD104" s="2" t="inlineStr">
        <is>
          <t/>
        </is>
      </c>
      <c r="BE104" t="inlineStr">
        <is>
          <t/>
        </is>
      </c>
      <c r="BF104" t="inlineStr">
        <is>
          <t/>
        </is>
      </c>
      <c r="BG104" t="inlineStr">
        <is>
          <t/>
        </is>
      </c>
      <c r="BH104" t="inlineStr">
        <is>
          <t/>
        </is>
      </c>
      <c r="BI104" t="inlineStr">
        <is>
          <t/>
        </is>
      </c>
      <c r="BJ104" t="inlineStr">
        <is>
          <t/>
        </is>
      </c>
      <c r="BK104" t="inlineStr">
        <is>
          <t/>
        </is>
      </c>
      <c r="BL104" t="inlineStr">
        <is>
          <t/>
        </is>
      </c>
      <c r="BM104" t="inlineStr">
        <is>
          <t/>
        </is>
      </c>
      <c r="BN104" t="inlineStr">
        <is>
          <t/>
        </is>
      </c>
      <c r="BO104" t="inlineStr">
        <is>
          <t/>
        </is>
      </c>
      <c r="BP104" t="inlineStr">
        <is>
          <t/>
        </is>
      </c>
      <c r="BQ104" t="inlineStr">
        <is>
          <t/>
        </is>
      </c>
      <c r="BR104" t="inlineStr">
        <is>
          <t/>
        </is>
      </c>
      <c r="BS104" t="inlineStr">
        <is>
          <t/>
        </is>
      </c>
      <c r="BT104" t="inlineStr">
        <is>
          <t/>
        </is>
      </c>
      <c r="BU104" t="inlineStr">
        <is>
          <t/>
        </is>
      </c>
      <c r="BV104" t="inlineStr">
        <is>
          <t/>
        </is>
      </c>
      <c r="BW104" t="inlineStr">
        <is>
          <t/>
        </is>
      </c>
      <c r="BX104" t="inlineStr">
        <is>
          <t/>
        </is>
      </c>
      <c r="BY104" t="inlineStr">
        <is>
          <t/>
        </is>
      </c>
      <c r="BZ104" t="inlineStr">
        <is>
          <t/>
        </is>
      </c>
      <c r="CA104" t="inlineStr">
        <is>
          <t/>
        </is>
      </c>
      <c r="CB104" t="inlineStr">
        <is>
          <t/>
        </is>
      </c>
      <c r="CC104" t="inlineStr">
        <is>
          <t/>
        </is>
      </c>
      <c r="CD104" t="inlineStr">
        <is>
          <t/>
        </is>
      </c>
      <c r="CE104" t="inlineStr">
        <is>
          <t/>
        </is>
      </c>
      <c r="CF104" t="inlineStr">
        <is>
          <t/>
        </is>
      </c>
      <c r="CG104" t="inlineStr">
        <is>
          <t/>
        </is>
      </c>
      <c r="CH104" t="inlineStr">
        <is>
          <t/>
        </is>
      </c>
      <c r="CI104" t="inlineStr">
        <is>
          <t/>
        </is>
      </c>
      <c r="CJ104" t="inlineStr">
        <is>
          <t/>
        </is>
      </c>
      <c r="CK104" t="inlineStr">
        <is>
          <t/>
        </is>
      </c>
      <c r="CL104" t="inlineStr">
        <is>
          <t/>
        </is>
      </c>
      <c r="CM104" t="inlineStr">
        <is>
          <t/>
        </is>
      </c>
      <c r="CN104" t="inlineStr">
        <is>
          <t/>
        </is>
      </c>
      <c r="CO104" t="inlineStr">
        <is>
          <t/>
        </is>
      </c>
      <c r="CP104" t="inlineStr">
        <is>
          <t/>
        </is>
      </c>
      <c r="CQ104" t="inlineStr">
        <is>
          <t/>
        </is>
      </c>
      <c r="CR104" t="inlineStr">
        <is>
          <t/>
        </is>
      </c>
      <c r="CS104" t="inlineStr">
        <is>
          <t/>
        </is>
      </c>
      <c r="CT104" t="inlineStr">
        <is>
          <t/>
        </is>
      </c>
      <c r="CU104" t="inlineStr">
        <is>
          <t/>
        </is>
      </c>
      <c r="CV104" t="inlineStr">
        <is>
          <t/>
        </is>
      </c>
      <c r="CW104" t="inlineStr">
        <is>
          <t/>
        </is>
      </c>
    </row>
    <row r="105">
      <c r="A105" s="1" t="str">
        <f>HYPERLINK("https://iate.europa.eu/entry/result/3631765/all", "3631765")</f>
        <v>3631765</v>
      </c>
      <c r="B105" t="inlineStr">
        <is>
          <t>INTERNATIONAL RELATIONS</t>
        </is>
      </c>
      <c r="C105" t="inlineStr">
        <is>
          <t>INTERNATIONAL RELATIONS|defence</t>
        </is>
      </c>
      <c r="D105" t="inlineStr">
        <is>
          <t>no</t>
        </is>
      </c>
      <c r="E105" t="inlineStr">
        <is>
          <t/>
        </is>
      </c>
      <c r="F105" t="inlineStr">
        <is>
          <t/>
        </is>
      </c>
      <c r="G105" t="inlineStr">
        <is>
          <t/>
        </is>
      </c>
      <c r="H105" t="inlineStr">
        <is>
          <t/>
        </is>
      </c>
      <c r="I105" t="inlineStr">
        <is>
          <t/>
        </is>
      </c>
      <c r="J105" t="inlineStr">
        <is>
          <t/>
        </is>
      </c>
      <c r="K105" t="inlineStr">
        <is>
          <t/>
        </is>
      </c>
      <c r="L105" t="inlineStr">
        <is>
          <t/>
        </is>
      </c>
      <c r="M105" t="inlineStr">
        <is>
          <t/>
        </is>
      </c>
      <c r="N105" t="inlineStr">
        <is>
          <t/>
        </is>
      </c>
      <c r="O105" t="inlineStr">
        <is>
          <t/>
        </is>
      </c>
      <c r="P105" t="inlineStr">
        <is>
          <t/>
        </is>
      </c>
      <c r="Q105" t="inlineStr">
        <is>
          <t/>
        </is>
      </c>
      <c r="R105" s="2" t="inlineStr">
        <is>
          <t>nicht tödliche Verteidigungswaffe</t>
        </is>
      </c>
      <c r="S105" s="2" t="inlineStr">
        <is>
          <t>2</t>
        </is>
      </c>
      <c r="T105" s="2" t="inlineStr">
        <is>
          <t/>
        </is>
      </c>
      <c r="U105" t="inlineStr">
        <is>
          <t/>
        </is>
      </c>
      <c r="V105" t="inlineStr">
        <is>
          <t/>
        </is>
      </c>
      <c r="W105" t="inlineStr">
        <is>
          <t/>
        </is>
      </c>
      <c r="X105" t="inlineStr">
        <is>
          <t/>
        </is>
      </c>
      <c r="Y105" t="inlineStr">
        <is>
          <t/>
        </is>
      </c>
      <c r="Z105" s="2" t="inlineStr">
        <is>
          <t>non-lethal self-defence gun</t>
        </is>
      </c>
      <c r="AA105" s="2" t="inlineStr">
        <is>
          <t>2</t>
        </is>
      </c>
      <c r="AB105" s="2" t="inlineStr">
        <is>
          <t/>
        </is>
      </c>
      <c r="AC105" t="inlineStr">
        <is>
          <t/>
        </is>
      </c>
      <c r="AD105" t="inlineStr">
        <is>
          <t/>
        </is>
      </c>
      <c r="AE105" t="inlineStr">
        <is>
          <t/>
        </is>
      </c>
      <c r="AF105" t="inlineStr">
        <is>
          <t/>
        </is>
      </c>
      <c r="AG105" t="inlineStr">
        <is>
          <t/>
        </is>
      </c>
      <c r="AH105" t="inlineStr">
        <is>
          <t/>
        </is>
      </c>
      <c r="AI105" t="inlineStr">
        <is>
          <t/>
        </is>
      </c>
      <c r="AJ105" t="inlineStr">
        <is>
          <t/>
        </is>
      </c>
      <c r="AK105" t="inlineStr">
        <is>
          <t/>
        </is>
      </c>
      <c r="AL105" s="2" t="inlineStr">
        <is>
          <t>ei-tappava puolustusase</t>
        </is>
      </c>
      <c r="AM105" s="2" t="inlineStr">
        <is>
          <t>2</t>
        </is>
      </c>
      <c r="AN105" s="2" t="inlineStr">
        <is>
          <t/>
        </is>
      </c>
      <c r="AO105" t="inlineStr">
        <is>
          <t/>
        </is>
      </c>
      <c r="AP105" t="inlineStr">
        <is>
          <t/>
        </is>
      </c>
      <c r="AQ105" t="inlineStr">
        <is>
          <t/>
        </is>
      </c>
      <c r="AR105" t="inlineStr">
        <is>
          <t/>
        </is>
      </c>
      <c r="AS105" t="inlineStr">
        <is>
          <t/>
        </is>
      </c>
      <c r="AT105" t="inlineStr">
        <is>
          <t/>
        </is>
      </c>
      <c r="AU105" t="inlineStr">
        <is>
          <t/>
        </is>
      </c>
      <c r="AV105" t="inlineStr">
        <is>
          <t/>
        </is>
      </c>
      <c r="AW105" t="inlineStr">
        <is>
          <t/>
        </is>
      </c>
      <c r="AX105" t="inlineStr">
        <is>
          <t/>
        </is>
      </c>
      <c r="AY105" t="inlineStr">
        <is>
          <t/>
        </is>
      </c>
      <c r="AZ105" t="inlineStr">
        <is>
          <t/>
        </is>
      </c>
      <c r="BA105" t="inlineStr">
        <is>
          <t/>
        </is>
      </c>
      <c r="BB105" s="2" t="inlineStr">
        <is>
          <t>halált nem okozó önvédelmi fegyverek</t>
        </is>
      </c>
      <c r="BC105" s="2" t="inlineStr">
        <is>
          <t>2</t>
        </is>
      </c>
      <c r="BD105" s="2" t="inlineStr">
        <is>
          <t/>
        </is>
      </c>
      <c r="BE105" t="inlineStr">
        <is>
          <t/>
        </is>
      </c>
      <c r="BF105" t="inlineStr">
        <is>
          <t/>
        </is>
      </c>
      <c r="BG105" t="inlineStr">
        <is>
          <t/>
        </is>
      </c>
      <c r="BH105" t="inlineStr">
        <is>
          <t/>
        </is>
      </c>
      <c r="BI105" t="inlineStr">
        <is>
          <t/>
        </is>
      </c>
      <c r="BJ105" t="inlineStr">
        <is>
          <t/>
        </is>
      </c>
      <c r="BK105" t="inlineStr">
        <is>
          <t/>
        </is>
      </c>
      <c r="BL105" t="inlineStr">
        <is>
          <t/>
        </is>
      </c>
      <c r="BM105" t="inlineStr">
        <is>
          <t/>
        </is>
      </c>
      <c r="BN105" t="inlineStr">
        <is>
          <t/>
        </is>
      </c>
      <c r="BO105" t="inlineStr">
        <is>
          <t/>
        </is>
      </c>
      <c r="BP105" t="inlineStr">
        <is>
          <t/>
        </is>
      </c>
      <c r="BQ105" t="inlineStr">
        <is>
          <t/>
        </is>
      </c>
      <c r="BR105" t="inlineStr">
        <is>
          <t/>
        </is>
      </c>
      <c r="BS105" t="inlineStr">
        <is>
          <t/>
        </is>
      </c>
      <c r="BT105" t="inlineStr">
        <is>
          <t/>
        </is>
      </c>
      <c r="BU105" t="inlineStr">
        <is>
          <t/>
        </is>
      </c>
      <c r="BV105" t="inlineStr">
        <is>
          <t/>
        </is>
      </c>
      <c r="BW105" t="inlineStr">
        <is>
          <t/>
        </is>
      </c>
      <c r="BX105" t="inlineStr">
        <is>
          <t/>
        </is>
      </c>
      <c r="BY105" t="inlineStr">
        <is>
          <t/>
        </is>
      </c>
      <c r="BZ105" t="inlineStr">
        <is>
          <t/>
        </is>
      </c>
      <c r="CA105" t="inlineStr">
        <is>
          <t/>
        </is>
      </c>
      <c r="CB105" t="inlineStr">
        <is>
          <t/>
        </is>
      </c>
      <c r="CC105" t="inlineStr">
        <is>
          <t/>
        </is>
      </c>
      <c r="CD105" t="inlineStr">
        <is>
          <t/>
        </is>
      </c>
      <c r="CE105" t="inlineStr">
        <is>
          <t/>
        </is>
      </c>
      <c r="CF105" t="inlineStr">
        <is>
          <t/>
        </is>
      </c>
      <c r="CG105" t="inlineStr">
        <is>
          <t/>
        </is>
      </c>
      <c r="CH105" t="inlineStr">
        <is>
          <t/>
        </is>
      </c>
      <c r="CI105" t="inlineStr">
        <is>
          <t/>
        </is>
      </c>
      <c r="CJ105" t="inlineStr">
        <is>
          <t/>
        </is>
      </c>
      <c r="CK105" t="inlineStr">
        <is>
          <t/>
        </is>
      </c>
      <c r="CL105" t="inlineStr">
        <is>
          <t/>
        </is>
      </c>
      <c r="CM105" t="inlineStr">
        <is>
          <t/>
        </is>
      </c>
      <c r="CN105" t="inlineStr">
        <is>
          <t/>
        </is>
      </c>
      <c r="CO105" t="inlineStr">
        <is>
          <t/>
        </is>
      </c>
      <c r="CP105" t="inlineStr">
        <is>
          <t/>
        </is>
      </c>
      <c r="CQ105" t="inlineStr">
        <is>
          <t/>
        </is>
      </c>
      <c r="CR105" t="inlineStr">
        <is>
          <t/>
        </is>
      </c>
      <c r="CS105" t="inlineStr">
        <is>
          <t/>
        </is>
      </c>
      <c r="CT105" t="inlineStr">
        <is>
          <t/>
        </is>
      </c>
      <c r="CU105" t="inlineStr">
        <is>
          <t/>
        </is>
      </c>
      <c r="CV105" t="inlineStr">
        <is>
          <t/>
        </is>
      </c>
      <c r="CW105" t="inlineStr">
        <is>
          <t/>
        </is>
      </c>
    </row>
    <row r="106">
      <c r="A106" s="1" t="str">
        <f>HYPERLINK("https://iate.europa.eu/entry/result/3631767/all", "3631767")</f>
        <v>3631767</v>
      </c>
      <c r="B106" t="inlineStr">
        <is>
          <t>INTERNATIONAL RELATIONS</t>
        </is>
      </c>
      <c r="C106" t="inlineStr">
        <is>
          <t>INTERNATIONAL RELATIONS|defence</t>
        </is>
      </c>
      <c r="D106" t="inlineStr">
        <is>
          <t>no</t>
        </is>
      </c>
      <c r="E106" t="inlineStr">
        <is>
          <t/>
        </is>
      </c>
      <c r="F106" t="inlineStr">
        <is>
          <t/>
        </is>
      </c>
      <c r="G106" t="inlineStr">
        <is>
          <t/>
        </is>
      </c>
      <c r="H106" t="inlineStr">
        <is>
          <t/>
        </is>
      </c>
      <c r="I106" t="inlineStr">
        <is>
          <t/>
        </is>
      </c>
      <c r="J106" t="inlineStr">
        <is>
          <t/>
        </is>
      </c>
      <c r="K106" t="inlineStr">
        <is>
          <t/>
        </is>
      </c>
      <c r="L106" t="inlineStr">
        <is>
          <t/>
        </is>
      </c>
      <c r="M106" t="inlineStr">
        <is>
          <t/>
        </is>
      </c>
      <c r="N106" t="inlineStr">
        <is>
          <t/>
        </is>
      </c>
      <c r="O106" t="inlineStr">
        <is>
          <t/>
        </is>
      </c>
      <c r="P106" t="inlineStr">
        <is>
          <t/>
        </is>
      </c>
      <c r="Q106" t="inlineStr">
        <is>
          <t/>
        </is>
      </c>
      <c r="R106" s="2" t="inlineStr">
        <is>
          <t>Schiesskugelschreiber</t>
        </is>
      </c>
      <c r="S106" s="2" t="inlineStr">
        <is>
          <t>2</t>
        </is>
      </c>
      <c r="T106" s="2" t="inlineStr">
        <is>
          <t/>
        </is>
      </c>
      <c r="U106" t="inlineStr">
        <is>
          <t/>
        </is>
      </c>
      <c r="V106" t="inlineStr">
        <is>
          <t/>
        </is>
      </c>
      <c r="W106" t="inlineStr">
        <is>
          <t/>
        </is>
      </c>
      <c r="X106" t="inlineStr">
        <is>
          <t/>
        </is>
      </c>
      <c r="Y106" t="inlineStr">
        <is>
          <t/>
        </is>
      </c>
      <c r="Z106" s="2" t="inlineStr">
        <is>
          <t>pen pistol</t>
        </is>
      </c>
      <c r="AA106" s="2" t="inlineStr">
        <is>
          <t>2</t>
        </is>
      </c>
      <c r="AB106" s="2" t="inlineStr">
        <is>
          <t/>
        </is>
      </c>
      <c r="AC106" t="inlineStr">
        <is>
          <t/>
        </is>
      </c>
      <c r="AD106" t="inlineStr">
        <is>
          <t/>
        </is>
      </c>
      <c r="AE106" t="inlineStr">
        <is>
          <t/>
        </is>
      </c>
      <c r="AF106" t="inlineStr">
        <is>
          <t/>
        </is>
      </c>
      <c r="AG106" t="inlineStr">
        <is>
          <t/>
        </is>
      </c>
      <c r="AH106" t="inlineStr">
        <is>
          <t/>
        </is>
      </c>
      <c r="AI106" t="inlineStr">
        <is>
          <t/>
        </is>
      </c>
      <c r="AJ106" t="inlineStr">
        <is>
          <t/>
        </is>
      </c>
      <c r="AK106" t="inlineStr">
        <is>
          <t/>
        </is>
      </c>
      <c r="AL106" s="2" t="inlineStr">
        <is>
          <t>kynäpistooli</t>
        </is>
      </c>
      <c r="AM106" s="2" t="inlineStr">
        <is>
          <t>2</t>
        </is>
      </c>
      <c r="AN106" s="2" t="inlineStr">
        <is>
          <t/>
        </is>
      </c>
      <c r="AO106" t="inlineStr">
        <is>
          <t/>
        </is>
      </c>
      <c r="AP106" t="inlineStr">
        <is>
          <t/>
        </is>
      </c>
      <c r="AQ106" t="inlineStr">
        <is>
          <t/>
        </is>
      </c>
      <c r="AR106" t="inlineStr">
        <is>
          <t/>
        </is>
      </c>
      <c r="AS106" t="inlineStr">
        <is>
          <t/>
        </is>
      </c>
      <c r="AT106" t="inlineStr">
        <is>
          <t/>
        </is>
      </c>
      <c r="AU106" t="inlineStr">
        <is>
          <t/>
        </is>
      </c>
      <c r="AV106" t="inlineStr">
        <is>
          <t/>
        </is>
      </c>
      <c r="AW106" t="inlineStr">
        <is>
          <t/>
        </is>
      </c>
      <c r="AX106" t="inlineStr">
        <is>
          <t/>
        </is>
      </c>
      <c r="AY106" t="inlineStr">
        <is>
          <t/>
        </is>
      </c>
      <c r="AZ106" t="inlineStr">
        <is>
          <t/>
        </is>
      </c>
      <c r="BA106" t="inlineStr">
        <is>
          <t/>
        </is>
      </c>
      <c r="BB106" t="inlineStr">
        <is>
          <t/>
        </is>
      </c>
      <c r="BC106" t="inlineStr">
        <is>
          <t/>
        </is>
      </c>
      <c r="BD106" t="inlineStr">
        <is>
          <t/>
        </is>
      </c>
      <c r="BE106" t="inlineStr">
        <is>
          <t/>
        </is>
      </c>
      <c r="BF106" t="inlineStr">
        <is>
          <t/>
        </is>
      </c>
      <c r="BG106" t="inlineStr">
        <is>
          <t/>
        </is>
      </c>
      <c r="BH106" t="inlineStr">
        <is>
          <t/>
        </is>
      </c>
      <c r="BI106" t="inlineStr">
        <is>
          <t/>
        </is>
      </c>
      <c r="BJ106" t="inlineStr">
        <is>
          <t/>
        </is>
      </c>
      <c r="BK106" t="inlineStr">
        <is>
          <t/>
        </is>
      </c>
      <c r="BL106" t="inlineStr">
        <is>
          <t/>
        </is>
      </c>
      <c r="BM106" t="inlineStr">
        <is>
          <t/>
        </is>
      </c>
      <c r="BN106" t="inlineStr">
        <is>
          <t/>
        </is>
      </c>
      <c r="BO106" t="inlineStr">
        <is>
          <t/>
        </is>
      </c>
      <c r="BP106" t="inlineStr">
        <is>
          <t/>
        </is>
      </c>
      <c r="BQ106" t="inlineStr">
        <is>
          <t/>
        </is>
      </c>
      <c r="BR106" t="inlineStr">
        <is>
          <t/>
        </is>
      </c>
      <c r="BS106" t="inlineStr">
        <is>
          <t/>
        </is>
      </c>
      <c r="BT106" t="inlineStr">
        <is>
          <t/>
        </is>
      </c>
      <c r="BU106" t="inlineStr">
        <is>
          <t/>
        </is>
      </c>
      <c r="BV106" t="inlineStr">
        <is>
          <t/>
        </is>
      </c>
      <c r="BW106" t="inlineStr">
        <is>
          <t/>
        </is>
      </c>
      <c r="BX106" t="inlineStr">
        <is>
          <t/>
        </is>
      </c>
      <c r="BY106" t="inlineStr">
        <is>
          <t/>
        </is>
      </c>
      <c r="BZ106" t="inlineStr">
        <is>
          <t/>
        </is>
      </c>
      <c r="CA106" t="inlineStr">
        <is>
          <t/>
        </is>
      </c>
      <c r="CB106" t="inlineStr">
        <is>
          <t/>
        </is>
      </c>
      <c r="CC106" t="inlineStr">
        <is>
          <t/>
        </is>
      </c>
      <c r="CD106" t="inlineStr">
        <is>
          <t/>
        </is>
      </c>
      <c r="CE106" t="inlineStr">
        <is>
          <t/>
        </is>
      </c>
      <c r="CF106" t="inlineStr">
        <is>
          <t/>
        </is>
      </c>
      <c r="CG106" t="inlineStr">
        <is>
          <t/>
        </is>
      </c>
      <c r="CH106" t="inlineStr">
        <is>
          <t/>
        </is>
      </c>
      <c r="CI106" t="inlineStr">
        <is>
          <t/>
        </is>
      </c>
      <c r="CJ106" t="inlineStr">
        <is>
          <t/>
        </is>
      </c>
      <c r="CK106" t="inlineStr">
        <is>
          <t/>
        </is>
      </c>
      <c r="CL106" t="inlineStr">
        <is>
          <t/>
        </is>
      </c>
      <c r="CM106" t="inlineStr">
        <is>
          <t/>
        </is>
      </c>
      <c r="CN106" t="inlineStr">
        <is>
          <t/>
        </is>
      </c>
      <c r="CO106" t="inlineStr">
        <is>
          <t/>
        </is>
      </c>
      <c r="CP106" t="inlineStr">
        <is>
          <t/>
        </is>
      </c>
      <c r="CQ106" t="inlineStr">
        <is>
          <t/>
        </is>
      </c>
      <c r="CR106" t="inlineStr">
        <is>
          <t/>
        </is>
      </c>
      <c r="CS106" t="inlineStr">
        <is>
          <t/>
        </is>
      </c>
      <c r="CT106" t="inlineStr">
        <is>
          <t/>
        </is>
      </c>
      <c r="CU106" t="inlineStr">
        <is>
          <t/>
        </is>
      </c>
      <c r="CV106" t="inlineStr">
        <is>
          <t/>
        </is>
      </c>
      <c r="CW106" t="inlineStr">
        <is>
          <t/>
        </is>
      </c>
    </row>
    <row r="107">
      <c r="A107" s="1" t="str">
        <f>HYPERLINK("https://iate.europa.eu/entry/result/3631637/all", "3631637")</f>
        <v>3631637</v>
      </c>
      <c r="B107" t="inlineStr">
        <is>
          <t>INTERNATIONAL RELATIONS</t>
        </is>
      </c>
      <c r="C107" t="inlineStr">
        <is>
          <t>INTERNATIONAL RELATIONS|defence</t>
        </is>
      </c>
      <c r="D107" t="inlineStr">
        <is>
          <t>no</t>
        </is>
      </c>
      <c r="E107" t="inlineStr">
        <is>
          <t/>
        </is>
      </c>
      <c r="F107" t="inlineStr">
        <is>
          <t/>
        </is>
      </c>
      <c r="G107" t="inlineStr">
        <is>
          <t/>
        </is>
      </c>
      <c r="H107" t="inlineStr">
        <is>
          <t/>
        </is>
      </c>
      <c r="I107" t="inlineStr">
        <is>
          <t/>
        </is>
      </c>
      <c r="J107" t="inlineStr">
        <is>
          <t/>
        </is>
      </c>
      <c r="K107" t="inlineStr">
        <is>
          <t/>
        </is>
      </c>
      <c r="L107" t="inlineStr">
        <is>
          <t/>
        </is>
      </c>
      <c r="M107" t="inlineStr">
        <is>
          <t/>
        </is>
      </c>
      <c r="N107" t="inlineStr">
        <is>
          <t/>
        </is>
      </c>
      <c r="O107" t="inlineStr">
        <is>
          <t/>
        </is>
      </c>
      <c r="P107" t="inlineStr">
        <is>
          <t/>
        </is>
      </c>
      <c r="Q107" t="inlineStr">
        <is>
          <t/>
        </is>
      </c>
      <c r="R107" s="2" t="inlineStr">
        <is>
          <t>Trommelbüchse</t>
        </is>
      </c>
      <c r="S107" s="2" t="inlineStr">
        <is>
          <t>2</t>
        </is>
      </c>
      <c r="T107" s="2" t="inlineStr">
        <is>
          <t/>
        </is>
      </c>
      <c r="U107" t="inlineStr">
        <is>
          <t/>
        </is>
      </c>
      <c r="V107" t="inlineStr">
        <is>
          <t/>
        </is>
      </c>
      <c r="W107" t="inlineStr">
        <is>
          <t/>
        </is>
      </c>
      <c r="X107" t="inlineStr">
        <is>
          <t/>
        </is>
      </c>
      <c r="Y107" t="inlineStr">
        <is>
          <t/>
        </is>
      </c>
      <c r="Z107" s="2" t="inlineStr">
        <is>
          <t>barrel rifle</t>
        </is>
      </c>
      <c r="AA107" s="2" t="inlineStr">
        <is>
          <t>2</t>
        </is>
      </c>
      <c r="AB107" s="2" t="inlineStr">
        <is>
          <t/>
        </is>
      </c>
      <c r="AC107" t="inlineStr">
        <is>
          <t/>
        </is>
      </c>
      <c r="AD107" t="inlineStr">
        <is>
          <t/>
        </is>
      </c>
      <c r="AE107" t="inlineStr">
        <is>
          <t/>
        </is>
      </c>
      <c r="AF107" t="inlineStr">
        <is>
          <t/>
        </is>
      </c>
      <c r="AG107" t="inlineStr">
        <is>
          <t/>
        </is>
      </c>
      <c r="AH107" t="inlineStr">
        <is>
          <t/>
        </is>
      </c>
      <c r="AI107" t="inlineStr">
        <is>
          <t/>
        </is>
      </c>
      <c r="AJ107" t="inlineStr">
        <is>
          <t/>
        </is>
      </c>
      <c r="AK107" t="inlineStr">
        <is>
          <t/>
        </is>
      </c>
      <c r="AL107" t="inlineStr">
        <is>
          <t/>
        </is>
      </c>
      <c r="AM107" t="inlineStr">
        <is>
          <t/>
        </is>
      </c>
      <c r="AN107" t="inlineStr">
        <is>
          <t/>
        </is>
      </c>
      <c r="AO107" t="inlineStr">
        <is>
          <t/>
        </is>
      </c>
      <c r="AP107" s="2" t="inlineStr">
        <is>
          <t>carabine à barillet</t>
        </is>
      </c>
      <c r="AQ107" s="2" t="inlineStr">
        <is>
          <t>2</t>
        </is>
      </c>
      <c r="AR107" s="2" t="inlineStr">
        <is>
          <t/>
        </is>
      </c>
      <c r="AS107" t="inlineStr">
        <is>
          <t/>
        </is>
      </c>
      <c r="AT107" t="inlineStr">
        <is>
          <t/>
        </is>
      </c>
      <c r="AU107" t="inlineStr">
        <is>
          <t/>
        </is>
      </c>
      <c r="AV107" t="inlineStr">
        <is>
          <t/>
        </is>
      </c>
      <c r="AW107" t="inlineStr">
        <is>
          <t/>
        </is>
      </c>
      <c r="AX107" t="inlineStr">
        <is>
          <t/>
        </is>
      </c>
      <c r="AY107" t="inlineStr">
        <is>
          <t/>
        </is>
      </c>
      <c r="AZ107" t="inlineStr">
        <is>
          <t/>
        </is>
      </c>
      <c r="BA107" t="inlineStr">
        <is>
          <t/>
        </is>
      </c>
      <c r="BB107" t="inlineStr">
        <is>
          <t/>
        </is>
      </c>
      <c r="BC107" t="inlineStr">
        <is>
          <t/>
        </is>
      </c>
      <c r="BD107" t="inlineStr">
        <is>
          <t/>
        </is>
      </c>
      <c r="BE107" t="inlineStr">
        <is>
          <t/>
        </is>
      </c>
      <c r="BF107" t="inlineStr">
        <is>
          <t/>
        </is>
      </c>
      <c r="BG107" t="inlineStr">
        <is>
          <t/>
        </is>
      </c>
      <c r="BH107" t="inlineStr">
        <is>
          <t/>
        </is>
      </c>
      <c r="BI107" t="inlineStr">
        <is>
          <t/>
        </is>
      </c>
      <c r="BJ107" t="inlineStr">
        <is>
          <t/>
        </is>
      </c>
      <c r="BK107" t="inlineStr">
        <is>
          <t/>
        </is>
      </c>
      <c r="BL107" t="inlineStr">
        <is>
          <t/>
        </is>
      </c>
      <c r="BM107" t="inlineStr">
        <is>
          <t/>
        </is>
      </c>
      <c r="BN107" t="inlineStr">
        <is>
          <t/>
        </is>
      </c>
      <c r="BO107" t="inlineStr">
        <is>
          <t/>
        </is>
      </c>
      <c r="BP107" t="inlineStr">
        <is>
          <t/>
        </is>
      </c>
      <c r="BQ107" t="inlineStr">
        <is>
          <t/>
        </is>
      </c>
      <c r="BR107" t="inlineStr">
        <is>
          <t/>
        </is>
      </c>
      <c r="BS107" t="inlineStr">
        <is>
          <t/>
        </is>
      </c>
      <c r="BT107" t="inlineStr">
        <is>
          <t/>
        </is>
      </c>
      <c r="BU107" t="inlineStr">
        <is>
          <t/>
        </is>
      </c>
      <c r="BV107" t="inlineStr">
        <is>
          <t/>
        </is>
      </c>
      <c r="BW107" t="inlineStr">
        <is>
          <t/>
        </is>
      </c>
      <c r="BX107" t="inlineStr">
        <is>
          <t/>
        </is>
      </c>
      <c r="BY107" t="inlineStr">
        <is>
          <t/>
        </is>
      </c>
      <c r="BZ107" t="inlineStr">
        <is>
          <t/>
        </is>
      </c>
      <c r="CA107" t="inlineStr">
        <is>
          <t/>
        </is>
      </c>
      <c r="CB107" t="inlineStr">
        <is>
          <t/>
        </is>
      </c>
      <c r="CC107" t="inlineStr">
        <is>
          <t/>
        </is>
      </c>
      <c r="CD107" t="inlineStr">
        <is>
          <t/>
        </is>
      </c>
      <c r="CE107" t="inlineStr">
        <is>
          <t/>
        </is>
      </c>
      <c r="CF107" t="inlineStr">
        <is>
          <t/>
        </is>
      </c>
      <c r="CG107" t="inlineStr">
        <is>
          <t/>
        </is>
      </c>
      <c r="CH107" t="inlineStr">
        <is>
          <t/>
        </is>
      </c>
      <c r="CI107" t="inlineStr">
        <is>
          <t/>
        </is>
      </c>
      <c r="CJ107" t="inlineStr">
        <is>
          <t/>
        </is>
      </c>
      <c r="CK107" t="inlineStr">
        <is>
          <t/>
        </is>
      </c>
      <c r="CL107" t="inlineStr">
        <is>
          <t/>
        </is>
      </c>
      <c r="CM107" t="inlineStr">
        <is>
          <t/>
        </is>
      </c>
      <c r="CN107" t="inlineStr">
        <is>
          <t/>
        </is>
      </c>
      <c r="CO107" t="inlineStr">
        <is>
          <t/>
        </is>
      </c>
      <c r="CP107" t="inlineStr">
        <is>
          <t/>
        </is>
      </c>
      <c r="CQ107" t="inlineStr">
        <is>
          <t/>
        </is>
      </c>
      <c r="CR107" t="inlineStr">
        <is>
          <t/>
        </is>
      </c>
      <c r="CS107" t="inlineStr">
        <is>
          <t/>
        </is>
      </c>
      <c r="CT107" t="inlineStr">
        <is>
          <t/>
        </is>
      </c>
      <c r="CU107" t="inlineStr">
        <is>
          <t/>
        </is>
      </c>
      <c r="CV107" t="inlineStr">
        <is>
          <t/>
        </is>
      </c>
      <c r="CW107" t="inlineStr">
        <is>
          <t/>
        </is>
      </c>
    </row>
    <row r="108">
      <c r="A108" s="1" t="str">
        <f>HYPERLINK("https://iate.europa.eu/entry/result/3631460/all", "3631460")</f>
        <v>3631460</v>
      </c>
      <c r="B108" t="inlineStr">
        <is>
          <t>INTERNATIONAL RELATIONS</t>
        </is>
      </c>
      <c r="C108" t="inlineStr">
        <is>
          <t>INTERNATIONAL RELATIONS|defence</t>
        </is>
      </c>
      <c r="D108" t="inlineStr">
        <is>
          <t>no</t>
        </is>
      </c>
      <c r="E108" t="inlineStr">
        <is>
          <t/>
        </is>
      </c>
      <c r="F108" t="inlineStr">
        <is>
          <t/>
        </is>
      </c>
      <c r="G108" t="inlineStr">
        <is>
          <t/>
        </is>
      </c>
      <c r="H108" t="inlineStr">
        <is>
          <t/>
        </is>
      </c>
      <c r="I108" t="inlineStr">
        <is>
          <t/>
        </is>
      </c>
      <c r="J108" t="inlineStr">
        <is>
          <t/>
        </is>
      </c>
      <c r="K108" t="inlineStr">
        <is>
          <t/>
        </is>
      </c>
      <c r="L108" t="inlineStr">
        <is>
          <t/>
        </is>
      </c>
      <c r="M108" t="inlineStr">
        <is>
          <t/>
        </is>
      </c>
      <c r="N108" t="inlineStr">
        <is>
          <t/>
        </is>
      </c>
      <c r="O108" t="inlineStr">
        <is>
          <t/>
        </is>
      </c>
      <c r="P108" t="inlineStr">
        <is>
          <t/>
        </is>
      </c>
      <c r="Q108" t="inlineStr">
        <is>
          <t/>
        </is>
      </c>
      <c r="R108" s="2" t="inlineStr">
        <is>
          <t>Artilleriegeschütze mit gezogenem Lauf</t>
        </is>
      </c>
      <c r="S108" s="2" t="inlineStr">
        <is>
          <t>2</t>
        </is>
      </c>
      <c r="T108" s="2" t="inlineStr">
        <is>
          <t/>
        </is>
      </c>
      <c r="U108" t="inlineStr">
        <is>
          <t/>
        </is>
      </c>
      <c r="V108" t="inlineStr">
        <is>
          <t/>
        </is>
      </c>
      <c r="W108" t="inlineStr">
        <is>
          <t/>
        </is>
      </c>
      <c r="X108" t="inlineStr">
        <is>
          <t/>
        </is>
      </c>
      <c r="Y108" t="inlineStr">
        <is>
          <t/>
        </is>
      </c>
      <c r="Z108" s="2" t="inlineStr">
        <is>
          <t>rifled artillery weapon</t>
        </is>
      </c>
      <c r="AA108" s="2" t="inlineStr">
        <is>
          <t>2</t>
        </is>
      </c>
      <c r="AB108" s="2" t="inlineStr">
        <is>
          <t/>
        </is>
      </c>
      <c r="AC108" t="inlineStr">
        <is>
          <t/>
        </is>
      </c>
      <c r="AD108" t="inlineStr">
        <is>
          <t/>
        </is>
      </c>
      <c r="AE108" t="inlineStr">
        <is>
          <t/>
        </is>
      </c>
      <c r="AF108" t="inlineStr">
        <is>
          <t/>
        </is>
      </c>
      <c r="AG108" t="inlineStr">
        <is>
          <t/>
        </is>
      </c>
      <c r="AH108" t="inlineStr">
        <is>
          <t/>
        </is>
      </c>
      <c r="AI108" t="inlineStr">
        <is>
          <t/>
        </is>
      </c>
      <c r="AJ108" t="inlineStr">
        <is>
          <t/>
        </is>
      </c>
      <c r="AK108" t="inlineStr">
        <is>
          <t/>
        </is>
      </c>
      <c r="AL108" s="2" t="inlineStr">
        <is>
          <t>tykistöaseet, joissa rihlattu putki</t>
        </is>
      </c>
      <c r="AM108" s="2" t="inlineStr">
        <is>
          <t>2</t>
        </is>
      </c>
      <c r="AN108" s="2" t="inlineStr">
        <is>
          <t/>
        </is>
      </c>
      <c r="AO108" t="inlineStr">
        <is>
          <t/>
        </is>
      </c>
      <c r="AP108" t="inlineStr">
        <is>
          <t/>
        </is>
      </c>
      <c r="AQ108" t="inlineStr">
        <is>
          <t/>
        </is>
      </c>
      <c r="AR108" t="inlineStr">
        <is>
          <t/>
        </is>
      </c>
      <c r="AS108" t="inlineStr">
        <is>
          <t/>
        </is>
      </c>
      <c r="AT108" t="inlineStr">
        <is>
          <t/>
        </is>
      </c>
      <c r="AU108" t="inlineStr">
        <is>
          <t/>
        </is>
      </c>
      <c r="AV108" t="inlineStr">
        <is>
          <t/>
        </is>
      </c>
      <c r="AW108" t="inlineStr">
        <is>
          <t/>
        </is>
      </c>
      <c r="AX108" t="inlineStr">
        <is>
          <t/>
        </is>
      </c>
      <c r="AY108" t="inlineStr">
        <is>
          <t/>
        </is>
      </c>
      <c r="AZ108" t="inlineStr">
        <is>
          <t/>
        </is>
      </c>
      <c r="BA108" t="inlineStr">
        <is>
          <t/>
        </is>
      </c>
      <c r="BB108" t="inlineStr">
        <is>
          <t/>
        </is>
      </c>
      <c r="BC108" t="inlineStr">
        <is>
          <t/>
        </is>
      </c>
      <c r="BD108" t="inlineStr">
        <is>
          <t/>
        </is>
      </c>
      <c r="BE108" t="inlineStr">
        <is>
          <t/>
        </is>
      </c>
      <c r="BF108" t="inlineStr">
        <is>
          <t/>
        </is>
      </c>
      <c r="BG108" t="inlineStr">
        <is>
          <t/>
        </is>
      </c>
      <c r="BH108" t="inlineStr">
        <is>
          <t/>
        </is>
      </c>
      <c r="BI108" t="inlineStr">
        <is>
          <t/>
        </is>
      </c>
      <c r="BJ108" t="inlineStr">
        <is>
          <t/>
        </is>
      </c>
      <c r="BK108" t="inlineStr">
        <is>
          <t/>
        </is>
      </c>
      <c r="BL108" t="inlineStr">
        <is>
          <t/>
        </is>
      </c>
      <c r="BM108" t="inlineStr">
        <is>
          <t/>
        </is>
      </c>
      <c r="BN108" t="inlineStr">
        <is>
          <t/>
        </is>
      </c>
      <c r="BO108" t="inlineStr">
        <is>
          <t/>
        </is>
      </c>
      <c r="BP108" t="inlineStr">
        <is>
          <t/>
        </is>
      </c>
      <c r="BQ108" t="inlineStr">
        <is>
          <t/>
        </is>
      </c>
      <c r="BR108" t="inlineStr">
        <is>
          <t/>
        </is>
      </c>
      <c r="BS108" t="inlineStr">
        <is>
          <t/>
        </is>
      </c>
      <c r="BT108" t="inlineStr">
        <is>
          <t/>
        </is>
      </c>
      <c r="BU108" t="inlineStr">
        <is>
          <t/>
        </is>
      </c>
      <c r="BV108" t="inlineStr">
        <is>
          <t/>
        </is>
      </c>
      <c r="BW108" t="inlineStr">
        <is>
          <t/>
        </is>
      </c>
      <c r="BX108" t="inlineStr">
        <is>
          <t/>
        </is>
      </c>
      <c r="BY108" t="inlineStr">
        <is>
          <t/>
        </is>
      </c>
      <c r="BZ108" t="inlineStr">
        <is>
          <t/>
        </is>
      </c>
      <c r="CA108" t="inlineStr">
        <is>
          <t/>
        </is>
      </c>
      <c r="CB108" t="inlineStr">
        <is>
          <t/>
        </is>
      </c>
      <c r="CC108" t="inlineStr">
        <is>
          <t/>
        </is>
      </c>
      <c r="CD108" t="inlineStr">
        <is>
          <t/>
        </is>
      </c>
      <c r="CE108" t="inlineStr">
        <is>
          <t/>
        </is>
      </c>
      <c r="CF108" t="inlineStr">
        <is>
          <t/>
        </is>
      </c>
      <c r="CG108" t="inlineStr">
        <is>
          <t/>
        </is>
      </c>
      <c r="CH108" t="inlineStr">
        <is>
          <t/>
        </is>
      </c>
      <c r="CI108" t="inlineStr">
        <is>
          <t/>
        </is>
      </c>
      <c r="CJ108" t="inlineStr">
        <is>
          <t/>
        </is>
      </c>
      <c r="CK108" t="inlineStr">
        <is>
          <t/>
        </is>
      </c>
      <c r="CL108" t="inlineStr">
        <is>
          <t/>
        </is>
      </c>
      <c r="CM108" t="inlineStr">
        <is>
          <t/>
        </is>
      </c>
      <c r="CN108" t="inlineStr">
        <is>
          <t/>
        </is>
      </c>
      <c r="CO108" t="inlineStr">
        <is>
          <t/>
        </is>
      </c>
      <c r="CP108" t="inlineStr">
        <is>
          <t/>
        </is>
      </c>
      <c r="CQ108" t="inlineStr">
        <is>
          <t/>
        </is>
      </c>
      <c r="CR108" t="inlineStr">
        <is>
          <t/>
        </is>
      </c>
      <c r="CS108" t="inlineStr">
        <is>
          <t/>
        </is>
      </c>
      <c r="CT108" t="inlineStr">
        <is>
          <t/>
        </is>
      </c>
      <c r="CU108" t="inlineStr">
        <is>
          <t/>
        </is>
      </c>
      <c r="CV108" t="inlineStr">
        <is>
          <t/>
        </is>
      </c>
      <c r="CW108" t="inlineStr">
        <is>
          <t/>
        </is>
      </c>
    </row>
    <row r="109">
      <c r="A109" s="1" t="str">
        <f>HYPERLINK("https://iate.europa.eu/entry/result/3631484/all", "3631484")</f>
        <v>3631484</v>
      </c>
      <c r="B109" t="inlineStr">
        <is>
          <t>INTERNATIONAL RELATIONS</t>
        </is>
      </c>
      <c r="C109" t="inlineStr">
        <is>
          <t>INTERNATIONAL RELATIONS|defence</t>
        </is>
      </c>
      <c r="D109" t="inlineStr">
        <is>
          <t>no</t>
        </is>
      </c>
      <c r="E109" t="inlineStr">
        <is>
          <t/>
        </is>
      </c>
      <c r="F109" t="inlineStr">
        <is>
          <t/>
        </is>
      </c>
      <c r="G109" t="inlineStr">
        <is>
          <t/>
        </is>
      </c>
      <c r="H109" t="inlineStr">
        <is>
          <t/>
        </is>
      </c>
      <c r="I109" t="inlineStr">
        <is>
          <t/>
        </is>
      </c>
      <c r="J109" t="inlineStr">
        <is>
          <t/>
        </is>
      </c>
      <c r="K109" t="inlineStr">
        <is>
          <t/>
        </is>
      </c>
      <c r="L109" t="inlineStr">
        <is>
          <t/>
        </is>
      </c>
      <c r="M109" t="inlineStr">
        <is>
          <t/>
        </is>
      </c>
      <c r="N109" t="inlineStr">
        <is>
          <t/>
        </is>
      </c>
      <c r="O109" t="inlineStr">
        <is>
          <t/>
        </is>
      </c>
      <c r="P109" t="inlineStr">
        <is>
          <t/>
        </is>
      </c>
      <c r="Q109" t="inlineStr">
        <is>
          <t/>
        </is>
      </c>
      <c r="R109" t="inlineStr">
        <is>
          <t/>
        </is>
      </c>
      <c r="S109" t="inlineStr">
        <is>
          <t/>
        </is>
      </c>
      <c r="T109" t="inlineStr">
        <is>
          <t/>
        </is>
      </c>
      <c r="U109" t="inlineStr">
        <is>
          <t/>
        </is>
      </c>
      <c r="V109" t="inlineStr">
        <is>
          <t/>
        </is>
      </c>
      <c r="W109" t="inlineStr">
        <is>
          <t/>
        </is>
      </c>
      <c r="X109" t="inlineStr">
        <is>
          <t/>
        </is>
      </c>
      <c r="Y109" t="inlineStr">
        <is>
          <t/>
        </is>
      </c>
      <c r="Z109" s="2" t="inlineStr">
        <is>
          <t>selective fire weapon</t>
        </is>
      </c>
      <c r="AA109" s="2" t="inlineStr">
        <is>
          <t>2</t>
        </is>
      </c>
      <c r="AB109" s="2" t="inlineStr">
        <is>
          <t/>
        </is>
      </c>
      <c r="AC109" t="inlineStr">
        <is>
          <t>firearm having at least two modes, which are activated by means of a selector.</t>
        </is>
      </c>
      <c r="AD109" t="inlineStr">
        <is>
          <t/>
        </is>
      </c>
      <c r="AE109" t="inlineStr">
        <is>
          <t/>
        </is>
      </c>
      <c r="AF109" t="inlineStr">
        <is>
          <t/>
        </is>
      </c>
      <c r="AG109" t="inlineStr">
        <is>
          <t/>
        </is>
      </c>
      <c r="AH109" t="inlineStr">
        <is>
          <t/>
        </is>
      </c>
      <c r="AI109" t="inlineStr">
        <is>
          <t/>
        </is>
      </c>
      <c r="AJ109" t="inlineStr">
        <is>
          <t/>
        </is>
      </c>
      <c r="AK109" t="inlineStr">
        <is>
          <t/>
        </is>
      </c>
      <c r="AL109" t="inlineStr">
        <is>
          <t/>
        </is>
      </c>
      <c r="AM109" t="inlineStr">
        <is>
          <t/>
        </is>
      </c>
      <c r="AN109" t="inlineStr">
        <is>
          <t/>
        </is>
      </c>
      <c r="AO109" t="inlineStr">
        <is>
          <t/>
        </is>
      </c>
      <c r="AP109" s="2" t="inlineStr">
        <is>
          <t>arme avec sélecteur de tir</t>
        </is>
      </c>
      <c r="AQ109" s="2" t="inlineStr">
        <is>
          <t>2</t>
        </is>
      </c>
      <c r="AR109" s="2" t="inlineStr">
        <is>
          <t/>
        </is>
      </c>
      <c r="AS109" t="inlineStr">
        <is>
          <t/>
        </is>
      </c>
      <c r="AT109" t="inlineStr">
        <is>
          <t/>
        </is>
      </c>
      <c r="AU109" t="inlineStr">
        <is>
          <t/>
        </is>
      </c>
      <c r="AV109" t="inlineStr">
        <is>
          <t/>
        </is>
      </c>
      <c r="AW109" t="inlineStr">
        <is>
          <t/>
        </is>
      </c>
      <c r="AX109" t="inlineStr">
        <is>
          <t/>
        </is>
      </c>
      <c r="AY109" t="inlineStr">
        <is>
          <t/>
        </is>
      </c>
      <c r="AZ109" t="inlineStr">
        <is>
          <t/>
        </is>
      </c>
      <c r="BA109" t="inlineStr">
        <is>
          <t/>
        </is>
      </c>
      <c r="BB109" t="inlineStr">
        <is>
          <t/>
        </is>
      </c>
      <c r="BC109" t="inlineStr">
        <is>
          <t/>
        </is>
      </c>
      <c r="BD109" t="inlineStr">
        <is>
          <t/>
        </is>
      </c>
      <c r="BE109" t="inlineStr">
        <is>
          <t/>
        </is>
      </c>
      <c r="BF109" s="2" t="inlineStr">
        <is>
          <t>arma con selettore di fuoco</t>
        </is>
      </c>
      <c r="BG109" s="2" t="inlineStr">
        <is>
          <t>2</t>
        </is>
      </c>
      <c r="BH109" s="2" t="inlineStr">
        <is>
          <t/>
        </is>
      </c>
      <c r="BI109" t="inlineStr">
        <is>
          <t/>
        </is>
      </c>
      <c r="BJ109" t="inlineStr">
        <is>
          <t/>
        </is>
      </c>
      <c r="BK109" t="inlineStr">
        <is>
          <t/>
        </is>
      </c>
      <c r="BL109" t="inlineStr">
        <is>
          <t/>
        </is>
      </c>
      <c r="BM109" t="inlineStr">
        <is>
          <t/>
        </is>
      </c>
      <c r="BN109" t="inlineStr">
        <is>
          <t/>
        </is>
      </c>
      <c r="BO109" t="inlineStr">
        <is>
          <t/>
        </is>
      </c>
      <c r="BP109" t="inlineStr">
        <is>
          <t/>
        </is>
      </c>
      <c r="BQ109" t="inlineStr">
        <is>
          <t/>
        </is>
      </c>
      <c r="BR109" t="inlineStr">
        <is>
          <t/>
        </is>
      </c>
      <c r="BS109" t="inlineStr">
        <is>
          <t/>
        </is>
      </c>
      <c r="BT109" t="inlineStr">
        <is>
          <t/>
        </is>
      </c>
      <c r="BU109" t="inlineStr">
        <is>
          <t/>
        </is>
      </c>
      <c r="BV109" t="inlineStr">
        <is>
          <t/>
        </is>
      </c>
      <c r="BW109" t="inlineStr">
        <is>
          <t/>
        </is>
      </c>
      <c r="BX109" t="inlineStr">
        <is>
          <t/>
        </is>
      </c>
      <c r="BY109" t="inlineStr">
        <is>
          <t/>
        </is>
      </c>
      <c r="BZ109" t="inlineStr">
        <is>
          <t/>
        </is>
      </c>
      <c r="CA109" t="inlineStr">
        <is>
          <t/>
        </is>
      </c>
      <c r="CB109" t="inlineStr">
        <is>
          <t/>
        </is>
      </c>
      <c r="CC109" t="inlineStr">
        <is>
          <t/>
        </is>
      </c>
      <c r="CD109" t="inlineStr">
        <is>
          <t/>
        </is>
      </c>
      <c r="CE109" t="inlineStr">
        <is>
          <t/>
        </is>
      </c>
      <c r="CF109" t="inlineStr">
        <is>
          <t/>
        </is>
      </c>
      <c r="CG109" t="inlineStr">
        <is>
          <t/>
        </is>
      </c>
      <c r="CH109" t="inlineStr">
        <is>
          <t/>
        </is>
      </c>
      <c r="CI109" t="inlineStr">
        <is>
          <t/>
        </is>
      </c>
      <c r="CJ109" t="inlineStr">
        <is>
          <t/>
        </is>
      </c>
      <c r="CK109" t="inlineStr">
        <is>
          <t/>
        </is>
      </c>
      <c r="CL109" t="inlineStr">
        <is>
          <t/>
        </is>
      </c>
      <c r="CM109" t="inlineStr">
        <is>
          <t/>
        </is>
      </c>
      <c r="CN109" t="inlineStr">
        <is>
          <t/>
        </is>
      </c>
      <c r="CO109" t="inlineStr">
        <is>
          <t/>
        </is>
      </c>
      <c r="CP109" t="inlineStr">
        <is>
          <t/>
        </is>
      </c>
      <c r="CQ109" t="inlineStr">
        <is>
          <t/>
        </is>
      </c>
      <c r="CR109" t="inlineStr">
        <is>
          <t/>
        </is>
      </c>
      <c r="CS109" t="inlineStr">
        <is>
          <t/>
        </is>
      </c>
      <c r="CT109" t="inlineStr">
        <is>
          <t/>
        </is>
      </c>
      <c r="CU109" t="inlineStr">
        <is>
          <t/>
        </is>
      </c>
      <c r="CV109" t="inlineStr">
        <is>
          <t/>
        </is>
      </c>
      <c r="CW109" t="inlineStr">
        <is>
          <t/>
        </is>
      </c>
    </row>
    <row r="110">
      <c r="A110" s="1" t="str">
        <f>HYPERLINK("https://iate.europa.eu/entry/result/3631476/all", "3631476")</f>
        <v>3631476</v>
      </c>
      <c r="B110" t="inlineStr">
        <is>
          <t>INTERNATIONAL RELATIONS</t>
        </is>
      </c>
      <c r="C110" t="inlineStr">
        <is>
          <t>INTERNATIONAL RELATIONS|defence</t>
        </is>
      </c>
      <c r="D110" t="inlineStr">
        <is>
          <t>no</t>
        </is>
      </c>
      <c r="E110" t="inlineStr">
        <is>
          <t/>
        </is>
      </c>
      <c r="F110" t="inlineStr">
        <is>
          <t/>
        </is>
      </c>
      <c r="G110" t="inlineStr">
        <is>
          <t/>
        </is>
      </c>
      <c r="H110" t="inlineStr">
        <is>
          <t/>
        </is>
      </c>
      <c r="I110" t="inlineStr">
        <is>
          <t/>
        </is>
      </c>
      <c r="J110" t="inlineStr">
        <is>
          <t/>
        </is>
      </c>
      <c r="K110" t="inlineStr">
        <is>
          <t/>
        </is>
      </c>
      <c r="L110" t="inlineStr">
        <is>
          <t/>
        </is>
      </c>
      <c r="M110" t="inlineStr">
        <is>
          <t/>
        </is>
      </c>
      <c r="N110" t="inlineStr">
        <is>
          <t/>
        </is>
      </c>
      <c r="O110" t="inlineStr">
        <is>
          <t/>
        </is>
      </c>
      <c r="P110" t="inlineStr">
        <is>
          <t/>
        </is>
      </c>
      <c r="Q110" t="inlineStr">
        <is>
          <t/>
        </is>
      </c>
      <c r="R110" s="2" t="inlineStr">
        <is>
          <t>Einheitsgewehr|
Armeegewehr</t>
        </is>
      </c>
      <c r="S110" s="2" t="inlineStr">
        <is>
          <t>2|
2</t>
        </is>
      </c>
      <c r="T110" s="2" t="inlineStr">
        <is>
          <t xml:space="preserve">|
</t>
        </is>
      </c>
      <c r="U110" t="inlineStr">
        <is>
          <t/>
        </is>
      </c>
      <c r="V110" t="inlineStr">
        <is>
          <t/>
        </is>
      </c>
      <c r="W110" t="inlineStr">
        <is>
          <t/>
        </is>
      </c>
      <c r="X110" t="inlineStr">
        <is>
          <t/>
        </is>
      </c>
      <c r="Y110" t="inlineStr">
        <is>
          <t/>
        </is>
      </c>
      <c r="Z110" s="2" t="inlineStr">
        <is>
          <t>military rifle|
service rifle</t>
        </is>
      </c>
      <c r="AA110" s="2" t="inlineStr">
        <is>
          <t>2|
2</t>
        </is>
      </c>
      <c r="AB110" s="2" t="inlineStr">
        <is>
          <t xml:space="preserve">|
</t>
        </is>
      </c>
      <c r="AC110" t="inlineStr">
        <is>
          <t/>
        </is>
      </c>
      <c r="AD110" t="inlineStr">
        <is>
          <t/>
        </is>
      </c>
      <c r="AE110" t="inlineStr">
        <is>
          <t/>
        </is>
      </c>
      <c r="AF110" t="inlineStr">
        <is>
          <t/>
        </is>
      </c>
      <c r="AG110" t="inlineStr">
        <is>
          <t/>
        </is>
      </c>
      <c r="AH110" t="inlineStr">
        <is>
          <t/>
        </is>
      </c>
      <c r="AI110" t="inlineStr">
        <is>
          <t/>
        </is>
      </c>
      <c r="AJ110" t="inlineStr">
        <is>
          <t/>
        </is>
      </c>
      <c r="AK110" t="inlineStr">
        <is>
          <t/>
        </is>
      </c>
      <c r="AL110" t="inlineStr">
        <is>
          <t/>
        </is>
      </c>
      <c r="AM110" t="inlineStr">
        <is>
          <t/>
        </is>
      </c>
      <c r="AN110" t="inlineStr">
        <is>
          <t/>
        </is>
      </c>
      <c r="AO110" t="inlineStr">
        <is>
          <t/>
        </is>
      </c>
      <c r="AP110" t="inlineStr">
        <is>
          <t/>
        </is>
      </c>
      <c r="AQ110" t="inlineStr">
        <is>
          <t/>
        </is>
      </c>
      <c r="AR110" t="inlineStr">
        <is>
          <t/>
        </is>
      </c>
      <c r="AS110" t="inlineStr">
        <is>
          <t/>
        </is>
      </c>
      <c r="AT110" t="inlineStr">
        <is>
          <t/>
        </is>
      </c>
      <c r="AU110" t="inlineStr">
        <is>
          <t/>
        </is>
      </c>
      <c r="AV110" t="inlineStr">
        <is>
          <t/>
        </is>
      </c>
      <c r="AW110" t="inlineStr">
        <is>
          <t/>
        </is>
      </c>
      <c r="AX110" t="inlineStr">
        <is>
          <t/>
        </is>
      </c>
      <c r="AY110" t="inlineStr">
        <is>
          <t/>
        </is>
      </c>
      <c r="AZ110" t="inlineStr">
        <is>
          <t/>
        </is>
      </c>
      <c r="BA110" t="inlineStr">
        <is>
          <t/>
        </is>
      </c>
      <c r="BB110" t="inlineStr">
        <is>
          <t/>
        </is>
      </c>
      <c r="BC110" t="inlineStr">
        <is>
          <t/>
        </is>
      </c>
      <c r="BD110" t="inlineStr">
        <is>
          <t/>
        </is>
      </c>
      <c r="BE110" t="inlineStr">
        <is>
          <t/>
        </is>
      </c>
      <c r="BF110" s="2" t="inlineStr">
        <is>
          <t>fucile d'ordinanza</t>
        </is>
      </c>
      <c r="BG110" s="2" t="inlineStr">
        <is>
          <t>2</t>
        </is>
      </c>
      <c r="BH110" s="2" t="inlineStr">
        <is>
          <t/>
        </is>
      </c>
      <c r="BI110" t="inlineStr">
        <is>
          <t/>
        </is>
      </c>
      <c r="BJ110" t="inlineStr">
        <is>
          <t/>
        </is>
      </c>
      <c r="BK110" t="inlineStr">
        <is>
          <t/>
        </is>
      </c>
      <c r="BL110" t="inlineStr">
        <is>
          <t/>
        </is>
      </c>
      <c r="BM110" t="inlineStr">
        <is>
          <t/>
        </is>
      </c>
      <c r="BN110" t="inlineStr">
        <is>
          <t/>
        </is>
      </c>
      <c r="BO110" t="inlineStr">
        <is>
          <t/>
        </is>
      </c>
      <c r="BP110" t="inlineStr">
        <is>
          <t/>
        </is>
      </c>
      <c r="BQ110" t="inlineStr">
        <is>
          <t/>
        </is>
      </c>
      <c r="BR110" t="inlineStr">
        <is>
          <t/>
        </is>
      </c>
      <c r="BS110" t="inlineStr">
        <is>
          <t/>
        </is>
      </c>
      <c r="BT110" t="inlineStr">
        <is>
          <t/>
        </is>
      </c>
      <c r="BU110" t="inlineStr">
        <is>
          <t/>
        </is>
      </c>
      <c r="BV110" s="2" t="inlineStr">
        <is>
          <t>dienstwapen</t>
        </is>
      </c>
      <c r="BW110" s="2" t="inlineStr">
        <is>
          <t>2</t>
        </is>
      </c>
      <c r="BX110" s="2" t="inlineStr">
        <is>
          <t/>
        </is>
      </c>
      <c r="BY110" t="inlineStr">
        <is>
          <t/>
        </is>
      </c>
      <c r="BZ110" t="inlineStr">
        <is>
          <t/>
        </is>
      </c>
      <c r="CA110" t="inlineStr">
        <is>
          <t/>
        </is>
      </c>
      <c r="CB110" t="inlineStr">
        <is>
          <t/>
        </is>
      </c>
      <c r="CC110" t="inlineStr">
        <is>
          <t/>
        </is>
      </c>
      <c r="CD110" t="inlineStr">
        <is>
          <t/>
        </is>
      </c>
      <c r="CE110" t="inlineStr">
        <is>
          <t/>
        </is>
      </c>
      <c r="CF110" t="inlineStr">
        <is>
          <t/>
        </is>
      </c>
      <c r="CG110" t="inlineStr">
        <is>
          <t/>
        </is>
      </c>
      <c r="CH110" t="inlineStr">
        <is>
          <t/>
        </is>
      </c>
      <c r="CI110" t="inlineStr">
        <is>
          <t/>
        </is>
      </c>
      <c r="CJ110" t="inlineStr">
        <is>
          <t/>
        </is>
      </c>
      <c r="CK110" t="inlineStr">
        <is>
          <t/>
        </is>
      </c>
      <c r="CL110" t="inlineStr">
        <is>
          <t/>
        </is>
      </c>
      <c r="CM110" t="inlineStr">
        <is>
          <t/>
        </is>
      </c>
      <c r="CN110" t="inlineStr">
        <is>
          <t/>
        </is>
      </c>
      <c r="CO110" t="inlineStr">
        <is>
          <t/>
        </is>
      </c>
      <c r="CP110" t="inlineStr">
        <is>
          <t/>
        </is>
      </c>
      <c r="CQ110" t="inlineStr">
        <is>
          <t/>
        </is>
      </c>
      <c r="CR110" t="inlineStr">
        <is>
          <t/>
        </is>
      </c>
      <c r="CS110" t="inlineStr">
        <is>
          <t/>
        </is>
      </c>
      <c r="CT110" t="inlineStr">
        <is>
          <t/>
        </is>
      </c>
      <c r="CU110" t="inlineStr">
        <is>
          <t/>
        </is>
      </c>
      <c r="CV110" t="inlineStr">
        <is>
          <t/>
        </is>
      </c>
      <c r="CW110" t="inlineStr">
        <is>
          <t/>
        </is>
      </c>
    </row>
    <row r="111">
      <c r="A111" s="1" t="str">
        <f>HYPERLINK("https://iate.europa.eu/entry/result/3631504/all", "3631504")</f>
        <v>3631504</v>
      </c>
      <c r="B111" t="inlineStr">
        <is>
          <t>INTERNATIONAL RELATIONS</t>
        </is>
      </c>
      <c r="C111" t="inlineStr">
        <is>
          <t>INTERNATIONAL RELATIONS|defence</t>
        </is>
      </c>
      <c r="D111" t="inlineStr">
        <is>
          <t>no</t>
        </is>
      </c>
      <c r="E111" t="inlineStr">
        <is>
          <t/>
        </is>
      </c>
      <c r="F111" t="inlineStr">
        <is>
          <t/>
        </is>
      </c>
      <c r="G111" t="inlineStr">
        <is>
          <t/>
        </is>
      </c>
      <c r="H111" t="inlineStr">
        <is>
          <t/>
        </is>
      </c>
      <c r="I111" t="inlineStr">
        <is>
          <t/>
        </is>
      </c>
      <c r="J111" t="inlineStr">
        <is>
          <t/>
        </is>
      </c>
      <c r="K111" t="inlineStr">
        <is>
          <t/>
        </is>
      </c>
      <c r="L111" t="inlineStr">
        <is>
          <t/>
        </is>
      </c>
      <c r="M111" t="inlineStr">
        <is>
          <t/>
        </is>
      </c>
      <c r="N111" s="2" t="inlineStr">
        <is>
          <t>geværgranater</t>
        </is>
      </c>
      <c r="O111" s="2" t="inlineStr">
        <is>
          <t>2</t>
        </is>
      </c>
      <c r="P111" s="2" t="inlineStr">
        <is>
          <t/>
        </is>
      </c>
      <c r="Q111" t="inlineStr">
        <is>
          <t/>
        </is>
      </c>
      <c r="R111" s="2" t="inlineStr">
        <is>
          <t>Gewehrgranaten</t>
        </is>
      </c>
      <c r="S111" s="2" t="inlineStr">
        <is>
          <t>2</t>
        </is>
      </c>
      <c r="T111" s="2" t="inlineStr">
        <is>
          <t/>
        </is>
      </c>
      <c r="U111" t="inlineStr">
        <is>
          <t/>
        </is>
      </c>
      <c r="V111" s="2" t="inlineStr">
        <is>
          <t>οπλοβομβίδες</t>
        </is>
      </c>
      <c r="W111" s="2" t="inlineStr">
        <is>
          <t>2</t>
        </is>
      </c>
      <c r="X111" s="2" t="inlineStr">
        <is>
          <t/>
        </is>
      </c>
      <c r="Y111" t="inlineStr">
        <is>
          <t/>
        </is>
      </c>
      <c r="Z111" s="2" t="inlineStr">
        <is>
          <t>rifled grenade</t>
        </is>
      </c>
      <c r="AA111" s="2" t="inlineStr">
        <is>
          <t>2</t>
        </is>
      </c>
      <c r="AB111" s="2" t="inlineStr">
        <is>
          <t/>
        </is>
      </c>
      <c r="AC111" t="inlineStr">
        <is>
          <t/>
        </is>
      </c>
      <c r="AD111" s="2" t="inlineStr">
        <is>
          <t>granadas de fusil</t>
        </is>
      </c>
      <c r="AE111" s="2" t="inlineStr">
        <is>
          <t>2</t>
        </is>
      </c>
      <c r="AF111" s="2" t="inlineStr">
        <is>
          <t/>
        </is>
      </c>
      <c r="AG111" t="inlineStr">
        <is>
          <t/>
        </is>
      </c>
      <c r="AH111" t="inlineStr">
        <is>
          <t/>
        </is>
      </c>
      <c r="AI111" t="inlineStr">
        <is>
          <t/>
        </is>
      </c>
      <c r="AJ111" t="inlineStr">
        <is>
          <t/>
        </is>
      </c>
      <c r="AK111" t="inlineStr">
        <is>
          <t/>
        </is>
      </c>
      <c r="AL111" t="inlineStr">
        <is>
          <t/>
        </is>
      </c>
      <c r="AM111" t="inlineStr">
        <is>
          <t/>
        </is>
      </c>
      <c r="AN111" t="inlineStr">
        <is>
          <t/>
        </is>
      </c>
      <c r="AO111" t="inlineStr">
        <is>
          <t/>
        </is>
      </c>
      <c r="AP111" s="2" t="inlineStr">
        <is>
          <t>grenade à fusil</t>
        </is>
      </c>
      <c r="AQ111" s="2" t="inlineStr">
        <is>
          <t>2</t>
        </is>
      </c>
      <c r="AR111" s="2" t="inlineStr">
        <is>
          <t/>
        </is>
      </c>
      <c r="AS111" t="inlineStr">
        <is>
          <t/>
        </is>
      </c>
      <c r="AT111" t="inlineStr">
        <is>
          <t/>
        </is>
      </c>
      <c r="AU111" t="inlineStr">
        <is>
          <t/>
        </is>
      </c>
      <c r="AV111" t="inlineStr">
        <is>
          <t/>
        </is>
      </c>
      <c r="AW111" t="inlineStr">
        <is>
          <t/>
        </is>
      </c>
      <c r="AX111" t="inlineStr">
        <is>
          <t/>
        </is>
      </c>
      <c r="AY111" t="inlineStr">
        <is>
          <t/>
        </is>
      </c>
      <c r="AZ111" t="inlineStr">
        <is>
          <t/>
        </is>
      </c>
      <c r="BA111" t="inlineStr">
        <is>
          <t/>
        </is>
      </c>
      <c r="BB111" t="inlineStr">
        <is>
          <t/>
        </is>
      </c>
      <c r="BC111" t="inlineStr">
        <is>
          <t/>
        </is>
      </c>
      <c r="BD111" t="inlineStr">
        <is>
          <t/>
        </is>
      </c>
      <c r="BE111" t="inlineStr">
        <is>
          <t/>
        </is>
      </c>
      <c r="BF111" s="2" t="inlineStr">
        <is>
          <t>granate da fucile</t>
        </is>
      </c>
      <c r="BG111" s="2" t="inlineStr">
        <is>
          <t>2</t>
        </is>
      </c>
      <c r="BH111" s="2" t="inlineStr">
        <is>
          <t/>
        </is>
      </c>
      <c r="BI111" t="inlineStr">
        <is>
          <t/>
        </is>
      </c>
      <c r="BJ111" t="inlineStr">
        <is>
          <t/>
        </is>
      </c>
      <c r="BK111" t="inlineStr">
        <is>
          <t/>
        </is>
      </c>
      <c r="BL111" t="inlineStr">
        <is>
          <t/>
        </is>
      </c>
      <c r="BM111" t="inlineStr">
        <is>
          <t/>
        </is>
      </c>
      <c r="BN111" t="inlineStr">
        <is>
          <t/>
        </is>
      </c>
      <c r="BO111" t="inlineStr">
        <is>
          <t/>
        </is>
      </c>
      <c r="BP111" t="inlineStr">
        <is>
          <t/>
        </is>
      </c>
      <c r="BQ111" t="inlineStr">
        <is>
          <t/>
        </is>
      </c>
      <c r="BR111" t="inlineStr">
        <is>
          <t/>
        </is>
      </c>
      <c r="BS111" t="inlineStr">
        <is>
          <t/>
        </is>
      </c>
      <c r="BT111" t="inlineStr">
        <is>
          <t/>
        </is>
      </c>
      <c r="BU111" t="inlineStr">
        <is>
          <t/>
        </is>
      </c>
      <c r="BV111" s="2" t="inlineStr">
        <is>
          <t>geweergranaten</t>
        </is>
      </c>
      <c r="BW111" s="2" t="inlineStr">
        <is>
          <t>2</t>
        </is>
      </c>
      <c r="BX111" s="2" t="inlineStr">
        <is>
          <t/>
        </is>
      </c>
      <c r="BY111" t="inlineStr">
        <is>
          <t/>
        </is>
      </c>
      <c r="BZ111" t="inlineStr">
        <is>
          <t/>
        </is>
      </c>
      <c r="CA111" t="inlineStr">
        <is>
          <t/>
        </is>
      </c>
      <c r="CB111" t="inlineStr">
        <is>
          <t/>
        </is>
      </c>
      <c r="CC111" t="inlineStr">
        <is>
          <t/>
        </is>
      </c>
      <c r="CD111" s="2" t="inlineStr">
        <is>
          <t>granadas de espingarda</t>
        </is>
      </c>
      <c r="CE111" s="2" t="inlineStr">
        <is>
          <t>2</t>
        </is>
      </c>
      <c r="CF111" s="2" t="inlineStr">
        <is>
          <t/>
        </is>
      </c>
      <c r="CG111" t="inlineStr">
        <is>
          <t/>
        </is>
      </c>
      <c r="CH111" t="inlineStr">
        <is>
          <t/>
        </is>
      </c>
      <c r="CI111" t="inlineStr">
        <is>
          <t/>
        </is>
      </c>
      <c r="CJ111" t="inlineStr">
        <is>
          <t/>
        </is>
      </c>
      <c r="CK111" t="inlineStr">
        <is>
          <t/>
        </is>
      </c>
      <c r="CL111" s="2" t="inlineStr">
        <is>
          <t>puškové granáty</t>
        </is>
      </c>
      <c r="CM111" s="2" t="inlineStr">
        <is>
          <t>2</t>
        </is>
      </c>
      <c r="CN111" s="2" t="inlineStr">
        <is>
          <t/>
        </is>
      </c>
      <c r="CO111" t="inlineStr">
        <is>
          <t/>
        </is>
      </c>
      <c r="CP111" t="inlineStr">
        <is>
          <t/>
        </is>
      </c>
      <c r="CQ111" t="inlineStr">
        <is>
          <t/>
        </is>
      </c>
      <c r="CR111" t="inlineStr">
        <is>
          <t/>
        </is>
      </c>
      <c r="CS111" t="inlineStr">
        <is>
          <t/>
        </is>
      </c>
      <c r="CT111" t="inlineStr">
        <is>
          <t/>
        </is>
      </c>
      <c r="CU111" t="inlineStr">
        <is>
          <t/>
        </is>
      </c>
      <c r="CV111" t="inlineStr">
        <is>
          <t/>
        </is>
      </c>
      <c r="CW111" t="inlineStr">
        <is>
          <t/>
        </is>
      </c>
    </row>
    <row r="112">
      <c r="A112" s="1" t="str">
        <f>HYPERLINK("https://iate.europa.eu/entry/result/3631520/all", "3631520")</f>
        <v>3631520</v>
      </c>
      <c r="B112" t="inlineStr">
        <is>
          <t>INTERNATIONAL RELATIONS</t>
        </is>
      </c>
      <c r="C112" t="inlineStr">
        <is>
          <t>INTERNATIONAL RELATIONS|defence</t>
        </is>
      </c>
      <c r="D112" t="inlineStr">
        <is>
          <t>no</t>
        </is>
      </c>
      <c r="E112" t="inlineStr">
        <is>
          <t/>
        </is>
      </c>
      <c r="F112" t="inlineStr">
        <is>
          <t/>
        </is>
      </c>
      <c r="G112" t="inlineStr">
        <is>
          <t/>
        </is>
      </c>
      <c r="H112" t="inlineStr">
        <is>
          <t/>
        </is>
      </c>
      <c r="I112" t="inlineStr">
        <is>
          <t/>
        </is>
      </c>
      <c r="J112" t="inlineStr">
        <is>
          <t/>
        </is>
      </c>
      <c r="K112" t="inlineStr">
        <is>
          <t/>
        </is>
      </c>
      <c r="L112" t="inlineStr">
        <is>
          <t/>
        </is>
      </c>
      <c r="M112" t="inlineStr">
        <is>
          <t/>
        </is>
      </c>
      <c r="N112" t="inlineStr">
        <is>
          <t/>
        </is>
      </c>
      <c r="O112" t="inlineStr">
        <is>
          <t/>
        </is>
      </c>
      <c r="P112" t="inlineStr">
        <is>
          <t/>
        </is>
      </c>
      <c r="Q112" t="inlineStr">
        <is>
          <t/>
        </is>
      </c>
      <c r="R112" s="2" t="inlineStr">
        <is>
          <t>Schulterwaffe</t>
        </is>
      </c>
      <c r="S112" s="2" t="inlineStr">
        <is>
          <t>2</t>
        </is>
      </c>
      <c r="T112" s="2" t="inlineStr">
        <is>
          <t/>
        </is>
      </c>
      <c r="U112" t="inlineStr">
        <is>
          <t/>
        </is>
      </c>
      <c r="V112" t="inlineStr">
        <is>
          <t/>
        </is>
      </c>
      <c r="W112" t="inlineStr">
        <is>
          <t/>
        </is>
      </c>
      <c r="X112" t="inlineStr">
        <is>
          <t/>
        </is>
      </c>
      <c r="Y112" t="inlineStr">
        <is>
          <t/>
        </is>
      </c>
      <c r="Z112" s="2" t="inlineStr">
        <is>
          <t>shoulder weapon</t>
        </is>
      </c>
      <c r="AA112" s="2" t="inlineStr">
        <is>
          <t>2</t>
        </is>
      </c>
      <c r="AB112" s="2" t="inlineStr">
        <is>
          <t/>
        </is>
      </c>
      <c r="AC112" t="inlineStr">
        <is>
          <t/>
        </is>
      </c>
      <c r="AD112" t="inlineStr">
        <is>
          <t/>
        </is>
      </c>
      <c r="AE112" t="inlineStr">
        <is>
          <t/>
        </is>
      </c>
      <c r="AF112" t="inlineStr">
        <is>
          <t/>
        </is>
      </c>
      <c r="AG112" t="inlineStr">
        <is>
          <t/>
        </is>
      </c>
      <c r="AH112" t="inlineStr">
        <is>
          <t/>
        </is>
      </c>
      <c r="AI112" t="inlineStr">
        <is>
          <t/>
        </is>
      </c>
      <c r="AJ112" t="inlineStr">
        <is>
          <t/>
        </is>
      </c>
      <c r="AK112" t="inlineStr">
        <is>
          <t/>
        </is>
      </c>
      <c r="AL112" s="2" t="inlineStr">
        <is>
          <t>muu olkaan tuettava ase</t>
        </is>
      </c>
      <c r="AM112" s="2" t="inlineStr">
        <is>
          <t>2</t>
        </is>
      </c>
      <c r="AN112" s="2" t="inlineStr">
        <is>
          <t/>
        </is>
      </c>
      <c r="AO112" t="inlineStr">
        <is>
          <t/>
        </is>
      </c>
      <c r="AP112" s="2" t="inlineStr">
        <is>
          <t>arme d'épaule</t>
        </is>
      </c>
      <c r="AQ112" s="2" t="inlineStr">
        <is>
          <t>2</t>
        </is>
      </c>
      <c r="AR112" s="2" t="inlineStr">
        <is>
          <t/>
        </is>
      </c>
      <c r="AS112" t="inlineStr">
        <is>
          <t/>
        </is>
      </c>
      <c r="AT112" t="inlineStr">
        <is>
          <t/>
        </is>
      </c>
      <c r="AU112" t="inlineStr">
        <is>
          <t/>
        </is>
      </c>
      <c r="AV112" t="inlineStr">
        <is>
          <t/>
        </is>
      </c>
      <c r="AW112" t="inlineStr">
        <is>
          <t/>
        </is>
      </c>
      <c r="AX112" t="inlineStr">
        <is>
          <t/>
        </is>
      </c>
      <c r="AY112" t="inlineStr">
        <is>
          <t/>
        </is>
      </c>
      <c r="AZ112" t="inlineStr">
        <is>
          <t/>
        </is>
      </c>
      <c r="BA112" t="inlineStr">
        <is>
          <t/>
        </is>
      </c>
      <c r="BB112" t="inlineStr">
        <is>
          <t/>
        </is>
      </c>
      <c r="BC112" t="inlineStr">
        <is>
          <t/>
        </is>
      </c>
      <c r="BD112" t="inlineStr">
        <is>
          <t/>
        </is>
      </c>
      <c r="BE112" t="inlineStr">
        <is>
          <t/>
        </is>
      </c>
      <c r="BF112" t="inlineStr">
        <is>
          <t/>
        </is>
      </c>
      <c r="BG112" t="inlineStr">
        <is>
          <t/>
        </is>
      </c>
      <c r="BH112" t="inlineStr">
        <is>
          <t/>
        </is>
      </c>
      <c r="BI112" t="inlineStr">
        <is>
          <t/>
        </is>
      </c>
      <c r="BJ112" t="inlineStr">
        <is>
          <t/>
        </is>
      </c>
      <c r="BK112" t="inlineStr">
        <is>
          <t/>
        </is>
      </c>
      <c r="BL112" t="inlineStr">
        <is>
          <t/>
        </is>
      </c>
      <c r="BM112" t="inlineStr">
        <is>
          <t/>
        </is>
      </c>
      <c r="BN112" t="inlineStr">
        <is>
          <t/>
        </is>
      </c>
      <c r="BO112" t="inlineStr">
        <is>
          <t/>
        </is>
      </c>
      <c r="BP112" t="inlineStr">
        <is>
          <t/>
        </is>
      </c>
      <c r="BQ112" t="inlineStr">
        <is>
          <t/>
        </is>
      </c>
      <c r="BR112" t="inlineStr">
        <is>
          <t/>
        </is>
      </c>
      <c r="BS112" t="inlineStr">
        <is>
          <t/>
        </is>
      </c>
      <c r="BT112" t="inlineStr">
        <is>
          <t/>
        </is>
      </c>
      <c r="BU112" t="inlineStr">
        <is>
          <t/>
        </is>
      </c>
      <c r="BV112" s="2" t="inlineStr">
        <is>
          <t>schouderwapens</t>
        </is>
      </c>
      <c r="BW112" s="2" t="inlineStr">
        <is>
          <t>2</t>
        </is>
      </c>
      <c r="BX112" s="2" t="inlineStr">
        <is>
          <t/>
        </is>
      </c>
      <c r="BY112" t="inlineStr">
        <is>
          <t/>
        </is>
      </c>
      <c r="BZ112" t="inlineStr">
        <is>
          <t/>
        </is>
      </c>
      <c r="CA112" t="inlineStr">
        <is>
          <t/>
        </is>
      </c>
      <c r="CB112" t="inlineStr">
        <is>
          <t/>
        </is>
      </c>
      <c r="CC112" t="inlineStr">
        <is>
          <t/>
        </is>
      </c>
      <c r="CD112" t="inlineStr">
        <is>
          <t/>
        </is>
      </c>
      <c r="CE112" t="inlineStr">
        <is>
          <t/>
        </is>
      </c>
      <c r="CF112" t="inlineStr">
        <is>
          <t/>
        </is>
      </c>
      <c r="CG112" t="inlineStr">
        <is>
          <t/>
        </is>
      </c>
      <c r="CH112" t="inlineStr">
        <is>
          <t/>
        </is>
      </c>
      <c r="CI112" t="inlineStr">
        <is>
          <t/>
        </is>
      </c>
      <c r="CJ112" t="inlineStr">
        <is>
          <t/>
        </is>
      </c>
      <c r="CK112" t="inlineStr">
        <is>
          <t/>
        </is>
      </c>
      <c r="CL112" t="inlineStr">
        <is>
          <t/>
        </is>
      </c>
      <c r="CM112" t="inlineStr">
        <is>
          <t/>
        </is>
      </c>
      <c r="CN112" t="inlineStr">
        <is>
          <t/>
        </is>
      </c>
      <c r="CO112" t="inlineStr">
        <is>
          <t/>
        </is>
      </c>
      <c r="CP112" t="inlineStr">
        <is>
          <t/>
        </is>
      </c>
      <c r="CQ112" t="inlineStr">
        <is>
          <t/>
        </is>
      </c>
      <c r="CR112" t="inlineStr">
        <is>
          <t/>
        </is>
      </c>
      <c r="CS112" t="inlineStr">
        <is>
          <t/>
        </is>
      </c>
      <c r="CT112" t="inlineStr">
        <is>
          <t/>
        </is>
      </c>
      <c r="CU112" t="inlineStr">
        <is>
          <t/>
        </is>
      </c>
      <c r="CV112" t="inlineStr">
        <is>
          <t/>
        </is>
      </c>
      <c r="CW112" t="inlineStr">
        <is>
          <t/>
        </is>
      </c>
    </row>
    <row r="113">
      <c r="A113" s="1" t="str">
        <f>HYPERLINK("https://iate.europa.eu/entry/result/3631512/all", "3631512")</f>
        <v>3631512</v>
      </c>
      <c r="B113" t="inlineStr">
        <is>
          <t>INTERNATIONAL RELATIONS</t>
        </is>
      </c>
      <c r="C113" t="inlineStr">
        <is>
          <t>INTERNATIONAL RELATIONS|defence</t>
        </is>
      </c>
      <c r="D113" t="inlineStr">
        <is>
          <t>no</t>
        </is>
      </c>
      <c r="E113" t="inlineStr">
        <is>
          <t/>
        </is>
      </c>
      <c r="F113" t="inlineStr">
        <is>
          <t/>
        </is>
      </c>
      <c r="G113" t="inlineStr">
        <is>
          <t/>
        </is>
      </c>
      <c r="H113" t="inlineStr">
        <is>
          <t/>
        </is>
      </c>
      <c r="I113" t="inlineStr">
        <is>
          <t/>
        </is>
      </c>
      <c r="J113" t="inlineStr">
        <is>
          <t/>
        </is>
      </c>
      <c r="K113" t="inlineStr">
        <is>
          <t/>
        </is>
      </c>
      <c r="L113" t="inlineStr">
        <is>
          <t/>
        </is>
      </c>
      <c r="M113" t="inlineStr">
        <is>
          <t/>
        </is>
      </c>
      <c r="N113" t="inlineStr">
        <is>
          <t/>
        </is>
      </c>
      <c r="O113" t="inlineStr">
        <is>
          <t/>
        </is>
      </c>
      <c r="P113" t="inlineStr">
        <is>
          <t/>
        </is>
      </c>
      <c r="Q113" t="inlineStr">
        <is>
          <t/>
        </is>
      </c>
      <c r="R113" s="2" t="inlineStr">
        <is>
          <t>Jagdwaffe mit gezogenem Lauf</t>
        </is>
      </c>
      <c r="S113" s="2" t="inlineStr">
        <is>
          <t>2</t>
        </is>
      </c>
      <c r="T113" s="2" t="inlineStr">
        <is>
          <t/>
        </is>
      </c>
      <c r="U113" t="inlineStr">
        <is>
          <t/>
        </is>
      </c>
      <c r="V113" t="inlineStr">
        <is>
          <t/>
        </is>
      </c>
      <c r="W113" t="inlineStr">
        <is>
          <t/>
        </is>
      </c>
      <c r="X113" t="inlineStr">
        <is>
          <t/>
        </is>
      </c>
      <c r="Y113" t="inlineStr">
        <is>
          <t/>
        </is>
      </c>
      <c r="Z113" s="2" t="inlineStr">
        <is>
          <t>rifled hunting weapon</t>
        </is>
      </c>
      <c r="AA113" s="2" t="inlineStr">
        <is>
          <t>2</t>
        </is>
      </c>
      <c r="AB113" s="2" t="inlineStr">
        <is>
          <t/>
        </is>
      </c>
      <c r="AC113" t="inlineStr">
        <is>
          <t/>
        </is>
      </c>
      <c r="AD113" t="inlineStr">
        <is>
          <t/>
        </is>
      </c>
      <c r="AE113" t="inlineStr">
        <is>
          <t/>
        </is>
      </c>
      <c r="AF113" t="inlineStr">
        <is>
          <t/>
        </is>
      </c>
      <c r="AG113" t="inlineStr">
        <is>
          <t/>
        </is>
      </c>
      <c r="AH113" t="inlineStr">
        <is>
          <t/>
        </is>
      </c>
      <c r="AI113" t="inlineStr">
        <is>
          <t/>
        </is>
      </c>
      <c r="AJ113" t="inlineStr">
        <is>
          <t/>
        </is>
      </c>
      <c r="AK113" t="inlineStr">
        <is>
          <t/>
        </is>
      </c>
      <c r="AL113" s="2" t="inlineStr">
        <is>
          <t>rihlattu metsästysase</t>
        </is>
      </c>
      <c r="AM113" s="2" t="inlineStr">
        <is>
          <t>2</t>
        </is>
      </c>
      <c r="AN113" s="2" t="inlineStr">
        <is>
          <t/>
        </is>
      </c>
      <c r="AO113" t="inlineStr">
        <is>
          <t/>
        </is>
      </c>
      <c r="AP113" s="2" t="inlineStr">
        <is>
          <t>arme de chasse à canon rayé</t>
        </is>
      </c>
      <c r="AQ113" s="2" t="inlineStr">
        <is>
          <t>2</t>
        </is>
      </c>
      <c r="AR113" s="2" t="inlineStr">
        <is>
          <t/>
        </is>
      </c>
      <c r="AS113" t="inlineStr">
        <is>
          <t/>
        </is>
      </c>
      <c r="AT113" t="inlineStr">
        <is>
          <t/>
        </is>
      </c>
      <c r="AU113" t="inlineStr">
        <is>
          <t/>
        </is>
      </c>
      <c r="AV113" t="inlineStr">
        <is>
          <t/>
        </is>
      </c>
      <c r="AW113" t="inlineStr">
        <is>
          <t/>
        </is>
      </c>
      <c r="AX113" t="inlineStr">
        <is>
          <t/>
        </is>
      </c>
      <c r="AY113" t="inlineStr">
        <is>
          <t/>
        </is>
      </c>
      <c r="AZ113" t="inlineStr">
        <is>
          <t/>
        </is>
      </c>
      <c r="BA113" t="inlineStr">
        <is>
          <t/>
        </is>
      </c>
      <c r="BB113" s="2" t="inlineStr">
        <is>
          <t>huzagolt csövű vadászpuska</t>
        </is>
      </c>
      <c r="BC113" s="2" t="inlineStr">
        <is>
          <t>2</t>
        </is>
      </c>
      <c r="BD113" s="2" t="inlineStr">
        <is>
          <t/>
        </is>
      </c>
      <c r="BE113" t="inlineStr">
        <is>
          <t/>
        </is>
      </c>
      <c r="BF113" t="inlineStr">
        <is>
          <t/>
        </is>
      </c>
      <c r="BG113" t="inlineStr">
        <is>
          <t/>
        </is>
      </c>
      <c r="BH113" t="inlineStr">
        <is>
          <t/>
        </is>
      </c>
      <c r="BI113" t="inlineStr">
        <is>
          <t/>
        </is>
      </c>
      <c r="BJ113" t="inlineStr">
        <is>
          <t/>
        </is>
      </c>
      <c r="BK113" t="inlineStr">
        <is>
          <t/>
        </is>
      </c>
      <c r="BL113" t="inlineStr">
        <is>
          <t/>
        </is>
      </c>
      <c r="BM113" t="inlineStr">
        <is>
          <t/>
        </is>
      </c>
      <c r="BN113" t="inlineStr">
        <is>
          <t/>
        </is>
      </c>
      <c r="BO113" t="inlineStr">
        <is>
          <t/>
        </is>
      </c>
      <c r="BP113" t="inlineStr">
        <is>
          <t/>
        </is>
      </c>
      <c r="BQ113" t="inlineStr">
        <is>
          <t/>
        </is>
      </c>
      <c r="BR113" t="inlineStr">
        <is>
          <t/>
        </is>
      </c>
      <c r="BS113" t="inlineStr">
        <is>
          <t/>
        </is>
      </c>
      <c r="BT113" t="inlineStr">
        <is>
          <t/>
        </is>
      </c>
      <c r="BU113" t="inlineStr">
        <is>
          <t/>
        </is>
      </c>
      <c r="BV113" s="2" t="inlineStr">
        <is>
          <t>jachtwapen met getrokken loop</t>
        </is>
      </c>
      <c r="BW113" s="2" t="inlineStr">
        <is>
          <t>2</t>
        </is>
      </c>
      <c r="BX113" s="2" t="inlineStr">
        <is>
          <t/>
        </is>
      </c>
      <c r="BY113" t="inlineStr">
        <is>
          <t/>
        </is>
      </c>
      <c r="BZ113" t="inlineStr">
        <is>
          <t/>
        </is>
      </c>
      <c r="CA113" t="inlineStr">
        <is>
          <t/>
        </is>
      </c>
      <c r="CB113" t="inlineStr">
        <is>
          <t/>
        </is>
      </c>
      <c r="CC113" t="inlineStr">
        <is>
          <t/>
        </is>
      </c>
      <c r="CD113" t="inlineStr">
        <is>
          <t/>
        </is>
      </c>
      <c r="CE113" t="inlineStr">
        <is>
          <t/>
        </is>
      </c>
      <c r="CF113" t="inlineStr">
        <is>
          <t/>
        </is>
      </c>
      <c r="CG113" t="inlineStr">
        <is>
          <t/>
        </is>
      </c>
      <c r="CH113" t="inlineStr">
        <is>
          <t/>
        </is>
      </c>
      <c r="CI113" t="inlineStr">
        <is>
          <t/>
        </is>
      </c>
      <c r="CJ113" t="inlineStr">
        <is>
          <t/>
        </is>
      </c>
      <c r="CK113" t="inlineStr">
        <is>
          <t/>
        </is>
      </c>
      <c r="CL113" t="inlineStr">
        <is>
          <t/>
        </is>
      </c>
      <c r="CM113" t="inlineStr">
        <is>
          <t/>
        </is>
      </c>
      <c r="CN113" t="inlineStr">
        <is>
          <t/>
        </is>
      </c>
      <c r="CO113" t="inlineStr">
        <is>
          <t/>
        </is>
      </c>
      <c r="CP113" t="inlineStr">
        <is>
          <t/>
        </is>
      </c>
      <c r="CQ113" t="inlineStr">
        <is>
          <t/>
        </is>
      </c>
      <c r="CR113" t="inlineStr">
        <is>
          <t/>
        </is>
      </c>
      <c r="CS113" t="inlineStr">
        <is>
          <t/>
        </is>
      </c>
      <c r="CT113" t="inlineStr">
        <is>
          <t/>
        </is>
      </c>
      <c r="CU113" t="inlineStr">
        <is>
          <t/>
        </is>
      </c>
      <c r="CV113" t="inlineStr">
        <is>
          <t/>
        </is>
      </c>
      <c r="CW113" t="inlineStr">
        <is>
          <t/>
        </is>
      </c>
    </row>
    <row r="114">
      <c r="A114" s="1" t="str">
        <f>HYPERLINK("https://iate.europa.eu/entry/result/3631408/all", "3631408")</f>
        <v>3631408</v>
      </c>
      <c r="B114" t="inlineStr">
        <is>
          <t>INTERNATIONAL RELATIONS</t>
        </is>
      </c>
      <c r="C114" t="inlineStr">
        <is>
          <t>INTERNATIONAL RELATIONS|defence</t>
        </is>
      </c>
      <c r="D114" t="inlineStr">
        <is>
          <t>no</t>
        </is>
      </c>
      <c r="E114" t="inlineStr">
        <is>
          <t/>
        </is>
      </c>
      <c r="F114" t="inlineStr">
        <is>
          <t/>
        </is>
      </c>
      <c r="G114" t="inlineStr">
        <is>
          <t/>
        </is>
      </c>
      <c r="H114" t="inlineStr">
        <is>
          <t/>
        </is>
      </c>
      <c r="I114" t="inlineStr">
        <is>
          <t/>
        </is>
      </c>
      <c r="J114" t="inlineStr">
        <is>
          <t/>
        </is>
      </c>
      <c r="K114" t="inlineStr">
        <is>
          <t/>
        </is>
      </c>
      <c r="L114" t="inlineStr">
        <is>
          <t/>
        </is>
      </c>
      <c r="M114" t="inlineStr">
        <is>
          <t/>
        </is>
      </c>
      <c r="N114" t="inlineStr">
        <is>
          <t/>
        </is>
      </c>
      <c r="O114" t="inlineStr">
        <is>
          <t/>
        </is>
      </c>
      <c r="P114" t="inlineStr">
        <is>
          <t/>
        </is>
      </c>
      <c r="Q114" t="inlineStr">
        <is>
          <t/>
        </is>
      </c>
      <c r="R114" s="2" t="inlineStr">
        <is>
          <t>Militärische Waffen mit Sprengwirkung</t>
        </is>
      </c>
      <c r="S114" s="2" t="inlineStr">
        <is>
          <t>2</t>
        </is>
      </c>
      <c r="T114" s="2" t="inlineStr">
        <is>
          <t/>
        </is>
      </c>
      <c r="U114" t="inlineStr">
        <is>
          <t/>
        </is>
      </c>
      <c r="V114" t="inlineStr">
        <is>
          <t/>
        </is>
      </c>
      <c r="W114" t="inlineStr">
        <is>
          <t/>
        </is>
      </c>
      <c r="X114" t="inlineStr">
        <is>
          <t/>
        </is>
      </c>
      <c r="Y114" t="inlineStr">
        <is>
          <t/>
        </is>
      </c>
      <c r="Z114" s="2" t="inlineStr">
        <is>
          <t>explosive military missile</t>
        </is>
      </c>
      <c r="AA114" s="2" t="inlineStr">
        <is>
          <t>2</t>
        </is>
      </c>
      <c r="AB114" s="2" t="inlineStr">
        <is>
          <t/>
        </is>
      </c>
      <c r="AC114" t="inlineStr">
        <is>
          <t/>
        </is>
      </c>
      <c r="AD114" s="2" t="inlineStr">
        <is>
          <t>Aparatos militares de efecto explosivo</t>
        </is>
      </c>
      <c r="AE114" s="2" t="inlineStr">
        <is>
          <t>2</t>
        </is>
      </c>
      <c r="AF114" s="2" t="inlineStr">
        <is>
          <t/>
        </is>
      </c>
      <c r="AG114" t="inlineStr">
        <is>
          <t/>
        </is>
      </c>
      <c r="AH114" t="inlineStr">
        <is>
          <t/>
        </is>
      </c>
      <c r="AI114" t="inlineStr">
        <is>
          <t/>
        </is>
      </c>
      <c r="AJ114" t="inlineStr">
        <is>
          <t/>
        </is>
      </c>
      <c r="AK114" t="inlineStr">
        <is>
          <t/>
        </is>
      </c>
      <c r="AL114" s="2" t="inlineStr">
        <is>
          <t>sotilastarkoituksissa käytettävät räjähtävät ohjukset</t>
        </is>
      </c>
      <c r="AM114" s="2" t="inlineStr">
        <is>
          <t>2</t>
        </is>
      </c>
      <c r="AN114" s="2" t="inlineStr">
        <is>
          <t/>
        </is>
      </c>
      <c r="AO114" t="inlineStr">
        <is>
          <t/>
        </is>
      </c>
      <c r="AP114" s="2" t="inlineStr">
        <is>
          <t>Engins à effet explosif</t>
        </is>
      </c>
      <c r="AQ114" s="2" t="inlineStr">
        <is>
          <t>2</t>
        </is>
      </c>
      <c r="AR114" s="2" t="inlineStr">
        <is>
          <t/>
        </is>
      </c>
      <c r="AS114" t="inlineStr">
        <is>
          <t/>
        </is>
      </c>
      <c r="AT114" t="inlineStr">
        <is>
          <t/>
        </is>
      </c>
      <c r="AU114" t="inlineStr">
        <is>
          <t/>
        </is>
      </c>
      <c r="AV114" t="inlineStr">
        <is>
          <t/>
        </is>
      </c>
      <c r="AW114" t="inlineStr">
        <is>
          <t/>
        </is>
      </c>
      <c r="AX114" t="inlineStr">
        <is>
          <t/>
        </is>
      </c>
      <c r="AY114" t="inlineStr">
        <is>
          <t/>
        </is>
      </c>
      <c r="AZ114" t="inlineStr">
        <is>
          <t/>
        </is>
      </c>
      <c r="BA114" t="inlineStr">
        <is>
          <t/>
        </is>
      </c>
      <c r="BB114" t="inlineStr">
        <is>
          <t/>
        </is>
      </c>
      <c r="BC114" t="inlineStr">
        <is>
          <t/>
        </is>
      </c>
      <c r="BD114" t="inlineStr">
        <is>
          <t/>
        </is>
      </c>
      <c r="BE114" t="inlineStr">
        <is>
          <t/>
        </is>
      </c>
      <c r="BF114" s="2" t="inlineStr">
        <is>
          <t>ordigni per uso militare ad effetto esplosivo</t>
        </is>
      </c>
      <c r="BG114" s="2" t="inlineStr">
        <is>
          <t>2</t>
        </is>
      </c>
      <c r="BH114" s="2" t="inlineStr">
        <is>
          <t/>
        </is>
      </c>
      <c r="BI114" t="inlineStr">
        <is>
          <t/>
        </is>
      </c>
      <c r="BJ114" t="inlineStr">
        <is>
          <t/>
        </is>
      </c>
      <c r="BK114" t="inlineStr">
        <is>
          <t/>
        </is>
      </c>
      <c r="BL114" t="inlineStr">
        <is>
          <t/>
        </is>
      </c>
      <c r="BM114" t="inlineStr">
        <is>
          <t/>
        </is>
      </c>
      <c r="BN114" t="inlineStr">
        <is>
          <t/>
        </is>
      </c>
      <c r="BO114" t="inlineStr">
        <is>
          <t/>
        </is>
      </c>
      <c r="BP114" t="inlineStr">
        <is>
          <t/>
        </is>
      </c>
      <c r="BQ114" t="inlineStr">
        <is>
          <t/>
        </is>
      </c>
      <c r="BR114" t="inlineStr">
        <is>
          <t/>
        </is>
      </c>
      <c r="BS114" t="inlineStr">
        <is>
          <t/>
        </is>
      </c>
      <c r="BT114" t="inlineStr">
        <is>
          <t/>
        </is>
      </c>
      <c r="BU114" t="inlineStr">
        <is>
          <t/>
        </is>
      </c>
      <c r="BV114" s="2" t="inlineStr">
        <is>
          <t>Geschut voor militaire doeleinden</t>
        </is>
      </c>
      <c r="BW114" s="2" t="inlineStr">
        <is>
          <t>2</t>
        </is>
      </c>
      <c r="BX114" s="2" t="inlineStr">
        <is>
          <t/>
        </is>
      </c>
      <c r="BY114" t="inlineStr">
        <is>
          <t/>
        </is>
      </c>
      <c r="BZ114" s="2" t="inlineStr">
        <is>
          <t>Wojskowe pociski wybuchowe i granatniki</t>
        </is>
      </c>
      <c r="CA114" s="2" t="inlineStr">
        <is>
          <t>2</t>
        </is>
      </c>
      <c r="CB114" s="2" t="inlineStr">
        <is>
          <t/>
        </is>
      </c>
      <c r="CC114" t="inlineStr">
        <is>
          <t/>
        </is>
      </c>
      <c r="CD114" t="inlineStr">
        <is>
          <t/>
        </is>
      </c>
      <c r="CE114" t="inlineStr">
        <is>
          <t/>
        </is>
      </c>
      <c r="CF114" t="inlineStr">
        <is>
          <t/>
        </is>
      </c>
      <c r="CG114" t="inlineStr">
        <is>
          <t/>
        </is>
      </c>
      <c r="CH114" t="inlineStr">
        <is>
          <t/>
        </is>
      </c>
      <c r="CI114" t="inlineStr">
        <is>
          <t/>
        </is>
      </c>
      <c r="CJ114" t="inlineStr">
        <is>
          <t/>
        </is>
      </c>
      <c r="CK114" t="inlineStr">
        <is>
          <t/>
        </is>
      </c>
      <c r="CL114" s="2" t="inlineStr">
        <is>
          <t>Výbušné vojenské strely a odpaľovacie zariadenia</t>
        </is>
      </c>
      <c r="CM114" s="2" t="inlineStr">
        <is>
          <t>2</t>
        </is>
      </c>
      <c r="CN114" s="2" t="inlineStr">
        <is>
          <t/>
        </is>
      </c>
      <c r="CO114" t="inlineStr">
        <is>
          <t/>
        </is>
      </c>
      <c r="CP114" t="inlineStr">
        <is>
          <t/>
        </is>
      </c>
      <c r="CQ114" t="inlineStr">
        <is>
          <t/>
        </is>
      </c>
      <c r="CR114" t="inlineStr">
        <is>
          <t/>
        </is>
      </c>
      <c r="CS114" t="inlineStr">
        <is>
          <t/>
        </is>
      </c>
      <c r="CT114" t="inlineStr">
        <is>
          <t/>
        </is>
      </c>
      <c r="CU114" t="inlineStr">
        <is>
          <t/>
        </is>
      </c>
      <c r="CV114" t="inlineStr">
        <is>
          <t/>
        </is>
      </c>
      <c r="CW114" t="inlineStr">
        <is>
          <t/>
        </is>
      </c>
    </row>
    <row r="115">
      <c r="A115" s="1" t="str">
        <f>HYPERLINK("https://iate.europa.eu/entry/result/3631396/all", "3631396")</f>
        <v>3631396</v>
      </c>
      <c r="B115" t="inlineStr">
        <is>
          <t>INTERNATIONAL RELATIONS</t>
        </is>
      </c>
      <c r="C115" t="inlineStr">
        <is>
          <t>INTERNATIONAL RELATIONS|defence</t>
        </is>
      </c>
      <c r="D115" t="inlineStr">
        <is>
          <t>no</t>
        </is>
      </c>
      <c r="E115" t="inlineStr">
        <is>
          <t/>
        </is>
      </c>
      <c r="F115" t="inlineStr">
        <is>
          <t/>
        </is>
      </c>
      <c r="G115" t="inlineStr">
        <is>
          <t/>
        </is>
      </c>
      <c r="H115" t="inlineStr">
        <is>
          <t/>
        </is>
      </c>
      <c r="I115" t="inlineStr">
        <is>
          <t/>
        </is>
      </c>
      <c r="J115" t="inlineStr">
        <is>
          <t/>
        </is>
      </c>
      <c r="K115" t="inlineStr">
        <is>
          <t/>
        </is>
      </c>
      <c r="L115" t="inlineStr">
        <is>
          <t/>
        </is>
      </c>
      <c r="M115" t="inlineStr">
        <is>
          <t/>
        </is>
      </c>
      <c r="N115" t="inlineStr">
        <is>
          <t/>
        </is>
      </c>
      <c r="O115" t="inlineStr">
        <is>
          <t/>
        </is>
      </c>
      <c r="P115" t="inlineStr">
        <is>
          <t/>
        </is>
      </c>
      <c r="Q115" t="inlineStr">
        <is>
          <t/>
        </is>
      </c>
      <c r="R115" t="inlineStr">
        <is>
          <t/>
        </is>
      </c>
      <c r="S115" t="inlineStr">
        <is>
          <t/>
        </is>
      </c>
      <c r="T115" t="inlineStr">
        <is>
          <t/>
        </is>
      </c>
      <c r="U115" t="inlineStr">
        <is>
          <t/>
        </is>
      </c>
      <c r="V115" t="inlineStr">
        <is>
          <t/>
        </is>
      </c>
      <c r="W115" t="inlineStr">
        <is>
          <t/>
        </is>
      </c>
      <c r="X115" t="inlineStr">
        <is>
          <t/>
        </is>
      </c>
      <c r="Y115" t="inlineStr">
        <is>
          <t/>
        </is>
      </c>
      <c r="Z115" s="2" t="inlineStr">
        <is>
          <t>weapon for target shooting</t>
        </is>
      </c>
      <c r="AA115" s="2" t="inlineStr">
        <is>
          <t>2</t>
        </is>
      </c>
      <c r="AB115" s="2" t="inlineStr">
        <is>
          <t/>
        </is>
      </c>
      <c r="AC115" t="inlineStr">
        <is>
          <t/>
        </is>
      </c>
      <c r="AD115" s="2" t="inlineStr">
        <is>
          <t>armas de tiro al blanco</t>
        </is>
      </c>
      <c r="AE115" s="2" t="inlineStr">
        <is>
          <t>2</t>
        </is>
      </c>
      <c r="AF115" s="2" t="inlineStr">
        <is>
          <t/>
        </is>
      </c>
      <c r="AG115" t="inlineStr">
        <is>
          <t/>
        </is>
      </c>
      <c r="AH115" t="inlineStr">
        <is>
          <t/>
        </is>
      </c>
      <c r="AI115" t="inlineStr">
        <is>
          <t/>
        </is>
      </c>
      <c r="AJ115" t="inlineStr">
        <is>
          <t/>
        </is>
      </c>
      <c r="AK115" t="inlineStr">
        <is>
          <t/>
        </is>
      </c>
      <c r="AL115" t="inlineStr">
        <is>
          <t/>
        </is>
      </c>
      <c r="AM115" t="inlineStr">
        <is>
          <t/>
        </is>
      </c>
      <c r="AN115" t="inlineStr">
        <is>
          <t/>
        </is>
      </c>
      <c r="AO115" t="inlineStr">
        <is>
          <t/>
        </is>
      </c>
      <c r="AP115" s="2" t="inlineStr">
        <is>
          <t>arme de tir à cible</t>
        </is>
      </c>
      <c r="AQ115" s="2" t="inlineStr">
        <is>
          <t>2</t>
        </is>
      </c>
      <c r="AR115" s="2" t="inlineStr">
        <is>
          <t/>
        </is>
      </c>
      <c r="AS115" t="inlineStr">
        <is>
          <t/>
        </is>
      </c>
      <c r="AT115" t="inlineStr">
        <is>
          <t/>
        </is>
      </c>
      <c r="AU115" t="inlineStr">
        <is>
          <t/>
        </is>
      </c>
      <c r="AV115" t="inlineStr">
        <is>
          <t/>
        </is>
      </c>
      <c r="AW115" t="inlineStr">
        <is>
          <t/>
        </is>
      </c>
      <c r="AX115" t="inlineStr">
        <is>
          <t/>
        </is>
      </c>
      <c r="AY115" t="inlineStr">
        <is>
          <t/>
        </is>
      </c>
      <c r="AZ115" t="inlineStr">
        <is>
          <t/>
        </is>
      </c>
      <c r="BA115" t="inlineStr">
        <is>
          <t/>
        </is>
      </c>
      <c r="BB115" t="inlineStr">
        <is>
          <t/>
        </is>
      </c>
      <c r="BC115" t="inlineStr">
        <is>
          <t/>
        </is>
      </c>
      <c r="BD115" t="inlineStr">
        <is>
          <t/>
        </is>
      </c>
      <c r="BE115" t="inlineStr">
        <is>
          <t/>
        </is>
      </c>
      <c r="BF115" s="2" t="inlineStr">
        <is>
          <t>armi di tiro al bersaglio</t>
        </is>
      </c>
      <c r="BG115" s="2" t="inlineStr">
        <is>
          <t>2</t>
        </is>
      </c>
      <c r="BH115" s="2" t="inlineStr">
        <is>
          <t/>
        </is>
      </c>
      <c r="BI115" t="inlineStr">
        <is>
          <t/>
        </is>
      </c>
      <c r="BJ115" t="inlineStr">
        <is>
          <t/>
        </is>
      </c>
      <c r="BK115" t="inlineStr">
        <is>
          <t/>
        </is>
      </c>
      <c r="BL115" t="inlineStr">
        <is>
          <t/>
        </is>
      </c>
      <c r="BM115" t="inlineStr">
        <is>
          <t/>
        </is>
      </c>
      <c r="BN115" t="inlineStr">
        <is>
          <t/>
        </is>
      </c>
      <c r="BO115" t="inlineStr">
        <is>
          <t/>
        </is>
      </c>
      <c r="BP115" t="inlineStr">
        <is>
          <t/>
        </is>
      </c>
      <c r="BQ115" t="inlineStr">
        <is>
          <t/>
        </is>
      </c>
      <c r="BR115" t="inlineStr">
        <is>
          <t/>
        </is>
      </c>
      <c r="BS115" t="inlineStr">
        <is>
          <t/>
        </is>
      </c>
      <c r="BT115" t="inlineStr">
        <is>
          <t/>
        </is>
      </c>
      <c r="BU115" t="inlineStr">
        <is>
          <t/>
        </is>
      </c>
      <c r="BV115" s="2" t="inlineStr">
        <is>
          <t>wapens voor schijfschieten</t>
        </is>
      </c>
      <c r="BW115" s="2" t="inlineStr">
        <is>
          <t>2</t>
        </is>
      </c>
      <c r="BX115" s="2" t="inlineStr">
        <is>
          <t/>
        </is>
      </c>
      <c r="BY115" t="inlineStr">
        <is>
          <t/>
        </is>
      </c>
      <c r="BZ115" t="inlineStr">
        <is>
          <t/>
        </is>
      </c>
      <c r="CA115" t="inlineStr">
        <is>
          <t/>
        </is>
      </c>
      <c r="CB115" t="inlineStr">
        <is>
          <t/>
        </is>
      </c>
      <c r="CC115" t="inlineStr">
        <is>
          <t/>
        </is>
      </c>
      <c r="CD115" s="2" t="inlineStr">
        <is>
          <t>armas de tiro com mira</t>
        </is>
      </c>
      <c r="CE115" s="2" t="inlineStr">
        <is>
          <t>2</t>
        </is>
      </c>
      <c r="CF115" s="2" t="inlineStr">
        <is>
          <t/>
        </is>
      </c>
      <c r="CG115" t="inlineStr">
        <is>
          <t/>
        </is>
      </c>
      <c r="CH115" t="inlineStr">
        <is>
          <t/>
        </is>
      </c>
      <c r="CI115" t="inlineStr">
        <is>
          <t/>
        </is>
      </c>
      <c r="CJ115" t="inlineStr">
        <is>
          <t/>
        </is>
      </c>
      <c r="CK115" t="inlineStr">
        <is>
          <t/>
        </is>
      </c>
      <c r="CL115" t="inlineStr">
        <is>
          <t/>
        </is>
      </c>
      <c r="CM115" t="inlineStr">
        <is>
          <t/>
        </is>
      </c>
      <c r="CN115" t="inlineStr">
        <is>
          <t/>
        </is>
      </c>
      <c r="CO115" t="inlineStr">
        <is>
          <t/>
        </is>
      </c>
      <c r="CP115" t="inlineStr">
        <is>
          <t/>
        </is>
      </c>
      <c r="CQ115" t="inlineStr">
        <is>
          <t/>
        </is>
      </c>
      <c r="CR115" t="inlineStr">
        <is>
          <t/>
        </is>
      </c>
      <c r="CS115" t="inlineStr">
        <is>
          <t/>
        </is>
      </c>
      <c r="CT115" t="inlineStr">
        <is>
          <t/>
        </is>
      </c>
      <c r="CU115" t="inlineStr">
        <is>
          <t/>
        </is>
      </c>
      <c r="CV115" t="inlineStr">
        <is>
          <t/>
        </is>
      </c>
      <c r="CW115" t="inlineStr">
        <is>
          <t/>
        </is>
      </c>
    </row>
    <row r="116">
      <c r="A116" s="1" t="str">
        <f>HYPERLINK("https://iate.europa.eu/entry/result/3631340/all", "3631340")</f>
        <v>3631340</v>
      </c>
      <c r="B116" t="inlineStr">
        <is>
          <t>INTERNATIONAL RELATIONS</t>
        </is>
      </c>
      <c r="C116" t="inlineStr">
        <is>
          <t>INTERNATIONAL RELATIONS|defence</t>
        </is>
      </c>
      <c r="D116" t="inlineStr">
        <is>
          <t>no</t>
        </is>
      </c>
      <c r="E116" t="inlineStr">
        <is>
          <t/>
        </is>
      </c>
      <c r="F116" t="inlineStr">
        <is>
          <t/>
        </is>
      </c>
      <c r="G116" t="inlineStr">
        <is>
          <t/>
        </is>
      </c>
      <c r="H116" t="inlineStr">
        <is>
          <t/>
        </is>
      </c>
      <c r="I116" t="inlineStr">
        <is>
          <t/>
        </is>
      </c>
      <c r="J116" t="inlineStr">
        <is>
          <t/>
        </is>
      </c>
      <c r="K116" t="inlineStr">
        <is>
          <t/>
        </is>
      </c>
      <c r="L116" t="inlineStr">
        <is>
          <t/>
        </is>
      </c>
      <c r="M116" t="inlineStr">
        <is>
          <t/>
        </is>
      </c>
      <c r="N116" t="inlineStr">
        <is>
          <t/>
        </is>
      </c>
      <c r="O116" t="inlineStr">
        <is>
          <t/>
        </is>
      </c>
      <c r="P116" t="inlineStr">
        <is>
          <t/>
        </is>
      </c>
      <c r="Q116" t="inlineStr">
        <is>
          <t/>
        </is>
      </c>
      <c r="R116" t="inlineStr">
        <is>
          <t/>
        </is>
      </c>
      <c r="S116" t="inlineStr">
        <is>
          <t/>
        </is>
      </c>
      <c r="T116" t="inlineStr">
        <is>
          <t/>
        </is>
      </c>
      <c r="U116" t="inlineStr">
        <is>
          <t/>
        </is>
      </c>
      <c r="V116" t="inlineStr">
        <is>
          <t/>
        </is>
      </c>
      <c r="W116" t="inlineStr">
        <is>
          <t/>
        </is>
      </c>
      <c r="X116" t="inlineStr">
        <is>
          <t/>
        </is>
      </c>
      <c r="Y116" t="inlineStr">
        <is>
          <t/>
        </is>
      </c>
      <c r="Z116" s="2" t="inlineStr">
        <is>
          <t>transfer of a firearm</t>
        </is>
      </c>
      <c r="AA116" s="2" t="inlineStr">
        <is>
          <t>2</t>
        </is>
      </c>
      <c r="AB116" s="2" t="inlineStr">
        <is>
          <t/>
        </is>
      </c>
      <c r="AC116" t="inlineStr">
        <is>
          <t/>
        </is>
      </c>
      <c r="AD116" s="2" t="inlineStr">
        <is>
          <t>cesión de un arma de fuego</t>
        </is>
      </c>
      <c r="AE116" s="2" t="inlineStr">
        <is>
          <t>2</t>
        </is>
      </c>
      <c r="AF116" s="2" t="inlineStr">
        <is>
          <t/>
        </is>
      </c>
      <c r="AG116" t="inlineStr">
        <is>
          <t/>
        </is>
      </c>
      <c r="AH116" t="inlineStr">
        <is>
          <t/>
        </is>
      </c>
      <c r="AI116" t="inlineStr">
        <is>
          <t/>
        </is>
      </c>
      <c r="AJ116" t="inlineStr">
        <is>
          <t/>
        </is>
      </c>
      <c r="AK116" t="inlineStr">
        <is>
          <t/>
        </is>
      </c>
      <c r="AL116" t="inlineStr">
        <is>
          <t/>
        </is>
      </c>
      <c r="AM116" t="inlineStr">
        <is>
          <t/>
        </is>
      </c>
      <c r="AN116" t="inlineStr">
        <is>
          <t/>
        </is>
      </c>
      <c r="AO116" t="inlineStr">
        <is>
          <t/>
        </is>
      </c>
      <c r="AP116" s="2" t="inlineStr">
        <is>
          <t>cession d'une arme à feu</t>
        </is>
      </c>
      <c r="AQ116" s="2" t="inlineStr">
        <is>
          <t>2</t>
        </is>
      </c>
      <c r="AR116" s="2" t="inlineStr">
        <is>
          <t/>
        </is>
      </c>
      <c r="AS116" t="inlineStr">
        <is>
          <t/>
        </is>
      </c>
      <c r="AT116" t="inlineStr">
        <is>
          <t/>
        </is>
      </c>
      <c r="AU116" t="inlineStr">
        <is>
          <t/>
        </is>
      </c>
      <c r="AV116" t="inlineStr">
        <is>
          <t/>
        </is>
      </c>
      <c r="AW116" t="inlineStr">
        <is>
          <t/>
        </is>
      </c>
      <c r="AX116" t="inlineStr">
        <is>
          <t/>
        </is>
      </c>
      <c r="AY116" t="inlineStr">
        <is>
          <t/>
        </is>
      </c>
      <c r="AZ116" t="inlineStr">
        <is>
          <t/>
        </is>
      </c>
      <c r="BA116" t="inlineStr">
        <is>
          <t/>
        </is>
      </c>
      <c r="BB116" s="2" t="inlineStr">
        <is>
          <t>lőfegyver átadása</t>
        </is>
      </c>
      <c r="BC116" s="2" t="inlineStr">
        <is>
          <t>2</t>
        </is>
      </c>
      <c r="BD116" s="2" t="inlineStr">
        <is>
          <t/>
        </is>
      </c>
      <c r="BE116" t="inlineStr">
        <is>
          <t/>
        </is>
      </c>
      <c r="BF116" s="2" t="inlineStr">
        <is>
          <t>cessione di armi da fuoco</t>
        </is>
      </c>
      <c r="BG116" s="2" t="inlineStr">
        <is>
          <t>2</t>
        </is>
      </c>
      <c r="BH116" s="2" t="inlineStr">
        <is>
          <t/>
        </is>
      </c>
      <c r="BI116" t="inlineStr">
        <is>
          <t/>
        </is>
      </c>
      <c r="BJ116" t="inlineStr">
        <is>
          <t/>
        </is>
      </c>
      <c r="BK116" t="inlineStr">
        <is>
          <t/>
        </is>
      </c>
      <c r="BL116" t="inlineStr">
        <is>
          <t/>
        </is>
      </c>
      <c r="BM116" t="inlineStr">
        <is>
          <t/>
        </is>
      </c>
      <c r="BN116" t="inlineStr">
        <is>
          <t/>
        </is>
      </c>
      <c r="BO116" t="inlineStr">
        <is>
          <t/>
        </is>
      </c>
      <c r="BP116" t="inlineStr">
        <is>
          <t/>
        </is>
      </c>
      <c r="BQ116" t="inlineStr">
        <is>
          <t/>
        </is>
      </c>
      <c r="BR116" t="inlineStr">
        <is>
          <t/>
        </is>
      </c>
      <c r="BS116" t="inlineStr">
        <is>
          <t/>
        </is>
      </c>
      <c r="BT116" t="inlineStr">
        <is>
          <t/>
        </is>
      </c>
      <c r="BU116" t="inlineStr">
        <is>
          <t/>
        </is>
      </c>
      <c r="BV116" s="2" t="inlineStr">
        <is>
          <t>overdracht van een vuurwapen</t>
        </is>
      </c>
      <c r="BW116" s="2" t="inlineStr">
        <is>
          <t>2</t>
        </is>
      </c>
      <c r="BX116" s="2" t="inlineStr">
        <is>
          <t/>
        </is>
      </c>
      <c r="BY116" t="inlineStr">
        <is>
          <t/>
        </is>
      </c>
      <c r="BZ116" t="inlineStr">
        <is>
          <t/>
        </is>
      </c>
      <c r="CA116" t="inlineStr">
        <is>
          <t/>
        </is>
      </c>
      <c r="CB116" t="inlineStr">
        <is>
          <t/>
        </is>
      </c>
      <c r="CC116" t="inlineStr">
        <is>
          <t/>
        </is>
      </c>
      <c r="CD116" s="2" t="inlineStr">
        <is>
          <t>cessão de uma arma de fogo</t>
        </is>
      </c>
      <c r="CE116" s="2" t="inlineStr">
        <is>
          <t>2</t>
        </is>
      </c>
      <c r="CF116" s="2" t="inlineStr">
        <is>
          <t/>
        </is>
      </c>
      <c r="CG116" t="inlineStr">
        <is>
          <t/>
        </is>
      </c>
      <c r="CH116" t="inlineStr">
        <is>
          <t/>
        </is>
      </c>
      <c r="CI116" t="inlineStr">
        <is>
          <t/>
        </is>
      </c>
      <c r="CJ116" t="inlineStr">
        <is>
          <t/>
        </is>
      </c>
      <c r="CK116" t="inlineStr">
        <is>
          <t/>
        </is>
      </c>
      <c r="CL116" t="inlineStr">
        <is>
          <t/>
        </is>
      </c>
      <c r="CM116" t="inlineStr">
        <is>
          <t/>
        </is>
      </c>
      <c r="CN116" t="inlineStr">
        <is>
          <t/>
        </is>
      </c>
      <c r="CO116" t="inlineStr">
        <is>
          <t/>
        </is>
      </c>
      <c r="CP116" t="inlineStr">
        <is>
          <t/>
        </is>
      </c>
      <c r="CQ116" t="inlineStr">
        <is>
          <t/>
        </is>
      </c>
      <c r="CR116" t="inlineStr">
        <is>
          <t/>
        </is>
      </c>
      <c r="CS116" t="inlineStr">
        <is>
          <t/>
        </is>
      </c>
      <c r="CT116" t="inlineStr">
        <is>
          <t/>
        </is>
      </c>
      <c r="CU116" t="inlineStr">
        <is>
          <t/>
        </is>
      </c>
      <c r="CV116" t="inlineStr">
        <is>
          <t/>
        </is>
      </c>
      <c r="CW116" t="inlineStr">
        <is>
          <t/>
        </is>
      </c>
    </row>
    <row r="117">
      <c r="A117" s="1" t="str">
        <f>HYPERLINK("https://iate.europa.eu/entry/result/3631344/all", "3631344")</f>
        <v>3631344</v>
      </c>
      <c r="B117" t="inlineStr">
        <is>
          <t>INTERNATIONAL RELATIONS</t>
        </is>
      </c>
      <c r="C117" t="inlineStr">
        <is>
          <t>INTERNATIONAL RELATIONS|defence</t>
        </is>
      </c>
      <c r="D117" t="inlineStr">
        <is>
          <t>no</t>
        </is>
      </c>
      <c r="E117" t="inlineStr">
        <is>
          <t/>
        </is>
      </c>
      <c r="F117" t="inlineStr">
        <is>
          <t/>
        </is>
      </c>
      <c r="G117" t="inlineStr">
        <is>
          <t/>
        </is>
      </c>
      <c r="H117" t="inlineStr">
        <is>
          <t/>
        </is>
      </c>
      <c r="I117" t="inlineStr">
        <is>
          <t/>
        </is>
      </c>
      <c r="J117" t="inlineStr">
        <is>
          <t/>
        </is>
      </c>
      <c r="K117" t="inlineStr">
        <is>
          <t/>
        </is>
      </c>
      <c r="L117" t="inlineStr">
        <is>
          <t/>
        </is>
      </c>
      <c r="M117" t="inlineStr">
        <is>
          <t/>
        </is>
      </c>
      <c r="N117" s="2" t="inlineStr">
        <is>
          <t>panserværnsmissiler</t>
        </is>
      </c>
      <c r="O117" s="2" t="inlineStr">
        <is>
          <t>2</t>
        </is>
      </c>
      <c r="P117" s="2" t="inlineStr">
        <is>
          <t/>
        </is>
      </c>
      <c r="Q117" t="inlineStr">
        <is>
          <t/>
        </is>
      </c>
      <c r="R117" s="2" t="inlineStr">
        <is>
          <t>Panzerabwehr-Raketensysteme</t>
        </is>
      </c>
      <c r="S117" s="2" t="inlineStr">
        <is>
          <t>2</t>
        </is>
      </c>
      <c r="T117" s="2" t="inlineStr">
        <is>
          <t/>
        </is>
      </c>
      <c r="U117" t="inlineStr">
        <is>
          <t/>
        </is>
      </c>
      <c r="V117" s="2" t="inlineStr">
        <is>
          <t>αντιαρματικοί πύραυλοι</t>
        </is>
      </c>
      <c r="W117" s="2" t="inlineStr">
        <is>
          <t>2</t>
        </is>
      </c>
      <c r="X117" s="2" t="inlineStr">
        <is>
          <t/>
        </is>
      </c>
      <c r="Y117" t="inlineStr">
        <is>
          <t/>
        </is>
      </c>
      <c r="Z117" s="2" t="inlineStr">
        <is>
          <t>anti-tank missile</t>
        </is>
      </c>
      <c r="AA117" s="2" t="inlineStr">
        <is>
          <t>2</t>
        </is>
      </c>
      <c r="AB117" s="2" t="inlineStr">
        <is>
          <t/>
        </is>
      </c>
      <c r="AC117" t="inlineStr">
        <is>
          <t/>
        </is>
      </c>
      <c r="AD117" s="2" t="inlineStr">
        <is>
          <t>misiles antitanque</t>
        </is>
      </c>
      <c r="AE117" s="2" t="inlineStr">
        <is>
          <t>2</t>
        </is>
      </c>
      <c r="AF117" s="2" t="inlineStr">
        <is>
          <t/>
        </is>
      </c>
      <c r="AG117" t="inlineStr">
        <is>
          <t/>
        </is>
      </c>
      <c r="AH117" t="inlineStr">
        <is>
          <t/>
        </is>
      </c>
      <c r="AI117" t="inlineStr">
        <is>
          <t/>
        </is>
      </c>
      <c r="AJ117" t="inlineStr">
        <is>
          <t/>
        </is>
      </c>
      <c r="AK117" t="inlineStr">
        <is>
          <t/>
        </is>
      </c>
      <c r="AL117" s="2" t="inlineStr">
        <is>
          <t>panssarintorjuntaohjus</t>
        </is>
      </c>
      <c r="AM117" s="2" t="inlineStr">
        <is>
          <t>2</t>
        </is>
      </c>
      <c r="AN117" s="2" t="inlineStr">
        <is>
          <t/>
        </is>
      </c>
      <c r="AO117" t="inlineStr">
        <is>
          <t/>
        </is>
      </c>
      <c r="AP117" s="2" t="inlineStr">
        <is>
          <t>missile antichar</t>
        </is>
      </c>
      <c r="AQ117" s="2" t="inlineStr">
        <is>
          <t>2</t>
        </is>
      </c>
      <c r="AR117" s="2" t="inlineStr">
        <is>
          <t/>
        </is>
      </c>
      <c r="AS117" t="inlineStr">
        <is>
          <t/>
        </is>
      </c>
      <c r="AT117" t="inlineStr">
        <is>
          <t/>
        </is>
      </c>
      <c r="AU117" t="inlineStr">
        <is>
          <t/>
        </is>
      </c>
      <c r="AV117" t="inlineStr">
        <is>
          <t/>
        </is>
      </c>
      <c r="AW117" t="inlineStr">
        <is>
          <t/>
        </is>
      </c>
      <c r="AX117" t="inlineStr">
        <is>
          <t/>
        </is>
      </c>
      <c r="AY117" t="inlineStr">
        <is>
          <t/>
        </is>
      </c>
      <c r="AZ117" t="inlineStr">
        <is>
          <t/>
        </is>
      </c>
      <c r="BA117" t="inlineStr">
        <is>
          <t/>
        </is>
      </c>
      <c r="BB117" s="2" t="inlineStr">
        <is>
          <t>páncéltörő rakétalöveg</t>
        </is>
      </c>
      <c r="BC117" s="2" t="inlineStr">
        <is>
          <t>2</t>
        </is>
      </c>
      <c r="BD117" s="2" t="inlineStr">
        <is>
          <t/>
        </is>
      </c>
      <c r="BE117" t="inlineStr">
        <is>
          <t/>
        </is>
      </c>
      <c r="BF117" s="2" t="inlineStr">
        <is>
          <t>missili anticarro</t>
        </is>
      </c>
      <c r="BG117" s="2" t="inlineStr">
        <is>
          <t>2</t>
        </is>
      </c>
      <c r="BH117" s="2" t="inlineStr">
        <is>
          <t/>
        </is>
      </c>
      <c r="BI117" t="inlineStr">
        <is>
          <t/>
        </is>
      </c>
      <c r="BJ117" t="inlineStr">
        <is>
          <t/>
        </is>
      </c>
      <c r="BK117" t="inlineStr">
        <is>
          <t/>
        </is>
      </c>
      <c r="BL117" t="inlineStr">
        <is>
          <t/>
        </is>
      </c>
      <c r="BM117" t="inlineStr">
        <is>
          <t/>
        </is>
      </c>
      <c r="BN117" t="inlineStr">
        <is>
          <t/>
        </is>
      </c>
      <c r="BO117" t="inlineStr">
        <is>
          <t/>
        </is>
      </c>
      <c r="BP117" t="inlineStr">
        <is>
          <t/>
        </is>
      </c>
      <c r="BQ117" t="inlineStr">
        <is>
          <t/>
        </is>
      </c>
      <c r="BR117" t="inlineStr">
        <is>
          <t/>
        </is>
      </c>
      <c r="BS117" t="inlineStr">
        <is>
          <t/>
        </is>
      </c>
      <c r="BT117" t="inlineStr">
        <is>
          <t/>
        </is>
      </c>
      <c r="BU117" t="inlineStr">
        <is>
          <t/>
        </is>
      </c>
      <c r="BV117" s="2" t="inlineStr">
        <is>
          <t>antitankraket</t>
        </is>
      </c>
      <c r="BW117" s="2" t="inlineStr">
        <is>
          <t>2</t>
        </is>
      </c>
      <c r="BX117" s="2" t="inlineStr">
        <is>
          <t/>
        </is>
      </c>
      <c r="BY117" t="inlineStr">
        <is>
          <t/>
        </is>
      </c>
      <c r="BZ117" t="inlineStr">
        <is>
          <t/>
        </is>
      </c>
      <c r="CA117" t="inlineStr">
        <is>
          <t/>
        </is>
      </c>
      <c r="CB117" t="inlineStr">
        <is>
          <t/>
        </is>
      </c>
      <c r="CC117" t="inlineStr">
        <is>
          <t/>
        </is>
      </c>
      <c r="CD117" s="2" t="inlineStr">
        <is>
          <t>mísseis anti-tanque portáteis</t>
        </is>
      </c>
      <c r="CE117" s="2" t="inlineStr">
        <is>
          <t>2</t>
        </is>
      </c>
      <c r="CF117" s="2" t="inlineStr">
        <is>
          <t/>
        </is>
      </c>
      <c r="CG117" t="inlineStr">
        <is>
          <t/>
        </is>
      </c>
      <c r="CH117" t="inlineStr">
        <is>
          <t/>
        </is>
      </c>
      <c r="CI117" t="inlineStr">
        <is>
          <t/>
        </is>
      </c>
      <c r="CJ117" t="inlineStr">
        <is>
          <t/>
        </is>
      </c>
      <c r="CK117" t="inlineStr">
        <is>
          <t/>
        </is>
      </c>
      <c r="CL117" t="inlineStr">
        <is>
          <t/>
        </is>
      </c>
      <c r="CM117" t="inlineStr">
        <is>
          <t/>
        </is>
      </c>
      <c r="CN117" t="inlineStr">
        <is>
          <t/>
        </is>
      </c>
      <c r="CO117" t="inlineStr">
        <is>
          <t/>
        </is>
      </c>
      <c r="CP117" t="inlineStr">
        <is>
          <t/>
        </is>
      </c>
      <c r="CQ117" t="inlineStr">
        <is>
          <t/>
        </is>
      </c>
      <c r="CR117" t="inlineStr">
        <is>
          <t/>
        </is>
      </c>
      <c r="CS117" t="inlineStr">
        <is>
          <t/>
        </is>
      </c>
      <c r="CT117" t="inlineStr">
        <is>
          <t/>
        </is>
      </c>
      <c r="CU117" t="inlineStr">
        <is>
          <t/>
        </is>
      </c>
      <c r="CV117" t="inlineStr">
        <is>
          <t/>
        </is>
      </c>
      <c r="CW117" t="inlineStr">
        <is>
          <t/>
        </is>
      </c>
    </row>
    <row r="118">
      <c r="A118" s="1" t="str">
        <f>HYPERLINK("https://iate.europa.eu/entry/result/3631336/all", "3631336")</f>
        <v>3631336</v>
      </c>
      <c r="B118" t="inlineStr">
        <is>
          <t>INTERNATIONAL RELATIONS</t>
        </is>
      </c>
      <c r="C118" t="inlineStr">
        <is>
          <t>INTERNATIONAL RELATIONS|defence</t>
        </is>
      </c>
      <c r="D118" t="inlineStr">
        <is>
          <t>no</t>
        </is>
      </c>
      <c r="E118" t="inlineStr">
        <is>
          <t/>
        </is>
      </c>
      <c r="F118" t="inlineStr">
        <is>
          <t/>
        </is>
      </c>
      <c r="G118" t="inlineStr">
        <is>
          <t/>
        </is>
      </c>
      <c r="H118" t="inlineStr">
        <is>
          <t/>
        </is>
      </c>
      <c r="I118" t="inlineStr">
        <is>
          <t/>
        </is>
      </c>
      <c r="J118" t="inlineStr">
        <is>
          <t/>
        </is>
      </c>
      <c r="K118" t="inlineStr">
        <is>
          <t/>
        </is>
      </c>
      <c r="L118" t="inlineStr">
        <is>
          <t/>
        </is>
      </c>
      <c r="M118" t="inlineStr">
        <is>
          <t/>
        </is>
      </c>
      <c r="N118" t="inlineStr">
        <is>
          <t/>
        </is>
      </c>
      <c r="O118" t="inlineStr">
        <is>
          <t/>
        </is>
      </c>
      <c r="P118" t="inlineStr">
        <is>
          <t/>
        </is>
      </c>
      <c r="Q118" t="inlineStr">
        <is>
          <t/>
        </is>
      </c>
      <c r="R118" t="inlineStr">
        <is>
          <t/>
        </is>
      </c>
      <c r="S118" t="inlineStr">
        <is>
          <t/>
        </is>
      </c>
      <c r="T118" t="inlineStr">
        <is>
          <t/>
        </is>
      </c>
      <c r="U118" t="inlineStr">
        <is>
          <t/>
        </is>
      </c>
      <c r="V118" t="inlineStr">
        <is>
          <t/>
        </is>
      </c>
      <c r="W118" t="inlineStr">
        <is>
          <t/>
        </is>
      </c>
      <c r="X118" t="inlineStr">
        <is>
          <t/>
        </is>
      </c>
      <c r="Y118" t="inlineStr">
        <is>
          <t/>
        </is>
      </c>
      <c r="Z118" s="2" t="inlineStr">
        <is>
          <t>antique weapon</t>
        </is>
      </c>
      <c r="AA118" s="2" t="inlineStr">
        <is>
          <t>2</t>
        </is>
      </c>
      <c r="AB118" s="2" t="inlineStr">
        <is>
          <t/>
        </is>
      </c>
      <c r="AC118" t="inlineStr">
        <is>
          <t/>
        </is>
      </c>
      <c r="AD118" s="2" t="inlineStr">
        <is>
          <t>armas antiguas</t>
        </is>
      </c>
      <c r="AE118" s="2" t="inlineStr">
        <is>
          <t>2</t>
        </is>
      </c>
      <c r="AF118" s="2" t="inlineStr">
        <is>
          <t/>
        </is>
      </c>
      <c r="AG118" t="inlineStr">
        <is>
          <t/>
        </is>
      </c>
      <c r="AH118" t="inlineStr">
        <is>
          <t/>
        </is>
      </c>
      <c r="AI118" t="inlineStr">
        <is>
          <t/>
        </is>
      </c>
      <c r="AJ118" t="inlineStr">
        <is>
          <t/>
        </is>
      </c>
      <c r="AK118" t="inlineStr">
        <is>
          <t/>
        </is>
      </c>
      <c r="AL118" s="2" t="inlineStr">
        <is>
          <t>antiikkiaseet</t>
        </is>
      </c>
      <c r="AM118" s="2" t="inlineStr">
        <is>
          <t>2</t>
        </is>
      </c>
      <c r="AN118" s="2" t="inlineStr">
        <is>
          <t/>
        </is>
      </c>
      <c r="AO118" t="inlineStr">
        <is>
          <t/>
        </is>
      </c>
      <c r="AP118" s="2" t="inlineStr">
        <is>
          <t>arme antique</t>
        </is>
      </c>
      <c r="AQ118" s="2" t="inlineStr">
        <is>
          <t>2</t>
        </is>
      </c>
      <c r="AR118" s="2" t="inlineStr">
        <is>
          <t/>
        </is>
      </c>
      <c r="AS118" t="inlineStr">
        <is>
          <t/>
        </is>
      </c>
      <c r="AT118" t="inlineStr">
        <is>
          <t/>
        </is>
      </c>
      <c r="AU118" t="inlineStr">
        <is>
          <t/>
        </is>
      </c>
      <c r="AV118" t="inlineStr">
        <is>
          <t/>
        </is>
      </c>
      <c r="AW118" t="inlineStr">
        <is>
          <t/>
        </is>
      </c>
      <c r="AX118" t="inlineStr">
        <is>
          <t/>
        </is>
      </c>
      <c r="AY118" t="inlineStr">
        <is>
          <t/>
        </is>
      </c>
      <c r="AZ118" t="inlineStr">
        <is>
          <t/>
        </is>
      </c>
      <c r="BA118" t="inlineStr">
        <is>
          <t/>
        </is>
      </c>
      <c r="BB118" s="2" t="inlineStr">
        <is>
          <t>antik fegyverek</t>
        </is>
      </c>
      <c r="BC118" s="2" t="inlineStr">
        <is>
          <t>2</t>
        </is>
      </c>
      <c r="BD118" s="2" t="inlineStr">
        <is>
          <t/>
        </is>
      </c>
      <c r="BE118" t="inlineStr">
        <is>
          <t/>
        </is>
      </c>
      <c r="BF118" s="2" t="inlineStr">
        <is>
          <t>armi antiche</t>
        </is>
      </c>
      <c r="BG118" s="2" t="inlineStr">
        <is>
          <t>2</t>
        </is>
      </c>
      <c r="BH118" s="2" t="inlineStr">
        <is>
          <t/>
        </is>
      </c>
      <c r="BI118" t="inlineStr">
        <is>
          <t/>
        </is>
      </c>
      <c r="BJ118" t="inlineStr">
        <is>
          <t/>
        </is>
      </c>
      <c r="BK118" t="inlineStr">
        <is>
          <t/>
        </is>
      </c>
      <c r="BL118" t="inlineStr">
        <is>
          <t/>
        </is>
      </c>
      <c r="BM118" t="inlineStr">
        <is>
          <t/>
        </is>
      </c>
      <c r="BN118" t="inlineStr">
        <is>
          <t/>
        </is>
      </c>
      <c r="BO118" t="inlineStr">
        <is>
          <t/>
        </is>
      </c>
      <c r="BP118" t="inlineStr">
        <is>
          <t/>
        </is>
      </c>
      <c r="BQ118" t="inlineStr">
        <is>
          <t/>
        </is>
      </c>
      <c r="BR118" t="inlineStr">
        <is>
          <t/>
        </is>
      </c>
      <c r="BS118" t="inlineStr">
        <is>
          <t/>
        </is>
      </c>
      <c r="BT118" t="inlineStr">
        <is>
          <t/>
        </is>
      </c>
      <c r="BU118" t="inlineStr">
        <is>
          <t/>
        </is>
      </c>
      <c r="BV118" s="2" t="inlineStr">
        <is>
          <t>antieke wapens</t>
        </is>
      </c>
      <c r="BW118" s="2" t="inlineStr">
        <is>
          <t>2</t>
        </is>
      </c>
      <c r="BX118" s="2" t="inlineStr">
        <is>
          <t/>
        </is>
      </c>
      <c r="BY118" t="inlineStr">
        <is>
          <t/>
        </is>
      </c>
      <c r="BZ118" t="inlineStr">
        <is>
          <t/>
        </is>
      </c>
      <c r="CA118" t="inlineStr">
        <is>
          <t/>
        </is>
      </c>
      <c r="CB118" t="inlineStr">
        <is>
          <t/>
        </is>
      </c>
      <c r="CC118" t="inlineStr">
        <is>
          <t/>
        </is>
      </c>
      <c r="CD118" s="2" t="inlineStr">
        <is>
          <t>armas antigas</t>
        </is>
      </c>
      <c r="CE118" s="2" t="inlineStr">
        <is>
          <t>2</t>
        </is>
      </c>
      <c r="CF118" s="2" t="inlineStr">
        <is>
          <t/>
        </is>
      </c>
      <c r="CG118" t="inlineStr">
        <is>
          <t/>
        </is>
      </c>
      <c r="CH118" t="inlineStr">
        <is>
          <t/>
        </is>
      </c>
      <c r="CI118" t="inlineStr">
        <is>
          <t/>
        </is>
      </c>
      <c r="CJ118" t="inlineStr">
        <is>
          <t/>
        </is>
      </c>
      <c r="CK118" t="inlineStr">
        <is>
          <t/>
        </is>
      </c>
      <c r="CL118" t="inlineStr">
        <is>
          <t/>
        </is>
      </c>
      <c r="CM118" t="inlineStr">
        <is>
          <t/>
        </is>
      </c>
      <c r="CN118" t="inlineStr">
        <is>
          <t/>
        </is>
      </c>
      <c r="CO118" t="inlineStr">
        <is>
          <t/>
        </is>
      </c>
      <c r="CP118" t="inlineStr">
        <is>
          <t/>
        </is>
      </c>
      <c r="CQ118" t="inlineStr">
        <is>
          <t/>
        </is>
      </c>
      <c r="CR118" t="inlineStr">
        <is>
          <t/>
        </is>
      </c>
      <c r="CS118" t="inlineStr">
        <is>
          <t/>
        </is>
      </c>
      <c r="CT118" t="inlineStr">
        <is>
          <t/>
        </is>
      </c>
      <c r="CU118" t="inlineStr">
        <is>
          <t/>
        </is>
      </c>
      <c r="CV118" t="inlineStr">
        <is>
          <t/>
        </is>
      </c>
      <c r="CW118" t="inlineStr">
        <is>
          <t/>
        </is>
      </c>
    </row>
    <row r="119">
      <c r="A119" s="1" t="str">
        <f>HYPERLINK("https://iate.europa.eu/entry/result/3631356/all", "3631356")</f>
        <v>3631356</v>
      </c>
      <c r="B119" t="inlineStr">
        <is>
          <t>INTERNATIONAL RELATIONS</t>
        </is>
      </c>
      <c r="C119" t="inlineStr">
        <is>
          <t>INTERNATIONAL RELATIONS|defence</t>
        </is>
      </c>
      <c r="D119" t="inlineStr">
        <is>
          <t>no</t>
        </is>
      </c>
      <c r="E119" t="inlineStr">
        <is>
          <t/>
        </is>
      </c>
      <c r="F119" t="inlineStr">
        <is>
          <t/>
        </is>
      </c>
      <c r="G119" t="inlineStr">
        <is>
          <t/>
        </is>
      </c>
      <c r="H119" t="inlineStr">
        <is>
          <t/>
        </is>
      </c>
      <c r="I119" t="inlineStr">
        <is>
          <t/>
        </is>
      </c>
      <c r="J119" t="inlineStr">
        <is>
          <t/>
        </is>
      </c>
      <c r="K119" t="inlineStr">
        <is>
          <t/>
        </is>
      </c>
      <c r="L119" t="inlineStr">
        <is>
          <t/>
        </is>
      </c>
      <c r="M119" t="inlineStr">
        <is>
          <t/>
        </is>
      </c>
      <c r="N119" t="inlineStr">
        <is>
          <t/>
        </is>
      </c>
      <c r="O119" t="inlineStr">
        <is>
          <t/>
        </is>
      </c>
      <c r="P119" t="inlineStr">
        <is>
          <t/>
        </is>
      </c>
      <c r="Q119" t="inlineStr">
        <is>
          <t/>
        </is>
      </c>
      <c r="R119" s="2" t="inlineStr">
        <is>
          <t>Schlachtwaffe</t>
        </is>
      </c>
      <c r="S119" s="2" t="inlineStr">
        <is>
          <t>2</t>
        </is>
      </c>
      <c r="T119" s="2" t="inlineStr">
        <is>
          <t/>
        </is>
      </c>
      <c r="U119" t="inlineStr">
        <is>
          <t/>
        </is>
      </c>
      <c r="V119" t="inlineStr">
        <is>
          <t/>
        </is>
      </c>
      <c r="W119" t="inlineStr">
        <is>
          <t/>
        </is>
      </c>
      <c r="X119" t="inlineStr">
        <is>
          <t/>
        </is>
      </c>
      <c r="Y119" t="inlineStr">
        <is>
          <t/>
        </is>
      </c>
      <c r="Z119" s="2" t="inlineStr">
        <is>
          <t>animal slaughter weapon</t>
        </is>
      </c>
      <c r="AA119" s="2" t="inlineStr">
        <is>
          <t>2</t>
        </is>
      </c>
      <c r="AB119" s="2" t="inlineStr">
        <is>
          <t/>
        </is>
      </c>
      <c r="AC119" t="inlineStr">
        <is>
          <t/>
        </is>
      </c>
      <c r="AD119" s="2" t="inlineStr">
        <is>
          <t>armas para el sacrificio de animales</t>
        </is>
      </c>
      <c r="AE119" s="2" t="inlineStr">
        <is>
          <t>2</t>
        </is>
      </c>
      <c r="AF119" s="2" t="inlineStr">
        <is>
          <t/>
        </is>
      </c>
      <c r="AG119" t="inlineStr">
        <is>
          <t/>
        </is>
      </c>
      <c r="AH119" t="inlineStr">
        <is>
          <t/>
        </is>
      </c>
      <c r="AI119" t="inlineStr">
        <is>
          <t/>
        </is>
      </c>
      <c r="AJ119" t="inlineStr">
        <is>
          <t/>
        </is>
      </c>
      <c r="AK119" t="inlineStr">
        <is>
          <t/>
        </is>
      </c>
      <c r="AL119" s="2" t="inlineStr">
        <is>
          <t>teurastusase</t>
        </is>
      </c>
      <c r="AM119" s="2" t="inlineStr">
        <is>
          <t>2</t>
        </is>
      </c>
      <c r="AN119" s="2" t="inlineStr">
        <is>
          <t/>
        </is>
      </c>
      <c r="AO119" t="inlineStr">
        <is>
          <t/>
        </is>
      </c>
      <c r="AP119" s="2" t="inlineStr">
        <is>
          <t>arme d'abattage</t>
        </is>
      </c>
      <c r="AQ119" s="2" t="inlineStr">
        <is>
          <t>2</t>
        </is>
      </c>
      <c r="AR119" s="2" t="inlineStr">
        <is>
          <t/>
        </is>
      </c>
      <c r="AS119" t="inlineStr">
        <is>
          <t/>
        </is>
      </c>
      <c r="AT119" t="inlineStr">
        <is>
          <t/>
        </is>
      </c>
      <c r="AU119" t="inlineStr">
        <is>
          <t/>
        </is>
      </c>
      <c r="AV119" t="inlineStr">
        <is>
          <t/>
        </is>
      </c>
      <c r="AW119" t="inlineStr">
        <is>
          <t/>
        </is>
      </c>
      <c r="AX119" t="inlineStr">
        <is>
          <t/>
        </is>
      </c>
      <c r="AY119" t="inlineStr">
        <is>
          <t/>
        </is>
      </c>
      <c r="AZ119" t="inlineStr">
        <is>
          <t/>
        </is>
      </c>
      <c r="BA119" t="inlineStr">
        <is>
          <t/>
        </is>
      </c>
      <c r="BB119" s="2" t="inlineStr">
        <is>
          <t>rögzített závárzatú pisztoly</t>
        </is>
      </c>
      <c r="BC119" s="2" t="inlineStr">
        <is>
          <t>2</t>
        </is>
      </c>
      <c r="BD119" s="2" t="inlineStr">
        <is>
          <t/>
        </is>
      </c>
      <c r="BE119" t="inlineStr">
        <is>
          <t/>
        </is>
      </c>
      <c r="BF119" t="inlineStr">
        <is>
          <t/>
        </is>
      </c>
      <c r="BG119" t="inlineStr">
        <is>
          <t/>
        </is>
      </c>
      <c r="BH119" t="inlineStr">
        <is>
          <t/>
        </is>
      </c>
      <c r="BI119" t="inlineStr">
        <is>
          <t/>
        </is>
      </c>
      <c r="BJ119" t="inlineStr">
        <is>
          <t/>
        </is>
      </c>
      <c r="BK119" t="inlineStr">
        <is>
          <t/>
        </is>
      </c>
      <c r="BL119" t="inlineStr">
        <is>
          <t/>
        </is>
      </c>
      <c r="BM119" t="inlineStr">
        <is>
          <t/>
        </is>
      </c>
      <c r="BN119" t="inlineStr">
        <is>
          <t/>
        </is>
      </c>
      <c r="BO119" t="inlineStr">
        <is>
          <t/>
        </is>
      </c>
      <c r="BP119" t="inlineStr">
        <is>
          <t/>
        </is>
      </c>
      <c r="BQ119" t="inlineStr">
        <is>
          <t/>
        </is>
      </c>
      <c r="BR119" t="inlineStr">
        <is>
          <t/>
        </is>
      </c>
      <c r="BS119" t="inlineStr">
        <is>
          <t/>
        </is>
      </c>
      <c r="BT119" t="inlineStr">
        <is>
          <t/>
        </is>
      </c>
      <c r="BU119" t="inlineStr">
        <is>
          <t/>
        </is>
      </c>
      <c r="BV119" s="2" t="inlineStr">
        <is>
          <t>schietmasker</t>
        </is>
      </c>
      <c r="BW119" s="2" t="inlineStr">
        <is>
          <t>2</t>
        </is>
      </c>
      <c r="BX119" s="2" t="inlineStr">
        <is>
          <t/>
        </is>
      </c>
      <c r="BY119" t="inlineStr">
        <is>
          <t/>
        </is>
      </c>
      <c r="BZ119" t="inlineStr">
        <is>
          <t/>
        </is>
      </c>
      <c r="CA119" t="inlineStr">
        <is>
          <t/>
        </is>
      </c>
      <c r="CB119" t="inlineStr">
        <is>
          <t/>
        </is>
      </c>
      <c r="CC119" t="inlineStr">
        <is>
          <t/>
        </is>
      </c>
      <c r="CD119" t="inlineStr">
        <is>
          <t/>
        </is>
      </c>
      <c r="CE119" t="inlineStr">
        <is>
          <t/>
        </is>
      </c>
      <c r="CF119" t="inlineStr">
        <is>
          <t/>
        </is>
      </c>
      <c r="CG119" t="inlineStr">
        <is>
          <t/>
        </is>
      </c>
      <c r="CH119" t="inlineStr">
        <is>
          <t/>
        </is>
      </c>
      <c r="CI119" t="inlineStr">
        <is>
          <t/>
        </is>
      </c>
      <c r="CJ119" t="inlineStr">
        <is>
          <t/>
        </is>
      </c>
      <c r="CK119" t="inlineStr">
        <is>
          <t/>
        </is>
      </c>
      <c r="CL119" t="inlineStr">
        <is>
          <t/>
        </is>
      </c>
      <c r="CM119" t="inlineStr">
        <is>
          <t/>
        </is>
      </c>
      <c r="CN119" t="inlineStr">
        <is>
          <t/>
        </is>
      </c>
      <c r="CO119" t="inlineStr">
        <is>
          <t/>
        </is>
      </c>
      <c r="CP119" t="inlineStr">
        <is>
          <t/>
        </is>
      </c>
      <c r="CQ119" t="inlineStr">
        <is>
          <t/>
        </is>
      </c>
      <c r="CR119" t="inlineStr">
        <is>
          <t/>
        </is>
      </c>
      <c r="CS119" t="inlineStr">
        <is>
          <t/>
        </is>
      </c>
      <c r="CT119" t="inlineStr">
        <is>
          <t/>
        </is>
      </c>
      <c r="CU119" t="inlineStr">
        <is>
          <t/>
        </is>
      </c>
      <c r="CV119" t="inlineStr">
        <is>
          <t/>
        </is>
      </c>
      <c r="CW119" t="inlineStr">
        <is>
          <t/>
        </is>
      </c>
    </row>
    <row r="120">
      <c r="A120" s="1" t="str">
        <f>HYPERLINK("https://iate.europa.eu/entry/result/3631348/all", "3631348")</f>
        <v>3631348</v>
      </c>
      <c r="B120" t="inlineStr">
        <is>
          <t>INTERNATIONAL RELATIONS</t>
        </is>
      </c>
      <c r="C120" t="inlineStr">
        <is>
          <t>INTERNATIONAL RELATIONS|defence</t>
        </is>
      </c>
      <c r="D120" t="inlineStr">
        <is>
          <t>no</t>
        </is>
      </c>
      <c r="E120" t="inlineStr">
        <is>
          <t/>
        </is>
      </c>
      <c r="F120" t="inlineStr">
        <is>
          <t/>
        </is>
      </c>
      <c r="G120" t="inlineStr">
        <is>
          <t/>
        </is>
      </c>
      <c r="H120" t="inlineStr">
        <is>
          <t/>
        </is>
      </c>
      <c r="I120" t="inlineStr">
        <is>
          <t/>
        </is>
      </c>
      <c r="J120" t="inlineStr">
        <is>
          <t/>
        </is>
      </c>
      <c r="K120" t="inlineStr">
        <is>
          <t/>
        </is>
      </c>
      <c r="L120" t="inlineStr">
        <is>
          <t/>
        </is>
      </c>
      <c r="M120" t="inlineStr">
        <is>
          <t/>
        </is>
      </c>
      <c r="N120" t="inlineStr">
        <is>
          <t/>
        </is>
      </c>
      <c r="O120" t="inlineStr">
        <is>
          <t/>
        </is>
      </c>
      <c r="P120" t="inlineStr">
        <is>
          <t/>
        </is>
      </c>
      <c r="Q120" t="inlineStr">
        <is>
          <t/>
        </is>
      </c>
      <c r="R120" s="2" t="inlineStr">
        <is>
          <t>3-Schuss-Feuerzeug</t>
        </is>
      </c>
      <c r="S120" s="2" t="inlineStr">
        <is>
          <t>2</t>
        </is>
      </c>
      <c r="T120" s="2" t="inlineStr">
        <is>
          <t/>
        </is>
      </c>
      <c r="U120" t="inlineStr">
        <is>
          <t/>
        </is>
      </c>
      <c r="V120" t="inlineStr">
        <is>
          <t/>
        </is>
      </c>
      <c r="W120" t="inlineStr">
        <is>
          <t/>
        </is>
      </c>
      <c r="X120" t="inlineStr">
        <is>
          <t/>
        </is>
      </c>
      <c r="Y120" t="inlineStr">
        <is>
          <t/>
        </is>
      </c>
      <c r="Z120" s="2" t="inlineStr">
        <is>
          <t>three-short burst</t>
        </is>
      </c>
      <c r="AA120" s="2" t="inlineStr">
        <is>
          <t>2</t>
        </is>
      </c>
      <c r="AB120" s="2" t="inlineStr">
        <is>
          <t/>
        </is>
      </c>
      <c r="AC120" t="inlineStr">
        <is>
          <t/>
        </is>
      </c>
      <c r="AD120" t="inlineStr">
        <is>
          <t/>
        </is>
      </c>
      <c r="AE120" t="inlineStr">
        <is>
          <t/>
        </is>
      </c>
      <c r="AF120" t="inlineStr">
        <is>
          <t/>
        </is>
      </c>
      <c r="AG120" t="inlineStr">
        <is>
          <t/>
        </is>
      </c>
      <c r="AH120" t="inlineStr">
        <is>
          <t/>
        </is>
      </c>
      <c r="AI120" t="inlineStr">
        <is>
          <t/>
        </is>
      </c>
      <c r="AJ120" t="inlineStr">
        <is>
          <t/>
        </is>
      </c>
      <c r="AK120" t="inlineStr">
        <is>
          <t/>
        </is>
      </c>
      <c r="AL120" s="2" t="inlineStr">
        <is>
          <t>kolmen laukauksen sarja</t>
        </is>
      </c>
      <c r="AM120" s="2" t="inlineStr">
        <is>
          <t>2</t>
        </is>
      </c>
      <c r="AN120" s="2" t="inlineStr">
        <is>
          <t/>
        </is>
      </c>
      <c r="AO120" t="inlineStr">
        <is>
          <t/>
        </is>
      </c>
      <c r="AP120" t="inlineStr">
        <is>
          <t/>
        </is>
      </c>
      <c r="AQ120" t="inlineStr">
        <is>
          <t/>
        </is>
      </c>
      <c r="AR120" t="inlineStr">
        <is>
          <t/>
        </is>
      </c>
      <c r="AS120" t="inlineStr">
        <is>
          <t/>
        </is>
      </c>
      <c r="AT120" t="inlineStr">
        <is>
          <t/>
        </is>
      </c>
      <c r="AU120" t="inlineStr">
        <is>
          <t/>
        </is>
      </c>
      <c r="AV120" t="inlineStr">
        <is>
          <t/>
        </is>
      </c>
      <c r="AW120" t="inlineStr">
        <is>
          <t/>
        </is>
      </c>
      <c r="AX120" t="inlineStr">
        <is>
          <t/>
        </is>
      </c>
      <c r="AY120" t="inlineStr">
        <is>
          <t/>
        </is>
      </c>
      <c r="AZ120" t="inlineStr">
        <is>
          <t/>
        </is>
      </c>
      <c r="BA120" t="inlineStr">
        <is>
          <t/>
        </is>
      </c>
      <c r="BB120" s="2" t="inlineStr">
        <is>
          <t>háromlövéses sorozat</t>
        </is>
      </c>
      <c r="BC120" s="2" t="inlineStr">
        <is>
          <t>2</t>
        </is>
      </c>
      <c r="BD120" s="2" t="inlineStr">
        <is>
          <t/>
        </is>
      </c>
      <c r="BE120" t="inlineStr">
        <is>
          <t/>
        </is>
      </c>
      <c r="BF120" t="inlineStr">
        <is>
          <t/>
        </is>
      </c>
      <c r="BG120" t="inlineStr">
        <is>
          <t/>
        </is>
      </c>
      <c r="BH120" t="inlineStr">
        <is>
          <t/>
        </is>
      </c>
      <c r="BI120" t="inlineStr">
        <is>
          <t/>
        </is>
      </c>
      <c r="BJ120" t="inlineStr">
        <is>
          <t/>
        </is>
      </c>
      <c r="BK120" t="inlineStr">
        <is>
          <t/>
        </is>
      </c>
      <c r="BL120" t="inlineStr">
        <is>
          <t/>
        </is>
      </c>
      <c r="BM120" t="inlineStr">
        <is>
          <t/>
        </is>
      </c>
      <c r="BN120" t="inlineStr">
        <is>
          <t/>
        </is>
      </c>
      <c r="BO120" t="inlineStr">
        <is>
          <t/>
        </is>
      </c>
      <c r="BP120" t="inlineStr">
        <is>
          <t/>
        </is>
      </c>
      <c r="BQ120" t="inlineStr">
        <is>
          <t/>
        </is>
      </c>
      <c r="BR120" t="inlineStr">
        <is>
          <t/>
        </is>
      </c>
      <c r="BS120" t="inlineStr">
        <is>
          <t/>
        </is>
      </c>
      <c r="BT120" t="inlineStr">
        <is>
          <t/>
        </is>
      </c>
      <c r="BU120" t="inlineStr">
        <is>
          <t/>
        </is>
      </c>
      <c r="BV120" t="inlineStr">
        <is>
          <t/>
        </is>
      </c>
      <c r="BW120" t="inlineStr">
        <is>
          <t/>
        </is>
      </c>
      <c r="BX120" t="inlineStr">
        <is>
          <t/>
        </is>
      </c>
      <c r="BY120" t="inlineStr">
        <is>
          <t/>
        </is>
      </c>
      <c r="BZ120" t="inlineStr">
        <is>
          <t/>
        </is>
      </c>
      <c r="CA120" t="inlineStr">
        <is>
          <t/>
        </is>
      </c>
      <c r="CB120" t="inlineStr">
        <is>
          <t/>
        </is>
      </c>
      <c r="CC120" t="inlineStr">
        <is>
          <t/>
        </is>
      </c>
      <c r="CD120" t="inlineStr">
        <is>
          <t/>
        </is>
      </c>
      <c r="CE120" t="inlineStr">
        <is>
          <t/>
        </is>
      </c>
      <c r="CF120" t="inlineStr">
        <is>
          <t/>
        </is>
      </c>
      <c r="CG120" t="inlineStr">
        <is>
          <t/>
        </is>
      </c>
      <c r="CH120" t="inlineStr">
        <is>
          <t/>
        </is>
      </c>
      <c r="CI120" t="inlineStr">
        <is>
          <t/>
        </is>
      </c>
      <c r="CJ120" t="inlineStr">
        <is>
          <t/>
        </is>
      </c>
      <c r="CK120" t="inlineStr">
        <is>
          <t/>
        </is>
      </c>
      <c r="CL120" t="inlineStr">
        <is>
          <t/>
        </is>
      </c>
      <c r="CM120" t="inlineStr">
        <is>
          <t/>
        </is>
      </c>
      <c r="CN120" t="inlineStr">
        <is>
          <t/>
        </is>
      </c>
      <c r="CO120" t="inlineStr">
        <is>
          <t/>
        </is>
      </c>
      <c r="CP120" t="inlineStr">
        <is>
          <t/>
        </is>
      </c>
      <c r="CQ120" t="inlineStr">
        <is>
          <t/>
        </is>
      </c>
      <c r="CR120" t="inlineStr">
        <is>
          <t/>
        </is>
      </c>
      <c r="CS120" t="inlineStr">
        <is>
          <t/>
        </is>
      </c>
      <c r="CT120" t="inlineStr">
        <is>
          <t/>
        </is>
      </c>
      <c r="CU120" t="inlineStr">
        <is>
          <t/>
        </is>
      </c>
      <c r="CV120" t="inlineStr">
        <is>
          <t/>
        </is>
      </c>
      <c r="CW120" t="inlineStr">
        <is>
          <t/>
        </is>
      </c>
    </row>
    <row r="121">
      <c r="A121" s="1" t="str">
        <f>HYPERLINK("https://iate.europa.eu/entry/result/3631372/all", "3631372")</f>
        <v>3631372</v>
      </c>
      <c r="B121" t="inlineStr">
        <is>
          <t>INTERNATIONAL RELATIONS</t>
        </is>
      </c>
      <c r="C121" t="inlineStr">
        <is>
          <t>INTERNATIONAL RELATIONS|defence</t>
        </is>
      </c>
      <c r="D121" t="inlineStr">
        <is>
          <t>no</t>
        </is>
      </c>
      <c r="E121" t="inlineStr">
        <is>
          <t/>
        </is>
      </c>
      <c r="F121" t="inlineStr">
        <is>
          <t/>
        </is>
      </c>
      <c r="G121" t="inlineStr">
        <is>
          <t/>
        </is>
      </c>
      <c r="H121" t="inlineStr">
        <is>
          <t/>
        </is>
      </c>
      <c r="I121" t="inlineStr">
        <is>
          <t/>
        </is>
      </c>
      <c r="J121" s="2" t="inlineStr">
        <is>
          <t>poplašné zbraně</t>
        </is>
      </c>
      <c r="K121" s="2" t="inlineStr">
        <is>
          <t>2</t>
        </is>
      </c>
      <c r="L121" s="2" t="inlineStr">
        <is>
          <t/>
        </is>
      </c>
      <c r="M121" t="inlineStr">
        <is>
          <t/>
        </is>
      </c>
      <c r="N121" t="inlineStr">
        <is>
          <t/>
        </is>
      </c>
      <c r="O121" t="inlineStr">
        <is>
          <t/>
        </is>
      </c>
      <c r="P121" t="inlineStr">
        <is>
          <t/>
        </is>
      </c>
      <c r="Q121" t="inlineStr">
        <is>
          <t/>
        </is>
      </c>
      <c r="R121" s="2" t="inlineStr">
        <is>
          <t>Schreckschusswaffen</t>
        </is>
      </c>
      <c r="S121" s="2" t="inlineStr">
        <is>
          <t>2</t>
        </is>
      </c>
      <c r="T121" s="2" t="inlineStr">
        <is>
          <t/>
        </is>
      </c>
      <c r="U121" t="inlineStr">
        <is>
          <t/>
        </is>
      </c>
      <c r="V121" t="inlineStr">
        <is>
          <t/>
        </is>
      </c>
      <c r="W121" t="inlineStr">
        <is>
          <t/>
        </is>
      </c>
      <c r="X121" t="inlineStr">
        <is>
          <t/>
        </is>
      </c>
      <c r="Y121" t="inlineStr">
        <is>
          <t/>
        </is>
      </c>
      <c r="Z121" s="2" t="inlineStr">
        <is>
          <t>alarm weapon</t>
        </is>
      </c>
      <c r="AA121" s="2" t="inlineStr">
        <is>
          <t>2</t>
        </is>
      </c>
      <c r="AB121" s="2" t="inlineStr">
        <is>
          <t/>
        </is>
      </c>
      <c r="AC121" t="inlineStr">
        <is>
          <t/>
        </is>
      </c>
      <c r="AD121" t="inlineStr">
        <is>
          <t/>
        </is>
      </c>
      <c r="AE121" t="inlineStr">
        <is>
          <t/>
        </is>
      </c>
      <c r="AF121" t="inlineStr">
        <is>
          <t/>
        </is>
      </c>
      <c r="AG121" t="inlineStr">
        <is>
          <t/>
        </is>
      </c>
      <c r="AH121" t="inlineStr">
        <is>
          <t/>
        </is>
      </c>
      <c r="AI121" t="inlineStr">
        <is>
          <t/>
        </is>
      </c>
      <c r="AJ121" t="inlineStr">
        <is>
          <t/>
        </is>
      </c>
      <c r="AK121" t="inlineStr">
        <is>
          <t/>
        </is>
      </c>
      <c r="AL121" t="inlineStr">
        <is>
          <t/>
        </is>
      </c>
      <c r="AM121" t="inlineStr">
        <is>
          <t/>
        </is>
      </c>
      <c r="AN121" t="inlineStr">
        <is>
          <t/>
        </is>
      </c>
      <c r="AO121" t="inlineStr">
        <is>
          <t/>
        </is>
      </c>
      <c r="AP121" s="2" t="inlineStr">
        <is>
          <t>arme d'alarme</t>
        </is>
      </c>
      <c r="AQ121" s="2" t="inlineStr">
        <is>
          <t>2</t>
        </is>
      </c>
      <c r="AR121" s="2" t="inlineStr">
        <is>
          <t/>
        </is>
      </c>
      <c r="AS121" t="inlineStr">
        <is>
          <t/>
        </is>
      </c>
      <c r="AT121" t="inlineStr">
        <is>
          <t/>
        </is>
      </c>
      <c r="AU121" t="inlineStr">
        <is>
          <t/>
        </is>
      </c>
      <c r="AV121" t="inlineStr">
        <is>
          <t/>
        </is>
      </c>
      <c r="AW121" t="inlineStr">
        <is>
          <t/>
        </is>
      </c>
      <c r="AX121" t="inlineStr">
        <is>
          <t/>
        </is>
      </c>
      <c r="AY121" t="inlineStr">
        <is>
          <t/>
        </is>
      </c>
      <c r="AZ121" t="inlineStr">
        <is>
          <t/>
        </is>
      </c>
      <c r="BA121" t="inlineStr">
        <is>
          <t/>
        </is>
      </c>
      <c r="BB121" t="inlineStr">
        <is>
          <t/>
        </is>
      </c>
      <c r="BC121" t="inlineStr">
        <is>
          <t/>
        </is>
      </c>
      <c r="BD121" t="inlineStr">
        <is>
          <t/>
        </is>
      </c>
      <c r="BE121" t="inlineStr">
        <is>
          <t/>
        </is>
      </c>
      <c r="BF121" s="2" t="inlineStr">
        <is>
          <t>armi da segnalazione acustica|
armi d'allarme</t>
        </is>
      </c>
      <c r="BG121" s="2" t="inlineStr">
        <is>
          <t>2|
2</t>
        </is>
      </c>
      <c r="BH121" s="2" t="inlineStr">
        <is>
          <t xml:space="preserve">|
</t>
        </is>
      </c>
      <c r="BI121" t="inlineStr">
        <is>
          <t/>
        </is>
      </c>
      <c r="BJ121" t="inlineStr">
        <is>
          <t/>
        </is>
      </c>
      <c r="BK121" t="inlineStr">
        <is>
          <t/>
        </is>
      </c>
      <c r="BL121" t="inlineStr">
        <is>
          <t/>
        </is>
      </c>
      <c r="BM121" t="inlineStr">
        <is>
          <t/>
        </is>
      </c>
      <c r="BN121" t="inlineStr">
        <is>
          <t/>
        </is>
      </c>
      <c r="BO121" t="inlineStr">
        <is>
          <t/>
        </is>
      </c>
      <c r="BP121" t="inlineStr">
        <is>
          <t/>
        </is>
      </c>
      <c r="BQ121" t="inlineStr">
        <is>
          <t/>
        </is>
      </c>
      <c r="BR121" t="inlineStr">
        <is>
          <t/>
        </is>
      </c>
      <c r="BS121" t="inlineStr">
        <is>
          <t/>
        </is>
      </c>
      <c r="BT121" t="inlineStr">
        <is>
          <t/>
        </is>
      </c>
      <c r="BU121" t="inlineStr">
        <is>
          <t/>
        </is>
      </c>
      <c r="BV121" s="2" t="inlineStr">
        <is>
          <t>alarm wapens</t>
        </is>
      </c>
      <c r="BW121" s="2" t="inlineStr">
        <is>
          <t>2</t>
        </is>
      </c>
      <c r="BX121" s="2" t="inlineStr">
        <is>
          <t/>
        </is>
      </c>
      <c r="BY121" t="inlineStr">
        <is>
          <t/>
        </is>
      </c>
      <c r="BZ121" t="inlineStr">
        <is>
          <t/>
        </is>
      </c>
      <c r="CA121" t="inlineStr">
        <is>
          <t/>
        </is>
      </c>
      <c r="CB121" t="inlineStr">
        <is>
          <t/>
        </is>
      </c>
      <c r="CC121" t="inlineStr">
        <is>
          <t/>
        </is>
      </c>
      <c r="CD121" t="inlineStr">
        <is>
          <t/>
        </is>
      </c>
      <c r="CE121" t="inlineStr">
        <is>
          <t/>
        </is>
      </c>
      <c r="CF121" t="inlineStr">
        <is>
          <t/>
        </is>
      </c>
      <c r="CG121" t="inlineStr">
        <is>
          <t/>
        </is>
      </c>
      <c r="CH121" t="inlineStr">
        <is>
          <t/>
        </is>
      </c>
      <c r="CI121" t="inlineStr">
        <is>
          <t/>
        </is>
      </c>
      <c r="CJ121" t="inlineStr">
        <is>
          <t/>
        </is>
      </c>
      <c r="CK121" t="inlineStr">
        <is>
          <t/>
        </is>
      </c>
      <c r="CL121" t="inlineStr">
        <is>
          <t/>
        </is>
      </c>
      <c r="CM121" t="inlineStr">
        <is>
          <t/>
        </is>
      </c>
      <c r="CN121" t="inlineStr">
        <is>
          <t/>
        </is>
      </c>
      <c r="CO121" t="inlineStr">
        <is>
          <t/>
        </is>
      </c>
      <c r="CP121" s="2" t="inlineStr">
        <is>
          <t>plašilno orožje</t>
        </is>
      </c>
      <c r="CQ121" s="2" t="inlineStr">
        <is>
          <t>2</t>
        </is>
      </c>
      <c r="CR121" s="2" t="inlineStr">
        <is>
          <t/>
        </is>
      </c>
      <c r="CS121" t="inlineStr">
        <is>
          <t/>
        </is>
      </c>
      <c r="CT121" t="inlineStr">
        <is>
          <t/>
        </is>
      </c>
      <c r="CU121" t="inlineStr">
        <is>
          <t/>
        </is>
      </c>
      <c r="CV121" t="inlineStr">
        <is>
          <t/>
        </is>
      </c>
      <c r="CW121" t="inlineStr">
        <is>
          <t/>
        </is>
      </c>
    </row>
    <row r="122">
      <c r="A122" s="1" t="str">
        <f>HYPERLINK("https://iate.europa.eu/entry/result/3631368/all", "3631368")</f>
        <v>3631368</v>
      </c>
      <c r="B122" t="inlineStr">
        <is>
          <t>INTERNATIONAL RELATIONS</t>
        </is>
      </c>
      <c r="C122" t="inlineStr">
        <is>
          <t>INTERNATIONAL RELATIONS|defence</t>
        </is>
      </c>
      <c r="D122" t="inlineStr">
        <is>
          <t>no</t>
        </is>
      </c>
      <c r="E122" t="inlineStr">
        <is>
          <t/>
        </is>
      </c>
      <c r="F122" t="inlineStr">
        <is>
          <t/>
        </is>
      </c>
      <c r="G122" t="inlineStr">
        <is>
          <t/>
        </is>
      </c>
      <c r="H122" t="inlineStr">
        <is>
          <t/>
        </is>
      </c>
      <c r="I122" t="inlineStr">
        <is>
          <t/>
        </is>
      </c>
      <c r="J122" t="inlineStr">
        <is>
          <t/>
        </is>
      </c>
      <c r="K122" t="inlineStr">
        <is>
          <t/>
        </is>
      </c>
      <c r="L122" t="inlineStr">
        <is>
          <t/>
        </is>
      </c>
      <c r="M122" t="inlineStr">
        <is>
          <t/>
        </is>
      </c>
      <c r="N122" t="inlineStr">
        <is>
          <t/>
        </is>
      </c>
      <c r="O122" t="inlineStr">
        <is>
          <t/>
        </is>
      </c>
      <c r="P122" t="inlineStr">
        <is>
          <t/>
        </is>
      </c>
      <c r="Q122" t="inlineStr">
        <is>
          <t/>
        </is>
      </c>
      <c r="R122" s="2" t="inlineStr">
        <is>
          <t>Softair Waffe</t>
        </is>
      </c>
      <c r="S122" s="2" t="inlineStr">
        <is>
          <t>2</t>
        </is>
      </c>
      <c r="T122" s="2" t="inlineStr">
        <is>
          <t/>
        </is>
      </c>
      <c r="U122" t="inlineStr">
        <is>
          <t/>
        </is>
      </c>
      <c r="V122" t="inlineStr">
        <is>
          <t/>
        </is>
      </c>
      <c r="W122" t="inlineStr">
        <is>
          <t/>
        </is>
      </c>
      <c r="X122" t="inlineStr">
        <is>
          <t/>
        </is>
      </c>
      <c r="Y122" t="inlineStr">
        <is>
          <t/>
        </is>
      </c>
      <c r="Z122" s="2" t="inlineStr">
        <is>
          <t>airsoft</t>
        </is>
      </c>
      <c r="AA122" s="2" t="inlineStr">
        <is>
          <t>2</t>
        </is>
      </c>
      <c r="AB122" s="2" t="inlineStr">
        <is>
          <t/>
        </is>
      </c>
      <c r="AC122" t="inlineStr">
        <is>
          <t>replica firearms, or a special type of air guns used in airsoft, that fire spherical projectiles of many different materials, including plastic, and biodegradable material. Technical solution of either: 1) compressed gas; 2) spring-driven piston; 3) electrical piston; 4) a combination of electrical- and spring-driven piston; 5) hydraulics.</t>
        </is>
      </c>
      <c r="AD122" t="inlineStr">
        <is>
          <t/>
        </is>
      </c>
      <c r="AE122" t="inlineStr">
        <is>
          <t/>
        </is>
      </c>
      <c r="AF122" t="inlineStr">
        <is>
          <t/>
        </is>
      </c>
      <c r="AG122" t="inlineStr">
        <is>
          <t/>
        </is>
      </c>
      <c r="AH122" t="inlineStr">
        <is>
          <t/>
        </is>
      </c>
      <c r="AI122" t="inlineStr">
        <is>
          <t/>
        </is>
      </c>
      <c r="AJ122" t="inlineStr">
        <is>
          <t/>
        </is>
      </c>
      <c r="AK122" t="inlineStr">
        <is>
          <t/>
        </is>
      </c>
      <c r="AL122" t="inlineStr">
        <is>
          <t/>
        </is>
      </c>
      <c r="AM122" t="inlineStr">
        <is>
          <t/>
        </is>
      </c>
      <c r="AN122" t="inlineStr">
        <is>
          <t/>
        </is>
      </c>
      <c r="AO122" t="inlineStr">
        <is>
          <t/>
        </is>
      </c>
      <c r="AP122" s="2" t="inlineStr">
        <is>
          <t>airsoft gun|
réplique d'airsoft</t>
        </is>
      </c>
      <c r="AQ122" s="2" t="inlineStr">
        <is>
          <t>2|
2</t>
        </is>
      </c>
      <c r="AR122" s="2" t="inlineStr">
        <is>
          <t xml:space="preserve">|
</t>
        </is>
      </c>
      <c r="AS122" t="inlineStr">
        <is>
          <t/>
        </is>
      </c>
      <c r="AT122" t="inlineStr">
        <is>
          <t/>
        </is>
      </c>
      <c r="AU122" t="inlineStr">
        <is>
          <t/>
        </is>
      </c>
      <c r="AV122" t="inlineStr">
        <is>
          <t/>
        </is>
      </c>
      <c r="AW122" t="inlineStr">
        <is>
          <t/>
        </is>
      </c>
      <c r="AX122" t="inlineStr">
        <is>
          <t/>
        </is>
      </c>
      <c r="AY122" t="inlineStr">
        <is>
          <t/>
        </is>
      </c>
      <c r="AZ122" t="inlineStr">
        <is>
          <t/>
        </is>
      </c>
      <c r="BA122" t="inlineStr">
        <is>
          <t/>
        </is>
      </c>
      <c r="BB122" t="inlineStr">
        <is>
          <t/>
        </is>
      </c>
      <c r="BC122" t="inlineStr">
        <is>
          <t/>
        </is>
      </c>
      <c r="BD122" t="inlineStr">
        <is>
          <t/>
        </is>
      </c>
      <c r="BE122" t="inlineStr">
        <is>
          <t/>
        </is>
      </c>
      <c r="BF122" s="2" t="inlineStr">
        <is>
          <t>airsoft|
armi softair|
armi di limitata capacità offensiva|
riproduzioni di armi da fuoco reali|
armi giocattolo|
riproduzioni giocattolo</t>
        </is>
      </c>
      <c r="BG122" s="2" t="inlineStr">
        <is>
          <t>2|
2|
2|
2|
2|
2</t>
        </is>
      </c>
      <c r="BH122" s="2" t="inlineStr">
        <is>
          <t xml:space="preserve">|
|
|
|
|
</t>
        </is>
      </c>
      <c r="BI122" t="inlineStr">
        <is>
          <t>In Italia le armi softair sono classificate come giocattoli e come tali non rientrano nella classificazione di "armi" e nemmeno di "oggetti atti ad offendere".[
fonte:&lt;a href="http://www.softairoma.it/news/28-la-normativa.html" target="_blank"&gt;http://www.softairoma.it/news/28-la-normativa.html&lt;/a&gt;</t>
        </is>
      </c>
      <c r="BJ122" t="inlineStr">
        <is>
          <t/>
        </is>
      </c>
      <c r="BK122" t="inlineStr">
        <is>
          <t/>
        </is>
      </c>
      <c r="BL122" t="inlineStr">
        <is>
          <t/>
        </is>
      </c>
      <c r="BM122" t="inlineStr">
        <is>
          <t/>
        </is>
      </c>
      <c r="BN122" t="inlineStr">
        <is>
          <t/>
        </is>
      </c>
      <c r="BO122" t="inlineStr">
        <is>
          <t/>
        </is>
      </c>
      <c r="BP122" t="inlineStr">
        <is>
          <t/>
        </is>
      </c>
      <c r="BQ122" t="inlineStr">
        <is>
          <t/>
        </is>
      </c>
      <c r="BR122" t="inlineStr">
        <is>
          <t/>
        </is>
      </c>
      <c r="BS122" t="inlineStr">
        <is>
          <t/>
        </is>
      </c>
      <c r="BT122" t="inlineStr">
        <is>
          <t/>
        </is>
      </c>
      <c r="BU122" t="inlineStr">
        <is>
          <t/>
        </is>
      </c>
      <c r="BV122" t="inlineStr">
        <is>
          <t/>
        </is>
      </c>
      <c r="BW122" t="inlineStr">
        <is>
          <t/>
        </is>
      </c>
      <c r="BX122" t="inlineStr">
        <is>
          <t/>
        </is>
      </c>
      <c r="BY122" t="inlineStr">
        <is>
          <t/>
        </is>
      </c>
      <c r="BZ122" t="inlineStr">
        <is>
          <t/>
        </is>
      </c>
      <c r="CA122" t="inlineStr">
        <is>
          <t/>
        </is>
      </c>
      <c r="CB122" t="inlineStr">
        <is>
          <t/>
        </is>
      </c>
      <c r="CC122" t="inlineStr">
        <is>
          <t/>
        </is>
      </c>
      <c r="CD122" t="inlineStr">
        <is>
          <t/>
        </is>
      </c>
      <c r="CE122" t="inlineStr">
        <is>
          <t/>
        </is>
      </c>
      <c r="CF122" t="inlineStr">
        <is>
          <t/>
        </is>
      </c>
      <c r="CG122" t="inlineStr">
        <is>
          <t/>
        </is>
      </c>
      <c r="CH122" t="inlineStr">
        <is>
          <t/>
        </is>
      </c>
      <c r="CI122" t="inlineStr">
        <is>
          <t/>
        </is>
      </c>
      <c r="CJ122" t="inlineStr">
        <is>
          <t/>
        </is>
      </c>
      <c r="CK122" t="inlineStr">
        <is>
          <t/>
        </is>
      </c>
      <c r="CL122" t="inlineStr">
        <is>
          <t/>
        </is>
      </c>
      <c r="CM122" t="inlineStr">
        <is>
          <t/>
        </is>
      </c>
      <c r="CN122" t="inlineStr">
        <is>
          <t/>
        </is>
      </c>
      <c r="CO122" t="inlineStr">
        <is>
          <t/>
        </is>
      </c>
      <c r="CP122" s="2" t="inlineStr">
        <is>
          <t>airsoft</t>
        </is>
      </c>
      <c r="CQ122" s="2" t="inlineStr">
        <is>
          <t>2</t>
        </is>
      </c>
      <c r="CR122" s="2" t="inlineStr">
        <is>
          <t/>
        </is>
      </c>
      <c r="CS122" t="inlineStr">
        <is>
          <t/>
        </is>
      </c>
      <c r="CT122" t="inlineStr">
        <is>
          <t/>
        </is>
      </c>
      <c r="CU122" t="inlineStr">
        <is>
          <t/>
        </is>
      </c>
      <c r="CV122" t="inlineStr">
        <is>
          <t/>
        </is>
      </c>
      <c r="CW122" t="inlineStr">
        <is>
          <t/>
        </is>
      </c>
    </row>
    <row r="123">
      <c r="A123" s="1" t="str">
        <f>HYPERLINK("https://iate.europa.eu/entry/result/3631392/all", "3631392")</f>
        <v>3631392</v>
      </c>
      <c r="B123" t="inlineStr">
        <is>
          <t>INTERNATIONAL RELATIONS</t>
        </is>
      </c>
      <c r="C123" t="inlineStr">
        <is>
          <t>INTERNATIONAL RELATIONS|defence</t>
        </is>
      </c>
      <c r="D123" t="inlineStr">
        <is>
          <t>no</t>
        </is>
      </c>
      <c r="E123" t="inlineStr">
        <is>
          <t/>
        </is>
      </c>
      <c r="F123" t="inlineStr">
        <is>
          <t/>
        </is>
      </c>
      <c r="G123" t="inlineStr">
        <is>
          <t/>
        </is>
      </c>
      <c r="H123" t="inlineStr">
        <is>
          <t/>
        </is>
      </c>
      <c r="I123" t="inlineStr">
        <is>
          <t/>
        </is>
      </c>
      <c r="J123" t="inlineStr">
        <is>
          <t/>
        </is>
      </c>
      <c r="K123" t="inlineStr">
        <is>
          <t/>
        </is>
      </c>
      <c r="L123" t="inlineStr">
        <is>
          <t/>
        </is>
      </c>
      <c r="M123" t="inlineStr">
        <is>
          <t/>
        </is>
      </c>
      <c r="N123" t="inlineStr">
        <is>
          <t/>
        </is>
      </c>
      <c r="O123" t="inlineStr">
        <is>
          <t/>
        </is>
      </c>
      <c r="P123" t="inlineStr">
        <is>
          <t/>
        </is>
      </c>
      <c r="Q123" t="inlineStr">
        <is>
          <t/>
        </is>
      </c>
      <c r="R123" s="2" t="inlineStr">
        <is>
          <t>Panzerbüchse</t>
        </is>
      </c>
      <c r="S123" s="2" t="inlineStr">
        <is>
          <t>2</t>
        </is>
      </c>
      <c r="T123" s="2" t="inlineStr">
        <is>
          <t/>
        </is>
      </c>
      <c r="U123" t="inlineStr">
        <is>
          <t/>
        </is>
      </c>
      <c r="V123" t="inlineStr">
        <is>
          <t/>
        </is>
      </c>
      <c r="W123" t="inlineStr">
        <is>
          <t/>
        </is>
      </c>
      <c r="X123" t="inlineStr">
        <is>
          <t/>
        </is>
      </c>
      <c r="Y123" t="inlineStr">
        <is>
          <t/>
        </is>
      </c>
      <c r="Z123" s="2" t="inlineStr">
        <is>
          <t>antitank rifle</t>
        </is>
      </c>
      <c r="AA123" s="2" t="inlineStr">
        <is>
          <t>2</t>
        </is>
      </c>
      <c r="AB123" s="2" t="inlineStr">
        <is>
          <t/>
        </is>
      </c>
      <c r="AC123" t="inlineStr">
        <is>
          <t/>
        </is>
      </c>
      <c r="AD123" s="2" t="inlineStr">
        <is>
          <t>fusil antitanque</t>
        </is>
      </c>
      <c r="AE123" s="2" t="inlineStr">
        <is>
          <t>2</t>
        </is>
      </c>
      <c r="AF123" s="2" t="inlineStr">
        <is>
          <t/>
        </is>
      </c>
      <c r="AG123" t="inlineStr">
        <is>
          <t/>
        </is>
      </c>
      <c r="AH123" t="inlineStr">
        <is>
          <t/>
        </is>
      </c>
      <c r="AI123" t="inlineStr">
        <is>
          <t/>
        </is>
      </c>
      <c r="AJ123" t="inlineStr">
        <is>
          <t/>
        </is>
      </c>
      <c r="AK123" t="inlineStr">
        <is>
          <t/>
        </is>
      </c>
      <c r="AL123" t="inlineStr">
        <is>
          <t/>
        </is>
      </c>
      <c r="AM123" t="inlineStr">
        <is>
          <t/>
        </is>
      </c>
      <c r="AN123" t="inlineStr">
        <is>
          <t/>
        </is>
      </c>
      <c r="AO123" t="inlineStr">
        <is>
          <t/>
        </is>
      </c>
      <c r="AP123" s="2" t="inlineStr">
        <is>
          <t>fusil antichar</t>
        </is>
      </c>
      <c r="AQ123" s="2" t="inlineStr">
        <is>
          <t>2</t>
        </is>
      </c>
      <c r="AR123" s="2" t="inlineStr">
        <is>
          <t/>
        </is>
      </c>
      <c r="AS123" t="inlineStr">
        <is>
          <t/>
        </is>
      </c>
      <c r="AT123" t="inlineStr">
        <is>
          <t/>
        </is>
      </c>
      <c r="AU123" t="inlineStr">
        <is>
          <t/>
        </is>
      </c>
      <c r="AV123" t="inlineStr">
        <is>
          <t/>
        </is>
      </c>
      <c r="AW123" t="inlineStr">
        <is>
          <t/>
        </is>
      </c>
      <c r="AX123" t="inlineStr">
        <is>
          <t/>
        </is>
      </c>
      <c r="AY123" t="inlineStr">
        <is>
          <t/>
        </is>
      </c>
      <c r="AZ123" t="inlineStr">
        <is>
          <t/>
        </is>
      </c>
      <c r="BA123" t="inlineStr">
        <is>
          <t/>
        </is>
      </c>
      <c r="BB123" s="2" t="inlineStr">
        <is>
          <t>páncéltörő puska</t>
        </is>
      </c>
      <c r="BC123" s="2" t="inlineStr">
        <is>
          <t>2</t>
        </is>
      </c>
      <c r="BD123" s="2" t="inlineStr">
        <is>
          <t/>
        </is>
      </c>
      <c r="BE123" t="inlineStr">
        <is>
          <t/>
        </is>
      </c>
      <c r="BF123" s="2" t="inlineStr">
        <is>
          <t>fucile anticarro</t>
        </is>
      </c>
      <c r="BG123" s="2" t="inlineStr">
        <is>
          <t>2</t>
        </is>
      </c>
      <c r="BH123" s="2" t="inlineStr">
        <is>
          <t/>
        </is>
      </c>
      <c r="BI123" t="inlineStr">
        <is>
          <t/>
        </is>
      </c>
      <c r="BJ123" t="inlineStr">
        <is>
          <t/>
        </is>
      </c>
      <c r="BK123" t="inlineStr">
        <is>
          <t/>
        </is>
      </c>
      <c r="BL123" t="inlineStr">
        <is>
          <t/>
        </is>
      </c>
      <c r="BM123" t="inlineStr">
        <is>
          <t/>
        </is>
      </c>
      <c r="BN123" t="inlineStr">
        <is>
          <t/>
        </is>
      </c>
      <c r="BO123" t="inlineStr">
        <is>
          <t/>
        </is>
      </c>
      <c r="BP123" t="inlineStr">
        <is>
          <t/>
        </is>
      </c>
      <c r="BQ123" t="inlineStr">
        <is>
          <t/>
        </is>
      </c>
      <c r="BR123" t="inlineStr">
        <is>
          <t/>
        </is>
      </c>
      <c r="BS123" t="inlineStr">
        <is>
          <t/>
        </is>
      </c>
      <c r="BT123" t="inlineStr">
        <is>
          <t/>
        </is>
      </c>
      <c r="BU123" t="inlineStr">
        <is>
          <t/>
        </is>
      </c>
      <c r="BV123" t="inlineStr">
        <is>
          <t/>
        </is>
      </c>
      <c r="BW123" t="inlineStr">
        <is>
          <t/>
        </is>
      </c>
      <c r="BX123" t="inlineStr">
        <is>
          <t/>
        </is>
      </c>
      <c r="BY123" t="inlineStr">
        <is>
          <t/>
        </is>
      </c>
      <c r="BZ123" t="inlineStr">
        <is>
          <t/>
        </is>
      </c>
      <c r="CA123" t="inlineStr">
        <is>
          <t/>
        </is>
      </c>
      <c r="CB123" t="inlineStr">
        <is>
          <t/>
        </is>
      </c>
      <c r="CC123" t="inlineStr">
        <is>
          <t/>
        </is>
      </c>
      <c r="CD123" t="inlineStr">
        <is>
          <t/>
        </is>
      </c>
      <c r="CE123" t="inlineStr">
        <is>
          <t/>
        </is>
      </c>
      <c r="CF123" t="inlineStr">
        <is>
          <t/>
        </is>
      </c>
      <c r="CG123" t="inlineStr">
        <is>
          <t/>
        </is>
      </c>
      <c r="CH123" t="inlineStr">
        <is>
          <t/>
        </is>
      </c>
      <c r="CI123" t="inlineStr">
        <is>
          <t/>
        </is>
      </c>
      <c r="CJ123" t="inlineStr">
        <is>
          <t/>
        </is>
      </c>
      <c r="CK123" t="inlineStr">
        <is>
          <t/>
        </is>
      </c>
      <c r="CL123" t="inlineStr">
        <is>
          <t/>
        </is>
      </c>
      <c r="CM123" t="inlineStr">
        <is>
          <t/>
        </is>
      </c>
      <c r="CN123" t="inlineStr">
        <is>
          <t/>
        </is>
      </c>
      <c r="CO123" t="inlineStr">
        <is>
          <t/>
        </is>
      </c>
      <c r="CP123" t="inlineStr">
        <is>
          <t/>
        </is>
      </c>
      <c r="CQ123" t="inlineStr">
        <is>
          <t/>
        </is>
      </c>
      <c r="CR123" t="inlineStr">
        <is>
          <t/>
        </is>
      </c>
      <c r="CS123" t="inlineStr">
        <is>
          <t/>
        </is>
      </c>
      <c r="CT123" t="inlineStr">
        <is>
          <t/>
        </is>
      </c>
      <c r="CU123" t="inlineStr">
        <is>
          <t/>
        </is>
      </c>
      <c r="CV123" t="inlineStr">
        <is>
          <t/>
        </is>
      </c>
      <c r="CW123" t="inlineStr">
        <is>
          <t/>
        </is>
      </c>
    </row>
    <row r="124">
      <c r="A124" s="1" t="str">
        <f>HYPERLINK("https://iate.europa.eu/entry/result/3631384/all", "3631384")</f>
        <v>3631384</v>
      </c>
      <c r="B124" t="inlineStr">
        <is>
          <t>INTERNATIONAL RELATIONS</t>
        </is>
      </c>
      <c r="C124" t="inlineStr">
        <is>
          <t>INTERNATIONAL RELATIONS|defence</t>
        </is>
      </c>
      <c r="D124" t="inlineStr">
        <is>
          <t>no</t>
        </is>
      </c>
      <c r="E124" t="inlineStr">
        <is>
          <t/>
        </is>
      </c>
      <c r="F124" t="inlineStr">
        <is>
          <t/>
        </is>
      </c>
      <c r="G124" t="inlineStr">
        <is>
          <t/>
        </is>
      </c>
      <c r="H124" t="inlineStr">
        <is>
          <t/>
        </is>
      </c>
      <c r="I124" t="inlineStr">
        <is>
          <t/>
        </is>
      </c>
      <c r="J124" t="inlineStr">
        <is>
          <t/>
        </is>
      </c>
      <c r="K124" t="inlineStr">
        <is>
          <t/>
        </is>
      </c>
      <c r="L124" t="inlineStr">
        <is>
          <t/>
        </is>
      </c>
      <c r="M124" t="inlineStr">
        <is>
          <t/>
        </is>
      </c>
      <c r="N124" t="inlineStr">
        <is>
          <t/>
        </is>
      </c>
      <c r="O124" t="inlineStr">
        <is>
          <t/>
        </is>
      </c>
      <c r="P124" t="inlineStr">
        <is>
          <t/>
        </is>
      </c>
      <c r="Q124" t="inlineStr">
        <is>
          <t/>
        </is>
      </c>
      <c r="R124" s="2" t="inlineStr">
        <is>
          <t>Waffenhändler</t>
        </is>
      </c>
      <c r="S124" s="2" t="inlineStr">
        <is>
          <t>2</t>
        </is>
      </c>
      <c r="T124" s="2" t="inlineStr">
        <is>
          <t/>
        </is>
      </c>
      <c r="U124" t="inlineStr">
        <is>
          <t/>
        </is>
      </c>
      <c r="V124" t="inlineStr">
        <is>
          <t/>
        </is>
      </c>
      <c r="W124" t="inlineStr">
        <is>
          <t/>
        </is>
      </c>
      <c r="X124" t="inlineStr">
        <is>
          <t/>
        </is>
      </c>
      <c r="Y124" t="inlineStr">
        <is>
          <t/>
        </is>
      </c>
      <c r="Z124" s="2" t="inlineStr">
        <is>
          <t>firearms dealer|
weapon merchant</t>
        </is>
      </c>
      <c r="AA124" s="2" t="inlineStr">
        <is>
          <t>2|
2</t>
        </is>
      </c>
      <c r="AB124" s="2" t="inlineStr">
        <is>
          <t xml:space="preserve">|
</t>
        </is>
      </c>
      <c r="AC124" t="inlineStr">
        <is>
          <t/>
        </is>
      </c>
      <c r="AD124" s="2" t="inlineStr">
        <is>
          <t>armero</t>
        </is>
      </c>
      <c r="AE124" s="2" t="inlineStr">
        <is>
          <t>2</t>
        </is>
      </c>
      <c r="AF124" s="2" t="inlineStr">
        <is>
          <t/>
        </is>
      </c>
      <c r="AG124" t="inlineStr">
        <is>
          <t/>
        </is>
      </c>
      <c r="AH124" t="inlineStr">
        <is>
          <t/>
        </is>
      </c>
      <c r="AI124" t="inlineStr">
        <is>
          <t/>
        </is>
      </c>
      <c r="AJ124" t="inlineStr">
        <is>
          <t/>
        </is>
      </c>
      <c r="AK124" t="inlineStr">
        <is>
          <t/>
        </is>
      </c>
      <c r="AL124" s="2" t="inlineStr">
        <is>
          <t>asekauppias</t>
        </is>
      </c>
      <c r="AM124" s="2" t="inlineStr">
        <is>
          <t>2</t>
        </is>
      </c>
      <c r="AN124" s="2" t="inlineStr">
        <is>
          <t/>
        </is>
      </c>
      <c r="AO124" t="inlineStr">
        <is>
          <t/>
        </is>
      </c>
      <c r="AP124" s="2" t="inlineStr">
        <is>
          <t>armurier</t>
        </is>
      </c>
      <c r="AQ124" s="2" t="inlineStr">
        <is>
          <t>2</t>
        </is>
      </c>
      <c r="AR124" s="2" t="inlineStr">
        <is>
          <t/>
        </is>
      </c>
      <c r="AS124" t="inlineStr">
        <is>
          <t/>
        </is>
      </c>
      <c r="AT124" t="inlineStr">
        <is>
          <t/>
        </is>
      </c>
      <c r="AU124" t="inlineStr">
        <is>
          <t/>
        </is>
      </c>
      <c r="AV124" t="inlineStr">
        <is>
          <t/>
        </is>
      </c>
      <c r="AW124" t="inlineStr">
        <is>
          <t/>
        </is>
      </c>
      <c r="AX124" t="inlineStr">
        <is>
          <t/>
        </is>
      </c>
      <c r="AY124" t="inlineStr">
        <is>
          <t/>
        </is>
      </c>
      <c r="AZ124" t="inlineStr">
        <is>
          <t/>
        </is>
      </c>
      <c r="BA124" t="inlineStr">
        <is>
          <t/>
        </is>
      </c>
      <c r="BB124" s="2" t="inlineStr">
        <is>
          <t>fegyverkereskedő</t>
        </is>
      </c>
      <c r="BC124" s="2" t="inlineStr">
        <is>
          <t>2</t>
        </is>
      </c>
      <c r="BD124" s="2" t="inlineStr">
        <is>
          <t/>
        </is>
      </c>
      <c r="BE124" t="inlineStr">
        <is>
          <t/>
        </is>
      </c>
      <c r="BF124" s="2" t="inlineStr">
        <is>
          <t>armaiolo</t>
        </is>
      </c>
      <c r="BG124" s="2" t="inlineStr">
        <is>
          <t>2</t>
        </is>
      </c>
      <c r="BH124" s="2" t="inlineStr">
        <is>
          <t/>
        </is>
      </c>
      <c r="BI124" t="inlineStr">
        <is>
          <t/>
        </is>
      </c>
      <c r="BJ124" t="inlineStr">
        <is>
          <t/>
        </is>
      </c>
      <c r="BK124" t="inlineStr">
        <is>
          <t/>
        </is>
      </c>
      <c r="BL124" t="inlineStr">
        <is>
          <t/>
        </is>
      </c>
      <c r="BM124" t="inlineStr">
        <is>
          <t/>
        </is>
      </c>
      <c r="BN124" t="inlineStr">
        <is>
          <t/>
        </is>
      </c>
      <c r="BO124" t="inlineStr">
        <is>
          <t/>
        </is>
      </c>
      <c r="BP124" t="inlineStr">
        <is>
          <t/>
        </is>
      </c>
      <c r="BQ124" t="inlineStr">
        <is>
          <t/>
        </is>
      </c>
      <c r="BR124" t="inlineStr">
        <is>
          <t/>
        </is>
      </c>
      <c r="BS124" t="inlineStr">
        <is>
          <t/>
        </is>
      </c>
      <c r="BT124" t="inlineStr">
        <is>
          <t/>
        </is>
      </c>
      <c r="BU124" t="inlineStr">
        <is>
          <t/>
        </is>
      </c>
      <c r="BV124" s="2" t="inlineStr">
        <is>
          <t>wapenhandelaar</t>
        </is>
      </c>
      <c r="BW124" s="2" t="inlineStr">
        <is>
          <t>2</t>
        </is>
      </c>
      <c r="BX124" s="2" t="inlineStr">
        <is>
          <t/>
        </is>
      </c>
      <c r="BY124" t="inlineStr">
        <is>
          <t/>
        </is>
      </c>
      <c r="BZ124" t="inlineStr">
        <is>
          <t/>
        </is>
      </c>
      <c r="CA124" t="inlineStr">
        <is>
          <t/>
        </is>
      </c>
      <c r="CB124" t="inlineStr">
        <is>
          <t/>
        </is>
      </c>
      <c r="CC124" t="inlineStr">
        <is>
          <t/>
        </is>
      </c>
      <c r="CD124" s="2" t="inlineStr">
        <is>
          <t>armeiro</t>
        </is>
      </c>
      <c r="CE124" s="2" t="inlineStr">
        <is>
          <t>2</t>
        </is>
      </c>
      <c r="CF124" s="2" t="inlineStr">
        <is>
          <t/>
        </is>
      </c>
      <c r="CG124" t="inlineStr">
        <is>
          <t/>
        </is>
      </c>
      <c r="CH124" t="inlineStr">
        <is>
          <t/>
        </is>
      </c>
      <c r="CI124" t="inlineStr">
        <is>
          <t/>
        </is>
      </c>
      <c r="CJ124" t="inlineStr">
        <is>
          <t/>
        </is>
      </c>
      <c r="CK124" t="inlineStr">
        <is>
          <t/>
        </is>
      </c>
      <c r="CL124" t="inlineStr">
        <is>
          <t/>
        </is>
      </c>
      <c r="CM124" t="inlineStr">
        <is>
          <t/>
        </is>
      </c>
      <c r="CN124" t="inlineStr">
        <is>
          <t/>
        </is>
      </c>
      <c r="CO124" t="inlineStr">
        <is>
          <t/>
        </is>
      </c>
      <c r="CP124" t="inlineStr">
        <is>
          <t/>
        </is>
      </c>
      <c r="CQ124" t="inlineStr">
        <is>
          <t/>
        </is>
      </c>
      <c r="CR124" t="inlineStr">
        <is>
          <t/>
        </is>
      </c>
      <c r="CS124" t="inlineStr">
        <is>
          <t/>
        </is>
      </c>
      <c r="CT124" t="inlineStr">
        <is>
          <t/>
        </is>
      </c>
      <c r="CU124" t="inlineStr">
        <is>
          <t/>
        </is>
      </c>
      <c r="CV124" t="inlineStr">
        <is>
          <t/>
        </is>
      </c>
      <c r="CW124" t="inlineStr">
        <is>
          <t/>
        </is>
      </c>
    </row>
    <row r="125">
      <c r="A125" s="1" t="str">
        <f>HYPERLINK("https://iate.europa.eu/entry/result/3631288/all", "3631288")</f>
        <v>3631288</v>
      </c>
      <c r="B125" t="inlineStr">
        <is>
          <t>INTERNATIONAL RELATIONS</t>
        </is>
      </c>
      <c r="C125" t="inlineStr">
        <is>
          <t>INTERNATIONAL RELATIONS|defence</t>
        </is>
      </c>
      <c r="D125" t="inlineStr">
        <is>
          <t>no</t>
        </is>
      </c>
      <c r="E125" t="inlineStr">
        <is>
          <t/>
        </is>
      </c>
      <c r="F125" t="inlineStr">
        <is>
          <t/>
        </is>
      </c>
      <c r="G125" t="inlineStr">
        <is>
          <t/>
        </is>
      </c>
      <c r="H125" t="inlineStr">
        <is>
          <t/>
        </is>
      </c>
      <c r="I125" t="inlineStr">
        <is>
          <t/>
        </is>
      </c>
      <c r="J125" t="inlineStr">
        <is>
          <t/>
        </is>
      </c>
      <c r="K125" t="inlineStr">
        <is>
          <t/>
        </is>
      </c>
      <c r="L125" t="inlineStr">
        <is>
          <t/>
        </is>
      </c>
      <c r="M125" t="inlineStr">
        <is>
          <t/>
        </is>
      </c>
      <c r="N125" t="inlineStr">
        <is>
          <t/>
        </is>
      </c>
      <c r="O125" t="inlineStr">
        <is>
          <t/>
        </is>
      </c>
      <c r="P125" t="inlineStr">
        <is>
          <t/>
        </is>
      </c>
      <c r="Q125" t="inlineStr">
        <is>
          <t/>
        </is>
      </c>
      <c r="R125" s="2" t="inlineStr">
        <is>
          <t>Einzelgeschoss</t>
        </is>
      </c>
      <c r="S125" s="2" t="inlineStr">
        <is>
          <t>2</t>
        </is>
      </c>
      <c r="T125" s="2" t="inlineStr">
        <is>
          <t/>
        </is>
      </c>
      <c r="U125" t="inlineStr">
        <is>
          <t/>
        </is>
      </c>
      <c r="V125" t="inlineStr">
        <is>
          <t/>
        </is>
      </c>
      <c r="W125" t="inlineStr">
        <is>
          <t/>
        </is>
      </c>
      <c r="X125" t="inlineStr">
        <is>
          <t/>
        </is>
      </c>
      <c r="Y125" t="inlineStr">
        <is>
          <t/>
        </is>
      </c>
      <c r="Z125" s="2" t="inlineStr">
        <is>
          <t>single-projectile</t>
        </is>
      </c>
      <c r="AA125" s="2" t="inlineStr">
        <is>
          <t>2</t>
        </is>
      </c>
      <c r="AB125" s="2" t="inlineStr">
        <is>
          <t/>
        </is>
      </c>
      <c r="AC125" t="inlineStr">
        <is>
          <t/>
        </is>
      </c>
      <c r="AD125" t="inlineStr">
        <is>
          <t/>
        </is>
      </c>
      <c r="AE125" t="inlineStr">
        <is>
          <t/>
        </is>
      </c>
      <c r="AF125" t="inlineStr">
        <is>
          <t/>
        </is>
      </c>
      <c r="AG125" t="inlineStr">
        <is>
          <t/>
        </is>
      </c>
      <c r="AH125" t="inlineStr">
        <is>
          <t/>
        </is>
      </c>
      <c r="AI125" t="inlineStr">
        <is>
          <t/>
        </is>
      </c>
      <c r="AJ125" t="inlineStr">
        <is>
          <t/>
        </is>
      </c>
      <c r="AK125" t="inlineStr">
        <is>
          <t/>
        </is>
      </c>
      <c r="AL125" s="2" t="inlineStr">
        <is>
          <t>yksiprojektiilinen</t>
        </is>
      </c>
      <c r="AM125" s="2" t="inlineStr">
        <is>
          <t>2</t>
        </is>
      </c>
      <c r="AN125" s="2" t="inlineStr">
        <is>
          <t/>
        </is>
      </c>
      <c r="AO125" t="inlineStr">
        <is>
          <t/>
        </is>
      </c>
      <c r="AP125" t="inlineStr">
        <is>
          <t/>
        </is>
      </c>
      <c r="AQ125" t="inlineStr">
        <is>
          <t/>
        </is>
      </c>
      <c r="AR125" t="inlineStr">
        <is>
          <t/>
        </is>
      </c>
      <c r="AS125" t="inlineStr">
        <is>
          <t/>
        </is>
      </c>
      <c r="AT125" t="inlineStr">
        <is>
          <t/>
        </is>
      </c>
      <c r="AU125" t="inlineStr">
        <is>
          <t/>
        </is>
      </c>
      <c r="AV125" t="inlineStr">
        <is>
          <t/>
        </is>
      </c>
      <c r="AW125" t="inlineStr">
        <is>
          <t/>
        </is>
      </c>
      <c r="AX125" t="inlineStr">
        <is>
          <t/>
        </is>
      </c>
      <c r="AY125" t="inlineStr">
        <is>
          <t/>
        </is>
      </c>
      <c r="AZ125" t="inlineStr">
        <is>
          <t/>
        </is>
      </c>
      <c r="BA125" t="inlineStr">
        <is>
          <t/>
        </is>
      </c>
      <c r="BB125" t="inlineStr">
        <is>
          <t/>
        </is>
      </c>
      <c r="BC125" t="inlineStr">
        <is>
          <t/>
        </is>
      </c>
      <c r="BD125" t="inlineStr">
        <is>
          <t/>
        </is>
      </c>
      <c r="BE125" t="inlineStr">
        <is>
          <t/>
        </is>
      </c>
      <c r="BF125" t="inlineStr">
        <is>
          <t/>
        </is>
      </c>
      <c r="BG125" t="inlineStr">
        <is>
          <t/>
        </is>
      </c>
      <c r="BH125" t="inlineStr">
        <is>
          <t/>
        </is>
      </c>
      <c r="BI125" t="inlineStr">
        <is>
          <t/>
        </is>
      </c>
      <c r="BJ125" t="inlineStr">
        <is>
          <t/>
        </is>
      </c>
      <c r="BK125" t="inlineStr">
        <is>
          <t/>
        </is>
      </c>
      <c r="BL125" t="inlineStr">
        <is>
          <t/>
        </is>
      </c>
      <c r="BM125" t="inlineStr">
        <is>
          <t/>
        </is>
      </c>
      <c r="BN125" t="inlineStr">
        <is>
          <t/>
        </is>
      </c>
      <c r="BO125" t="inlineStr">
        <is>
          <t/>
        </is>
      </c>
      <c r="BP125" t="inlineStr">
        <is>
          <t/>
        </is>
      </c>
      <c r="BQ125" t="inlineStr">
        <is>
          <t/>
        </is>
      </c>
      <c r="BR125" t="inlineStr">
        <is>
          <t/>
        </is>
      </c>
      <c r="BS125" t="inlineStr">
        <is>
          <t/>
        </is>
      </c>
      <c r="BT125" t="inlineStr">
        <is>
          <t/>
        </is>
      </c>
      <c r="BU125" t="inlineStr">
        <is>
          <t/>
        </is>
      </c>
      <c r="BV125" t="inlineStr">
        <is>
          <t/>
        </is>
      </c>
      <c r="BW125" t="inlineStr">
        <is>
          <t/>
        </is>
      </c>
      <c r="BX125" t="inlineStr">
        <is>
          <t/>
        </is>
      </c>
      <c r="BY125" t="inlineStr">
        <is>
          <t/>
        </is>
      </c>
      <c r="BZ125" t="inlineStr">
        <is>
          <t/>
        </is>
      </c>
      <c r="CA125" t="inlineStr">
        <is>
          <t/>
        </is>
      </c>
      <c r="CB125" t="inlineStr">
        <is>
          <t/>
        </is>
      </c>
      <c r="CC125" t="inlineStr">
        <is>
          <t/>
        </is>
      </c>
      <c r="CD125" t="inlineStr">
        <is>
          <t/>
        </is>
      </c>
      <c r="CE125" t="inlineStr">
        <is>
          <t/>
        </is>
      </c>
      <c r="CF125" t="inlineStr">
        <is>
          <t/>
        </is>
      </c>
      <c r="CG125" t="inlineStr">
        <is>
          <t/>
        </is>
      </c>
      <c r="CH125" t="inlineStr">
        <is>
          <t/>
        </is>
      </c>
      <c r="CI125" t="inlineStr">
        <is>
          <t/>
        </is>
      </c>
      <c r="CJ125" t="inlineStr">
        <is>
          <t/>
        </is>
      </c>
      <c r="CK125" t="inlineStr">
        <is>
          <t/>
        </is>
      </c>
      <c r="CL125" t="inlineStr">
        <is>
          <t/>
        </is>
      </c>
      <c r="CM125" t="inlineStr">
        <is>
          <t/>
        </is>
      </c>
      <c r="CN125" t="inlineStr">
        <is>
          <t/>
        </is>
      </c>
      <c r="CO125" t="inlineStr">
        <is>
          <t/>
        </is>
      </c>
      <c r="CP125" t="inlineStr">
        <is>
          <t/>
        </is>
      </c>
      <c r="CQ125" t="inlineStr">
        <is>
          <t/>
        </is>
      </c>
      <c r="CR125" t="inlineStr">
        <is>
          <t/>
        </is>
      </c>
      <c r="CS125" t="inlineStr">
        <is>
          <t/>
        </is>
      </c>
      <c r="CT125" t="inlineStr">
        <is>
          <t/>
        </is>
      </c>
      <c r="CU125" t="inlineStr">
        <is>
          <t/>
        </is>
      </c>
      <c r="CV125" t="inlineStr">
        <is>
          <t/>
        </is>
      </c>
      <c r="CW125" t="inlineStr">
        <is>
          <t/>
        </is>
      </c>
    </row>
    <row r="126">
      <c r="A126" s="1" t="str">
        <f>HYPERLINK("https://iate.europa.eu/entry/result/3631312/all", "3631312")</f>
        <v>3631312</v>
      </c>
      <c r="B126" t="inlineStr">
        <is>
          <t>INTERNATIONAL RELATIONS</t>
        </is>
      </c>
      <c r="C126" t="inlineStr">
        <is>
          <t>INTERNATIONAL RELATIONS|defence</t>
        </is>
      </c>
      <c r="D126" t="inlineStr">
        <is>
          <t>no</t>
        </is>
      </c>
      <c r="E126" t="inlineStr">
        <is>
          <t/>
        </is>
      </c>
      <c r="F126" t="inlineStr">
        <is>
          <t/>
        </is>
      </c>
      <c r="G126" t="inlineStr">
        <is>
          <t/>
        </is>
      </c>
      <c r="H126" t="inlineStr">
        <is>
          <t/>
        </is>
      </c>
      <c r="I126" t="inlineStr">
        <is>
          <t/>
        </is>
      </c>
      <c r="J126" t="inlineStr">
        <is>
          <t/>
        </is>
      </c>
      <c r="K126" t="inlineStr">
        <is>
          <t/>
        </is>
      </c>
      <c r="L126" t="inlineStr">
        <is>
          <t/>
        </is>
      </c>
      <c r="M126" t="inlineStr">
        <is>
          <t/>
        </is>
      </c>
      <c r="N126" t="inlineStr">
        <is>
          <t/>
        </is>
      </c>
      <c r="O126" t="inlineStr">
        <is>
          <t/>
        </is>
      </c>
      <c r="P126" t="inlineStr">
        <is>
          <t/>
        </is>
      </c>
      <c r="Q126" t="inlineStr">
        <is>
          <t/>
        </is>
      </c>
      <c r="R126" s="2" t="inlineStr">
        <is>
          <t>Einzelladerfeuerwaffe</t>
        </is>
      </c>
      <c r="S126" s="2" t="inlineStr">
        <is>
          <t>2</t>
        </is>
      </c>
      <c r="T126" s="2" t="inlineStr">
        <is>
          <t/>
        </is>
      </c>
      <c r="U126" t="inlineStr">
        <is>
          <t/>
        </is>
      </c>
      <c r="V126" t="inlineStr">
        <is>
          <t/>
        </is>
      </c>
      <c r="W126" t="inlineStr">
        <is>
          <t/>
        </is>
      </c>
      <c r="X126" t="inlineStr">
        <is>
          <t/>
        </is>
      </c>
      <c r="Y126" t="inlineStr">
        <is>
          <t/>
        </is>
      </c>
      <c r="Z126" s="2" t="inlineStr">
        <is>
          <t>single shot firearm</t>
        </is>
      </c>
      <c r="AA126" s="2" t="inlineStr">
        <is>
          <t>2</t>
        </is>
      </c>
      <c r="AB126" s="2" t="inlineStr">
        <is>
          <t/>
        </is>
      </c>
      <c r="AC126" t="inlineStr">
        <is>
          <t/>
        </is>
      </c>
      <c r="AD126" s="2" t="inlineStr">
        <is>
          <t>arma de fuego de un solo tiro</t>
        </is>
      </c>
      <c r="AE126" s="2" t="inlineStr">
        <is>
          <t>2</t>
        </is>
      </c>
      <c r="AF126" s="2" t="inlineStr">
        <is>
          <t/>
        </is>
      </c>
      <c r="AG126" t="inlineStr">
        <is>
          <t/>
        </is>
      </c>
      <c r="AH126" t="inlineStr">
        <is>
          <t/>
        </is>
      </c>
      <c r="AI126" t="inlineStr">
        <is>
          <t/>
        </is>
      </c>
      <c r="AJ126" t="inlineStr">
        <is>
          <t/>
        </is>
      </c>
      <c r="AK126" t="inlineStr">
        <is>
          <t/>
        </is>
      </c>
      <c r="AL126" s="2" t="inlineStr">
        <is>
          <t>kerranlaukeava ase</t>
        </is>
      </c>
      <c r="AM126" s="2" t="inlineStr">
        <is>
          <t>2</t>
        </is>
      </c>
      <c r="AN126" s="2" t="inlineStr">
        <is>
          <t/>
        </is>
      </c>
      <c r="AO126" t="inlineStr">
        <is>
          <t/>
        </is>
      </c>
      <c r="AP126" s="2" t="inlineStr">
        <is>
          <t>arme à feu à un coup</t>
        </is>
      </c>
      <c r="AQ126" s="2" t="inlineStr">
        <is>
          <t>2</t>
        </is>
      </c>
      <c r="AR126" s="2" t="inlineStr">
        <is>
          <t/>
        </is>
      </c>
      <c r="AS126" t="inlineStr">
        <is>
          <t/>
        </is>
      </c>
      <c r="AT126" t="inlineStr">
        <is>
          <t/>
        </is>
      </c>
      <c r="AU126" t="inlineStr">
        <is>
          <t/>
        </is>
      </c>
      <c r="AV126" t="inlineStr">
        <is>
          <t/>
        </is>
      </c>
      <c r="AW126" t="inlineStr">
        <is>
          <t/>
        </is>
      </c>
      <c r="AX126" t="inlineStr">
        <is>
          <t/>
        </is>
      </c>
      <c r="AY126" t="inlineStr">
        <is>
          <t/>
        </is>
      </c>
      <c r="AZ126" t="inlineStr">
        <is>
          <t/>
        </is>
      </c>
      <c r="BA126" t="inlineStr">
        <is>
          <t/>
        </is>
      </c>
      <c r="BB126" s="2" t="inlineStr">
        <is>
          <t>egylövetű tűzfegyver</t>
        </is>
      </c>
      <c r="BC126" s="2" t="inlineStr">
        <is>
          <t>2</t>
        </is>
      </c>
      <c r="BD126" s="2" t="inlineStr">
        <is>
          <t/>
        </is>
      </c>
      <c r="BE126" t="inlineStr">
        <is>
          <t/>
        </is>
      </c>
      <c r="BF126" s="2" t="inlineStr">
        <is>
          <t>arma da fuoco a colpo singolo</t>
        </is>
      </c>
      <c r="BG126" s="2" t="inlineStr">
        <is>
          <t>2</t>
        </is>
      </c>
      <c r="BH126" s="2" t="inlineStr">
        <is>
          <t/>
        </is>
      </c>
      <c r="BI126" t="inlineStr">
        <is>
          <t/>
        </is>
      </c>
      <c r="BJ126" t="inlineStr">
        <is>
          <t/>
        </is>
      </c>
      <c r="BK126" t="inlineStr">
        <is>
          <t/>
        </is>
      </c>
      <c r="BL126" t="inlineStr">
        <is>
          <t/>
        </is>
      </c>
      <c r="BM126" t="inlineStr">
        <is>
          <t/>
        </is>
      </c>
      <c r="BN126" t="inlineStr">
        <is>
          <t/>
        </is>
      </c>
      <c r="BO126" t="inlineStr">
        <is>
          <t/>
        </is>
      </c>
      <c r="BP126" t="inlineStr">
        <is>
          <t/>
        </is>
      </c>
      <c r="BQ126" t="inlineStr">
        <is>
          <t/>
        </is>
      </c>
      <c r="BR126" t="inlineStr">
        <is>
          <t/>
        </is>
      </c>
      <c r="BS126" t="inlineStr">
        <is>
          <t/>
        </is>
      </c>
      <c r="BT126" t="inlineStr">
        <is>
          <t/>
        </is>
      </c>
      <c r="BU126" t="inlineStr">
        <is>
          <t/>
        </is>
      </c>
      <c r="BV126" s="2" t="inlineStr">
        <is>
          <t>enkelschotvuurwapen</t>
        </is>
      </c>
      <c r="BW126" s="2" t="inlineStr">
        <is>
          <t>2</t>
        </is>
      </c>
      <c r="BX126" s="2" t="inlineStr">
        <is>
          <t/>
        </is>
      </c>
      <c r="BY126" t="inlineStr">
        <is>
          <t/>
        </is>
      </c>
      <c r="BZ126" t="inlineStr">
        <is>
          <t/>
        </is>
      </c>
      <c r="CA126" t="inlineStr">
        <is>
          <t/>
        </is>
      </c>
      <c r="CB126" t="inlineStr">
        <is>
          <t/>
        </is>
      </c>
      <c r="CC126" t="inlineStr">
        <is>
          <t/>
        </is>
      </c>
      <c r="CD126" s="2" t="inlineStr">
        <is>
          <t>armas de tiro a tiro</t>
        </is>
      </c>
      <c r="CE126" s="2" t="inlineStr">
        <is>
          <t>2</t>
        </is>
      </c>
      <c r="CF126" s="2" t="inlineStr">
        <is>
          <t/>
        </is>
      </c>
      <c r="CG126" t="inlineStr">
        <is>
          <t/>
        </is>
      </c>
      <c r="CH126" t="inlineStr">
        <is>
          <t/>
        </is>
      </c>
      <c r="CI126" t="inlineStr">
        <is>
          <t/>
        </is>
      </c>
      <c r="CJ126" t="inlineStr">
        <is>
          <t/>
        </is>
      </c>
      <c r="CK126" t="inlineStr">
        <is>
          <t/>
        </is>
      </c>
      <c r="CL126" t="inlineStr">
        <is>
          <t/>
        </is>
      </c>
      <c r="CM126" t="inlineStr">
        <is>
          <t/>
        </is>
      </c>
      <c r="CN126" t="inlineStr">
        <is>
          <t/>
        </is>
      </c>
      <c r="CO126" t="inlineStr">
        <is>
          <t/>
        </is>
      </c>
      <c r="CP126" t="inlineStr">
        <is>
          <t/>
        </is>
      </c>
      <c r="CQ126" t="inlineStr">
        <is>
          <t/>
        </is>
      </c>
      <c r="CR126" t="inlineStr">
        <is>
          <t/>
        </is>
      </c>
      <c r="CS126" t="inlineStr">
        <is>
          <t/>
        </is>
      </c>
      <c r="CT126" t="inlineStr">
        <is>
          <t/>
        </is>
      </c>
      <c r="CU126" t="inlineStr">
        <is>
          <t/>
        </is>
      </c>
      <c r="CV126" t="inlineStr">
        <is>
          <t/>
        </is>
      </c>
      <c r="CW126" t="inlineStr">
        <is>
          <t/>
        </is>
      </c>
    </row>
    <row r="127">
      <c r="A127" s="1" t="str">
        <f>HYPERLINK("https://iate.europa.eu/entry/result/3631320/all", "3631320")</f>
        <v>3631320</v>
      </c>
      <c r="B127" t="inlineStr">
        <is>
          <t>INTERNATIONAL RELATIONS</t>
        </is>
      </c>
      <c r="C127" t="inlineStr">
        <is>
          <t>INTERNATIONAL RELATIONS|defence</t>
        </is>
      </c>
      <c r="D127" t="inlineStr">
        <is>
          <t>no</t>
        </is>
      </c>
      <c r="E127" t="inlineStr">
        <is>
          <t/>
        </is>
      </c>
      <c r="F127" t="inlineStr">
        <is>
          <t/>
        </is>
      </c>
      <c r="G127" t="inlineStr">
        <is>
          <t/>
        </is>
      </c>
      <c r="H127" t="inlineStr">
        <is>
          <t/>
        </is>
      </c>
      <c r="I127" t="inlineStr">
        <is>
          <t/>
        </is>
      </c>
      <c r="J127" t="inlineStr">
        <is>
          <t/>
        </is>
      </c>
      <c r="K127" t="inlineStr">
        <is>
          <t/>
        </is>
      </c>
      <c r="L127" t="inlineStr">
        <is>
          <t/>
        </is>
      </c>
      <c r="M127" t="inlineStr">
        <is>
          <t/>
        </is>
      </c>
      <c r="N127" t="inlineStr">
        <is>
          <t/>
        </is>
      </c>
      <c r="O127" t="inlineStr">
        <is>
          <t/>
        </is>
      </c>
      <c r="P127" t="inlineStr">
        <is>
          <t/>
        </is>
      </c>
      <c r="Q127" t="inlineStr">
        <is>
          <t/>
        </is>
      </c>
      <c r="R127" s="2" t="inlineStr">
        <is>
          <t>Luchtgewehr mit mit Federspeicher</t>
        </is>
      </c>
      <c r="S127" s="2" t="inlineStr">
        <is>
          <t>2</t>
        </is>
      </c>
      <c r="T127" s="2" t="inlineStr">
        <is>
          <t/>
        </is>
      </c>
      <c r="U127" t="inlineStr">
        <is>
          <t/>
        </is>
      </c>
      <c r="V127" t="inlineStr">
        <is>
          <t/>
        </is>
      </c>
      <c r="W127" t="inlineStr">
        <is>
          <t/>
        </is>
      </c>
      <c r="X127" t="inlineStr">
        <is>
          <t/>
        </is>
      </c>
      <c r="Y127" t="inlineStr">
        <is>
          <t/>
        </is>
      </c>
      <c r="Z127" s="2" t="inlineStr">
        <is>
          <t>spring-driven air weapon</t>
        </is>
      </c>
      <c r="AA127" s="2" t="inlineStr">
        <is>
          <t>2</t>
        </is>
      </c>
      <c r="AB127" s="2" t="inlineStr">
        <is>
          <t/>
        </is>
      </c>
      <c r="AC127" t="inlineStr">
        <is>
          <t/>
        </is>
      </c>
      <c r="AD127" s="2" t="inlineStr">
        <is>
          <t>Arma de aire comprimido por el pistón</t>
        </is>
      </c>
      <c r="AE127" s="2" t="inlineStr">
        <is>
          <t>2</t>
        </is>
      </c>
      <c r="AF127" s="2" t="inlineStr">
        <is>
          <t/>
        </is>
      </c>
      <c r="AG127" t="inlineStr">
        <is>
          <t/>
        </is>
      </c>
      <c r="AH127" t="inlineStr">
        <is>
          <t/>
        </is>
      </c>
      <c r="AI127" t="inlineStr">
        <is>
          <t/>
        </is>
      </c>
      <c r="AJ127" t="inlineStr">
        <is>
          <t/>
        </is>
      </c>
      <c r="AK127" t="inlineStr">
        <is>
          <t/>
        </is>
      </c>
      <c r="AL127" t="inlineStr">
        <is>
          <t/>
        </is>
      </c>
      <c r="AM127" t="inlineStr">
        <is>
          <t/>
        </is>
      </c>
      <c r="AN127" t="inlineStr">
        <is>
          <t/>
        </is>
      </c>
      <c r="AO127" t="inlineStr">
        <is>
          <t/>
        </is>
      </c>
      <c r="AP127" s="2" t="inlineStr">
        <is>
          <t>arme à ressort|
arme à piston</t>
        </is>
      </c>
      <c r="AQ127" s="2" t="inlineStr">
        <is>
          <t>2|
2</t>
        </is>
      </c>
      <c r="AR127" s="2" t="inlineStr">
        <is>
          <t xml:space="preserve">|
</t>
        </is>
      </c>
      <c r="AS127" t="inlineStr">
        <is>
          <t/>
        </is>
      </c>
      <c r="AT127" t="inlineStr">
        <is>
          <t/>
        </is>
      </c>
      <c r="AU127" t="inlineStr">
        <is>
          <t/>
        </is>
      </c>
      <c r="AV127" t="inlineStr">
        <is>
          <t/>
        </is>
      </c>
      <c r="AW127" t="inlineStr">
        <is>
          <t/>
        </is>
      </c>
      <c r="AX127" t="inlineStr">
        <is>
          <t/>
        </is>
      </c>
      <c r="AY127" t="inlineStr">
        <is>
          <t/>
        </is>
      </c>
      <c r="AZ127" t="inlineStr">
        <is>
          <t/>
        </is>
      </c>
      <c r="BA127" t="inlineStr">
        <is>
          <t/>
        </is>
      </c>
      <c r="BB127" t="inlineStr">
        <is>
          <t/>
        </is>
      </c>
      <c r="BC127" t="inlineStr">
        <is>
          <t/>
        </is>
      </c>
      <c r="BD127" t="inlineStr">
        <is>
          <t/>
        </is>
      </c>
      <c r="BE127" t="inlineStr">
        <is>
          <t/>
        </is>
      </c>
      <c r="BF127" s="2" t="inlineStr">
        <is>
          <t>armi ad aria compressa</t>
        </is>
      </c>
      <c r="BG127" s="2" t="inlineStr">
        <is>
          <t>2</t>
        </is>
      </c>
      <c r="BH127" s="2" t="inlineStr">
        <is>
          <t/>
        </is>
      </c>
      <c r="BI127" t="inlineStr">
        <is>
          <t/>
        </is>
      </c>
      <c r="BJ127" t="inlineStr">
        <is>
          <t/>
        </is>
      </c>
      <c r="BK127" t="inlineStr">
        <is>
          <t/>
        </is>
      </c>
      <c r="BL127" t="inlineStr">
        <is>
          <t/>
        </is>
      </c>
      <c r="BM127" t="inlineStr">
        <is>
          <t/>
        </is>
      </c>
      <c r="BN127" t="inlineStr">
        <is>
          <t/>
        </is>
      </c>
      <c r="BO127" t="inlineStr">
        <is>
          <t/>
        </is>
      </c>
      <c r="BP127" t="inlineStr">
        <is>
          <t/>
        </is>
      </c>
      <c r="BQ127" t="inlineStr">
        <is>
          <t/>
        </is>
      </c>
      <c r="BR127" t="inlineStr">
        <is>
          <t/>
        </is>
      </c>
      <c r="BS127" t="inlineStr">
        <is>
          <t/>
        </is>
      </c>
      <c r="BT127" t="inlineStr">
        <is>
          <t/>
        </is>
      </c>
      <c r="BU127" t="inlineStr">
        <is>
          <t/>
        </is>
      </c>
      <c r="BV127" s="2" t="inlineStr">
        <is>
          <t>veerdrukwapen|
luchtgeweer met veerdruksysteem</t>
        </is>
      </c>
      <c r="BW127" s="2" t="inlineStr">
        <is>
          <t>2|
2</t>
        </is>
      </c>
      <c r="BX127" s="2" t="inlineStr">
        <is>
          <t xml:space="preserve">|
</t>
        </is>
      </c>
      <c r="BY127" t="inlineStr">
        <is>
          <t/>
        </is>
      </c>
      <c r="BZ127" t="inlineStr">
        <is>
          <t/>
        </is>
      </c>
      <c r="CA127" t="inlineStr">
        <is>
          <t/>
        </is>
      </c>
      <c r="CB127" t="inlineStr">
        <is>
          <t/>
        </is>
      </c>
      <c r="CC127" t="inlineStr">
        <is>
          <t/>
        </is>
      </c>
      <c r="CD127" s="2" t="inlineStr">
        <is>
          <t>Arma de ar comprimido</t>
        </is>
      </c>
      <c r="CE127" s="2" t="inlineStr">
        <is>
          <t>2</t>
        </is>
      </c>
      <c r="CF127" s="2" t="inlineStr">
        <is>
          <t/>
        </is>
      </c>
      <c r="CG127" t="inlineStr">
        <is>
          <t/>
        </is>
      </c>
      <c r="CH127" t="inlineStr">
        <is>
          <t/>
        </is>
      </c>
      <c r="CI127" t="inlineStr">
        <is>
          <t/>
        </is>
      </c>
      <c r="CJ127" t="inlineStr">
        <is>
          <t/>
        </is>
      </c>
      <c r="CK127" t="inlineStr">
        <is>
          <t/>
        </is>
      </c>
      <c r="CL127" t="inlineStr">
        <is>
          <t/>
        </is>
      </c>
      <c r="CM127" t="inlineStr">
        <is>
          <t/>
        </is>
      </c>
      <c r="CN127" t="inlineStr">
        <is>
          <t/>
        </is>
      </c>
      <c r="CO127" t="inlineStr">
        <is>
          <t/>
        </is>
      </c>
      <c r="CP127" t="inlineStr">
        <is>
          <t/>
        </is>
      </c>
      <c r="CQ127" t="inlineStr">
        <is>
          <t/>
        </is>
      </c>
      <c r="CR127" t="inlineStr">
        <is>
          <t/>
        </is>
      </c>
      <c r="CS127" t="inlineStr">
        <is>
          <t/>
        </is>
      </c>
      <c r="CT127" t="inlineStr">
        <is>
          <t/>
        </is>
      </c>
      <c r="CU127" t="inlineStr">
        <is>
          <t/>
        </is>
      </c>
      <c r="CV127" t="inlineStr">
        <is>
          <t/>
        </is>
      </c>
      <c r="CW127" t="inlineStr">
        <is>
          <t/>
        </is>
      </c>
    </row>
    <row r="128">
      <c r="A128" s="1" t="str">
        <f>HYPERLINK("https://iate.europa.eu/entry/result/3631228/all", "3631228")</f>
        <v>3631228</v>
      </c>
      <c r="B128" t="inlineStr">
        <is>
          <t>INTERNATIONAL RELATIONS</t>
        </is>
      </c>
      <c r="C128" t="inlineStr">
        <is>
          <t>INTERNATIONAL RELATIONS|defence</t>
        </is>
      </c>
      <c r="D128" t="inlineStr">
        <is>
          <t>no</t>
        </is>
      </c>
      <c r="E128" t="inlineStr">
        <is>
          <t/>
        </is>
      </c>
      <c r="F128" t="inlineStr">
        <is>
          <t/>
        </is>
      </c>
      <c r="G128" t="inlineStr">
        <is>
          <t/>
        </is>
      </c>
      <c r="H128" t="inlineStr">
        <is>
          <t/>
        </is>
      </c>
      <c r="I128" t="inlineStr">
        <is>
          <t/>
        </is>
      </c>
      <c r="J128" t="inlineStr">
        <is>
          <t/>
        </is>
      </c>
      <c r="K128" t="inlineStr">
        <is>
          <t/>
        </is>
      </c>
      <c r="L128" t="inlineStr">
        <is>
          <t/>
        </is>
      </c>
      <c r="M128" t="inlineStr">
        <is>
          <t/>
        </is>
      </c>
      <c r="N128" t="inlineStr">
        <is>
          <t/>
        </is>
      </c>
      <c r="O128" t="inlineStr">
        <is>
          <t/>
        </is>
      </c>
      <c r="P128" t="inlineStr">
        <is>
          <t/>
        </is>
      </c>
      <c r="Q128" t="inlineStr">
        <is>
          <t/>
        </is>
      </c>
      <c r="R128" s="2" t="inlineStr">
        <is>
          <t>Lauf mit spiralförmigem Zug|
Lauf mit gewundene Züge</t>
        </is>
      </c>
      <c r="S128" s="2" t="inlineStr">
        <is>
          <t>2|
2</t>
        </is>
      </c>
      <c r="T128" s="2" t="inlineStr">
        <is>
          <t xml:space="preserve">|
</t>
        </is>
      </c>
      <c r="U128" t="inlineStr">
        <is>
          <t/>
        </is>
      </c>
      <c r="V128" t="inlineStr">
        <is>
          <t/>
        </is>
      </c>
      <c r="W128" t="inlineStr">
        <is>
          <t/>
        </is>
      </c>
      <c r="X128" t="inlineStr">
        <is>
          <t/>
        </is>
      </c>
      <c r="Y128" t="inlineStr">
        <is>
          <t/>
        </is>
      </c>
      <c r="Z128" s="2" t="inlineStr">
        <is>
          <t>barrel with spiral rifling</t>
        </is>
      </c>
      <c r="AA128" s="2" t="inlineStr">
        <is>
          <t>2</t>
        </is>
      </c>
      <c r="AB128" s="2" t="inlineStr">
        <is>
          <t/>
        </is>
      </c>
      <c r="AC128" t="inlineStr">
        <is>
          <t/>
        </is>
      </c>
      <c r="AD128" t="inlineStr">
        <is>
          <t/>
        </is>
      </c>
      <c r="AE128" t="inlineStr">
        <is>
          <t/>
        </is>
      </c>
      <c r="AF128" t="inlineStr">
        <is>
          <t/>
        </is>
      </c>
      <c r="AG128" t="inlineStr">
        <is>
          <t/>
        </is>
      </c>
      <c r="AH128" t="inlineStr">
        <is>
          <t/>
        </is>
      </c>
      <c r="AI128" t="inlineStr">
        <is>
          <t/>
        </is>
      </c>
      <c r="AJ128" t="inlineStr">
        <is>
          <t/>
        </is>
      </c>
      <c r="AK128" t="inlineStr">
        <is>
          <t/>
        </is>
      </c>
      <c r="AL128" s="2" t="inlineStr">
        <is>
          <t>piipuissa kierteinen rihlaus</t>
        </is>
      </c>
      <c r="AM128" s="2" t="inlineStr">
        <is>
          <t>2</t>
        </is>
      </c>
      <c r="AN128" s="2" t="inlineStr">
        <is>
          <t/>
        </is>
      </c>
      <c r="AO128" t="inlineStr">
        <is>
          <t/>
        </is>
      </c>
      <c r="AP128" t="inlineStr">
        <is>
          <t/>
        </is>
      </c>
      <c r="AQ128" t="inlineStr">
        <is>
          <t/>
        </is>
      </c>
      <c r="AR128" t="inlineStr">
        <is>
          <t/>
        </is>
      </c>
      <c r="AS128" t="inlineStr">
        <is>
          <t/>
        </is>
      </c>
      <c r="AT128" t="inlineStr">
        <is>
          <t/>
        </is>
      </c>
      <c r="AU128" t="inlineStr">
        <is>
          <t/>
        </is>
      </c>
      <c r="AV128" t="inlineStr">
        <is>
          <t/>
        </is>
      </c>
      <c r="AW128" t="inlineStr">
        <is>
          <t/>
        </is>
      </c>
      <c r="AX128" t="inlineStr">
        <is>
          <t/>
        </is>
      </c>
      <c r="AY128" t="inlineStr">
        <is>
          <t/>
        </is>
      </c>
      <c r="AZ128" t="inlineStr">
        <is>
          <t/>
        </is>
      </c>
      <c r="BA128" t="inlineStr">
        <is>
          <t/>
        </is>
      </c>
      <c r="BB128" s="2" t="inlineStr">
        <is>
          <t>huzagolt fegyvercső</t>
        </is>
      </c>
      <c r="BC128" s="2" t="inlineStr">
        <is>
          <t>2</t>
        </is>
      </c>
      <c r="BD128" s="2" t="inlineStr">
        <is>
          <t/>
        </is>
      </c>
      <c r="BE128" t="inlineStr">
        <is>
          <t/>
        </is>
      </c>
      <c r="BF128" s="2" t="inlineStr">
        <is>
          <t>canne con rigatura a spirale</t>
        </is>
      </c>
      <c r="BG128" s="2" t="inlineStr">
        <is>
          <t>2</t>
        </is>
      </c>
      <c r="BH128" s="2" t="inlineStr">
        <is>
          <t/>
        </is>
      </c>
      <c r="BI128" t="inlineStr">
        <is>
          <t/>
        </is>
      </c>
      <c r="BJ128" t="inlineStr">
        <is>
          <t/>
        </is>
      </c>
      <c r="BK128" t="inlineStr">
        <is>
          <t/>
        </is>
      </c>
      <c r="BL128" t="inlineStr">
        <is>
          <t/>
        </is>
      </c>
      <c r="BM128" t="inlineStr">
        <is>
          <t/>
        </is>
      </c>
      <c r="BN128" t="inlineStr">
        <is>
          <t/>
        </is>
      </c>
      <c r="BO128" t="inlineStr">
        <is>
          <t/>
        </is>
      </c>
      <c r="BP128" t="inlineStr">
        <is>
          <t/>
        </is>
      </c>
      <c r="BQ128" t="inlineStr">
        <is>
          <t/>
        </is>
      </c>
      <c r="BR128" t="inlineStr">
        <is>
          <t/>
        </is>
      </c>
      <c r="BS128" t="inlineStr">
        <is>
          <t/>
        </is>
      </c>
      <c r="BT128" t="inlineStr">
        <is>
          <t/>
        </is>
      </c>
      <c r="BU128" t="inlineStr">
        <is>
          <t/>
        </is>
      </c>
      <c r="BV128" t="inlineStr">
        <is>
          <t/>
        </is>
      </c>
      <c r="BW128" t="inlineStr">
        <is>
          <t/>
        </is>
      </c>
      <c r="BX128" t="inlineStr">
        <is>
          <t/>
        </is>
      </c>
      <c r="BY128" t="inlineStr">
        <is>
          <t/>
        </is>
      </c>
      <c r="BZ128" t="inlineStr">
        <is>
          <t/>
        </is>
      </c>
      <c r="CA128" t="inlineStr">
        <is>
          <t/>
        </is>
      </c>
      <c r="CB128" t="inlineStr">
        <is>
          <t/>
        </is>
      </c>
      <c r="CC128" t="inlineStr">
        <is>
          <t/>
        </is>
      </c>
      <c r="CD128" t="inlineStr">
        <is>
          <t/>
        </is>
      </c>
      <c r="CE128" t="inlineStr">
        <is>
          <t/>
        </is>
      </c>
      <c r="CF128" t="inlineStr">
        <is>
          <t/>
        </is>
      </c>
      <c r="CG128" t="inlineStr">
        <is>
          <t/>
        </is>
      </c>
      <c r="CH128" t="inlineStr">
        <is>
          <t/>
        </is>
      </c>
      <c r="CI128" t="inlineStr">
        <is>
          <t/>
        </is>
      </c>
      <c r="CJ128" t="inlineStr">
        <is>
          <t/>
        </is>
      </c>
      <c r="CK128" t="inlineStr">
        <is>
          <t/>
        </is>
      </c>
      <c r="CL128" t="inlineStr">
        <is>
          <t/>
        </is>
      </c>
      <c r="CM128" t="inlineStr">
        <is>
          <t/>
        </is>
      </c>
      <c r="CN128" t="inlineStr">
        <is>
          <t/>
        </is>
      </c>
      <c r="CO128" t="inlineStr">
        <is>
          <t/>
        </is>
      </c>
      <c r="CP128" t="inlineStr">
        <is>
          <t/>
        </is>
      </c>
      <c r="CQ128" t="inlineStr">
        <is>
          <t/>
        </is>
      </c>
      <c r="CR128" t="inlineStr">
        <is>
          <t/>
        </is>
      </c>
      <c r="CS128" t="inlineStr">
        <is>
          <t/>
        </is>
      </c>
      <c r="CT128" t="inlineStr">
        <is>
          <t/>
        </is>
      </c>
      <c r="CU128" t="inlineStr">
        <is>
          <t/>
        </is>
      </c>
      <c r="CV128" t="inlineStr">
        <is>
          <t/>
        </is>
      </c>
      <c r="CW128" t="inlineStr">
        <is>
          <t/>
        </is>
      </c>
    </row>
    <row r="129">
      <c r="A129" s="1" t="str">
        <f>HYPERLINK("https://iate.europa.eu/entry/result/3631220/all", "3631220")</f>
        <v>3631220</v>
      </c>
      <c r="B129" t="inlineStr">
        <is>
          <t>INTERNATIONAL RELATIONS</t>
        </is>
      </c>
      <c r="C129" t="inlineStr">
        <is>
          <t>INTERNATIONAL RELATIONS|defence</t>
        </is>
      </c>
      <c r="D129" t="inlineStr">
        <is>
          <t>no</t>
        </is>
      </c>
      <c r="E129" t="inlineStr">
        <is>
          <t/>
        </is>
      </c>
      <c r="F129" s="2" t="inlineStr">
        <is>
          <t>неразпространение на оръжия за масово унищожение</t>
        </is>
      </c>
      <c r="G129" s="2" t="inlineStr">
        <is>
          <t>2</t>
        </is>
      </c>
      <c r="H129" s="2" t="inlineStr">
        <is>
          <t/>
        </is>
      </c>
      <c r="I129" t="inlineStr">
        <is>
          <t/>
        </is>
      </c>
      <c r="J129" t="inlineStr">
        <is>
          <t/>
        </is>
      </c>
      <c r="K129" t="inlineStr">
        <is>
          <t/>
        </is>
      </c>
      <c r="L129" t="inlineStr">
        <is>
          <t/>
        </is>
      </c>
      <c r="M129" t="inlineStr">
        <is>
          <t/>
        </is>
      </c>
      <c r="N129" s="2" t="inlineStr">
        <is>
          <t>ikkespredning og nedrustning</t>
        </is>
      </c>
      <c r="O129" s="2" t="inlineStr">
        <is>
          <t>2</t>
        </is>
      </c>
      <c r="P129" s="2" t="inlineStr">
        <is>
          <t/>
        </is>
      </c>
      <c r="Q129" t="inlineStr">
        <is>
          <t/>
        </is>
      </c>
      <c r="R129" s="2" t="inlineStr">
        <is>
          <t>Nichtverbreitung und Abrüstung</t>
        </is>
      </c>
      <c r="S129" s="2" t="inlineStr">
        <is>
          <t>2</t>
        </is>
      </c>
      <c r="T129" s="2" t="inlineStr">
        <is>
          <t/>
        </is>
      </c>
      <c r="U129" t="inlineStr">
        <is>
          <t/>
        </is>
      </c>
      <c r="V129" s="2" t="inlineStr">
        <is>
          <t>Μη διάδοση και αφοπλισμός</t>
        </is>
      </c>
      <c r="W129" s="2" t="inlineStr">
        <is>
          <t>2</t>
        </is>
      </c>
      <c r="X129" s="2" t="inlineStr">
        <is>
          <t/>
        </is>
      </c>
      <c r="Y129" t="inlineStr">
        <is>
          <t/>
        </is>
      </c>
      <c r="Z129" s="2" t="inlineStr">
        <is>
          <t>Non-proliferation and Disarmament</t>
        </is>
      </c>
      <c r="AA129" s="2" t="inlineStr">
        <is>
          <t>2</t>
        </is>
      </c>
      <c r="AB129" s="2" t="inlineStr">
        <is>
          <t/>
        </is>
      </c>
      <c r="AC129" t="inlineStr">
        <is>
          <t/>
        </is>
      </c>
      <c r="AD129" s="2" t="inlineStr">
        <is>
          <t>no proliferación y desarme</t>
        </is>
      </c>
      <c r="AE129" s="2" t="inlineStr">
        <is>
          <t>2</t>
        </is>
      </c>
      <c r="AF129" s="2" t="inlineStr">
        <is>
          <t/>
        </is>
      </c>
      <c r="AG129" t="inlineStr">
        <is>
          <t/>
        </is>
      </c>
      <c r="AH129" t="inlineStr">
        <is>
          <t/>
        </is>
      </c>
      <c r="AI129" t="inlineStr">
        <is>
          <t/>
        </is>
      </c>
      <c r="AJ129" t="inlineStr">
        <is>
          <t/>
        </is>
      </c>
      <c r="AK129" t="inlineStr">
        <is>
          <t/>
        </is>
      </c>
      <c r="AL129" s="2" t="inlineStr">
        <is>
          <t>aseiden leviämisen estäminen ja aseidenriisunta</t>
        </is>
      </c>
      <c r="AM129" s="2" t="inlineStr">
        <is>
          <t>2</t>
        </is>
      </c>
      <c r="AN129" s="2" t="inlineStr">
        <is>
          <t/>
        </is>
      </c>
      <c r="AO129" t="inlineStr">
        <is>
          <t/>
        </is>
      </c>
      <c r="AP129" s="2" t="inlineStr">
        <is>
          <t>Non-prolifération et désarmement</t>
        </is>
      </c>
      <c r="AQ129" s="2" t="inlineStr">
        <is>
          <t>2</t>
        </is>
      </c>
      <c r="AR129" s="2" t="inlineStr">
        <is>
          <t/>
        </is>
      </c>
      <c r="AS129" t="inlineStr">
        <is>
          <t/>
        </is>
      </c>
      <c r="AT129" t="inlineStr">
        <is>
          <t/>
        </is>
      </c>
      <c r="AU129" t="inlineStr">
        <is>
          <t/>
        </is>
      </c>
      <c r="AV129" t="inlineStr">
        <is>
          <t/>
        </is>
      </c>
      <c r="AW129" t="inlineStr">
        <is>
          <t/>
        </is>
      </c>
      <c r="AX129" t="inlineStr">
        <is>
          <t/>
        </is>
      </c>
      <c r="AY129" t="inlineStr">
        <is>
          <t/>
        </is>
      </c>
      <c r="AZ129" t="inlineStr">
        <is>
          <t/>
        </is>
      </c>
      <c r="BA129" t="inlineStr">
        <is>
          <t/>
        </is>
      </c>
      <c r="BB129" s="2" t="inlineStr">
        <is>
          <t>nonproliferáció és leszerelés</t>
        </is>
      </c>
      <c r="BC129" s="2" t="inlineStr">
        <is>
          <t>2</t>
        </is>
      </c>
      <c r="BD129" s="2" t="inlineStr">
        <is>
          <t/>
        </is>
      </c>
      <c r="BE129" t="inlineStr">
        <is>
          <t/>
        </is>
      </c>
      <c r="BF129" s="2" t="inlineStr">
        <is>
          <t>Non proliferazione e disarmo</t>
        </is>
      </c>
      <c r="BG129" s="2" t="inlineStr">
        <is>
          <t>2</t>
        </is>
      </c>
      <c r="BH129" s="2" t="inlineStr">
        <is>
          <t/>
        </is>
      </c>
      <c r="BI129" t="inlineStr">
        <is>
          <t/>
        </is>
      </c>
      <c r="BJ129" t="inlineStr">
        <is>
          <t/>
        </is>
      </c>
      <c r="BK129" t="inlineStr">
        <is>
          <t/>
        </is>
      </c>
      <c r="BL129" t="inlineStr">
        <is>
          <t/>
        </is>
      </c>
      <c r="BM129" t="inlineStr">
        <is>
          <t/>
        </is>
      </c>
      <c r="BN129" t="inlineStr">
        <is>
          <t/>
        </is>
      </c>
      <c r="BO129" t="inlineStr">
        <is>
          <t/>
        </is>
      </c>
      <c r="BP129" t="inlineStr">
        <is>
          <t/>
        </is>
      </c>
      <c r="BQ129" t="inlineStr">
        <is>
          <t/>
        </is>
      </c>
      <c r="BR129" s="2" t="inlineStr">
        <is>
          <t>In-nonproliferazzjoni u d-diżarm</t>
        </is>
      </c>
      <c r="BS129" s="2" t="inlineStr">
        <is>
          <t>2</t>
        </is>
      </c>
      <c r="BT129" s="2" t="inlineStr">
        <is>
          <t/>
        </is>
      </c>
      <c r="BU129" t="inlineStr">
        <is>
          <t/>
        </is>
      </c>
      <c r="BV129" s="2" t="inlineStr">
        <is>
          <t>Non-proliferatie en ontwapening</t>
        </is>
      </c>
      <c r="BW129" s="2" t="inlineStr">
        <is>
          <t>2</t>
        </is>
      </c>
      <c r="BX129" s="2" t="inlineStr">
        <is>
          <t/>
        </is>
      </c>
      <c r="BY129" t="inlineStr">
        <is>
          <t/>
        </is>
      </c>
      <c r="BZ129" t="inlineStr">
        <is>
          <t/>
        </is>
      </c>
      <c r="CA129" t="inlineStr">
        <is>
          <t/>
        </is>
      </c>
      <c r="CB129" t="inlineStr">
        <is>
          <t/>
        </is>
      </c>
      <c r="CC129" t="inlineStr">
        <is>
          <t/>
        </is>
      </c>
      <c r="CD129" s="2" t="inlineStr">
        <is>
          <t>não proliferação e ao desarmamento</t>
        </is>
      </c>
      <c r="CE129" s="2" t="inlineStr">
        <is>
          <t>2</t>
        </is>
      </c>
      <c r="CF129" s="2" t="inlineStr">
        <is>
          <t/>
        </is>
      </c>
      <c r="CG129" t="inlineStr">
        <is>
          <t/>
        </is>
      </c>
      <c r="CH129" s="2" t="inlineStr">
        <is>
          <t>neproliferare și dezarmare</t>
        </is>
      </c>
      <c r="CI129" s="2" t="inlineStr">
        <is>
          <t>2</t>
        </is>
      </c>
      <c r="CJ129" s="2" t="inlineStr">
        <is>
          <t/>
        </is>
      </c>
      <c r="CK129" t="inlineStr">
        <is>
          <t/>
        </is>
      </c>
      <c r="CL129" t="inlineStr">
        <is>
          <t/>
        </is>
      </c>
      <c r="CM129" t="inlineStr">
        <is>
          <t/>
        </is>
      </c>
      <c r="CN129" t="inlineStr">
        <is>
          <t/>
        </is>
      </c>
      <c r="CO129" t="inlineStr">
        <is>
          <t/>
        </is>
      </c>
      <c r="CP129" s="2" t="inlineStr">
        <is>
          <t>neširjenje orožja in razoroževanje</t>
        </is>
      </c>
      <c r="CQ129" s="2" t="inlineStr">
        <is>
          <t>2</t>
        </is>
      </c>
      <c r="CR129" s="2" t="inlineStr">
        <is>
          <t/>
        </is>
      </c>
      <c r="CS129" t="inlineStr">
        <is>
          <t/>
        </is>
      </c>
      <c r="CT129" s="2" t="inlineStr">
        <is>
          <t>icke-spridning och nedrustning</t>
        </is>
      </c>
      <c r="CU129" s="2" t="inlineStr">
        <is>
          <t>2</t>
        </is>
      </c>
      <c r="CV129" s="2" t="inlineStr">
        <is>
          <t/>
        </is>
      </c>
      <c r="CW129" t="inlineStr">
        <is>
          <t/>
        </is>
      </c>
    </row>
    <row r="130">
      <c r="A130" s="1" t="str">
        <f>HYPERLINK("https://iate.europa.eu/entry/result/3631224/all", "3631224")</f>
        <v>3631224</v>
      </c>
      <c r="B130" t="inlineStr">
        <is>
          <t>INTERNATIONAL RELATIONS</t>
        </is>
      </c>
      <c r="C130" t="inlineStr">
        <is>
          <t>INTERNATIONAL RELATIONS|defence</t>
        </is>
      </c>
      <c r="D130" t="inlineStr">
        <is>
          <t>no</t>
        </is>
      </c>
      <c r="E130" t="inlineStr">
        <is>
          <t/>
        </is>
      </c>
      <c r="F130" t="inlineStr">
        <is>
          <t/>
        </is>
      </c>
      <c r="G130" t="inlineStr">
        <is>
          <t/>
        </is>
      </c>
      <c r="H130" t="inlineStr">
        <is>
          <t/>
        </is>
      </c>
      <c r="I130" t="inlineStr">
        <is>
          <t/>
        </is>
      </c>
      <c r="J130" t="inlineStr">
        <is>
          <t/>
        </is>
      </c>
      <c r="K130" t="inlineStr">
        <is>
          <t/>
        </is>
      </c>
      <c r="L130" t="inlineStr">
        <is>
          <t/>
        </is>
      </c>
      <c r="M130" t="inlineStr">
        <is>
          <t/>
        </is>
      </c>
      <c r="N130" s="2" t="inlineStr">
        <is>
          <t>våben med løst krudt</t>
        </is>
      </c>
      <c r="O130" s="2" t="inlineStr">
        <is>
          <t>2</t>
        </is>
      </c>
      <c r="P130" s="2" t="inlineStr">
        <is>
          <t/>
        </is>
      </c>
      <c r="Q130" t="inlineStr">
        <is>
          <t/>
        </is>
      </c>
      <c r="R130" s="2" t="inlineStr">
        <is>
          <t>unscharfe Waffen</t>
        </is>
      </c>
      <c r="S130" s="2" t="inlineStr">
        <is>
          <t>2</t>
        </is>
      </c>
      <c r="T130" s="2" t="inlineStr">
        <is>
          <t/>
        </is>
      </c>
      <c r="U130" t="inlineStr">
        <is>
          <t/>
        </is>
      </c>
      <c r="V130" s="2" t="inlineStr">
        <is>
          <t>Όπλα άσφαιρων πυρών</t>
        </is>
      </c>
      <c r="W130" s="2" t="inlineStr">
        <is>
          <t>2</t>
        </is>
      </c>
      <c r="X130" s="2" t="inlineStr">
        <is>
          <t/>
        </is>
      </c>
      <c r="Y130" t="inlineStr">
        <is>
          <t/>
        </is>
      </c>
      <c r="Z130" s="2" t="inlineStr">
        <is>
          <t>blank firing weapon</t>
        </is>
      </c>
      <c r="AA130" s="2" t="inlineStr">
        <is>
          <t>2</t>
        </is>
      </c>
      <c r="AB130" s="2" t="inlineStr">
        <is>
          <t/>
        </is>
      </c>
      <c r="AC130" t="inlineStr">
        <is>
          <t>These "firearms" are not firearms within EU rules and therefore are not required to be held on certificate. Weapons often used in battle re-inactments, theatre and TV productions and for starting races</t>
        </is>
      </c>
      <c r="AD130" s="2" t="inlineStr">
        <is>
          <t>armas de fogueo</t>
        </is>
      </c>
      <c r="AE130" s="2" t="inlineStr">
        <is>
          <t>2</t>
        </is>
      </c>
      <c r="AF130" s="2" t="inlineStr">
        <is>
          <t/>
        </is>
      </c>
      <c r="AG130" t="inlineStr">
        <is>
          <t/>
        </is>
      </c>
      <c r="AH130" t="inlineStr">
        <is>
          <t/>
        </is>
      </c>
      <c r="AI130" t="inlineStr">
        <is>
          <t/>
        </is>
      </c>
      <c r="AJ130" t="inlineStr">
        <is>
          <t/>
        </is>
      </c>
      <c r="AK130" t="inlineStr">
        <is>
          <t/>
        </is>
      </c>
      <c r="AL130" s="2" t="inlineStr">
        <is>
          <t>paukkupatruuna-ase</t>
        </is>
      </c>
      <c r="AM130" s="2" t="inlineStr">
        <is>
          <t>2</t>
        </is>
      </c>
      <c r="AN130" s="2" t="inlineStr">
        <is>
          <t/>
        </is>
      </c>
      <c r="AO130" t="inlineStr">
        <is>
          <t/>
        </is>
      </c>
      <c r="AP130" s="2" t="inlineStr">
        <is>
          <t>arme tirant à blanc|
arme conçue pour le tir de munitions à blanc</t>
        </is>
      </c>
      <c r="AQ130" s="2" t="inlineStr">
        <is>
          <t>2|
2</t>
        </is>
      </c>
      <c r="AR130" s="2" t="inlineStr">
        <is>
          <t xml:space="preserve">|
</t>
        </is>
      </c>
      <c r="AS130" t="inlineStr">
        <is>
          <t/>
        </is>
      </c>
      <c r="AT130" t="inlineStr">
        <is>
          <t/>
        </is>
      </c>
      <c r="AU130" t="inlineStr">
        <is>
          <t/>
        </is>
      </c>
      <c r="AV130" t="inlineStr">
        <is>
          <t/>
        </is>
      </c>
      <c r="AW130" t="inlineStr">
        <is>
          <t/>
        </is>
      </c>
      <c r="AX130" t="inlineStr">
        <is>
          <t/>
        </is>
      </c>
      <c r="AY130" t="inlineStr">
        <is>
          <t/>
        </is>
      </c>
      <c r="AZ130" t="inlineStr">
        <is>
          <t/>
        </is>
      </c>
      <c r="BA130" t="inlineStr">
        <is>
          <t/>
        </is>
      </c>
      <c r="BB130" t="inlineStr">
        <is>
          <t/>
        </is>
      </c>
      <c r="BC130" t="inlineStr">
        <is>
          <t/>
        </is>
      </c>
      <c r="BD130" t="inlineStr">
        <is>
          <t/>
        </is>
      </c>
      <c r="BE130" t="inlineStr">
        <is>
          <t/>
        </is>
      </c>
      <c r="BF130" s="2" t="inlineStr">
        <is>
          <t>armi a salve|
armi caricate a salve</t>
        </is>
      </c>
      <c r="BG130" s="2" t="inlineStr">
        <is>
          <t>2|
2</t>
        </is>
      </c>
      <c r="BH130" s="2" t="inlineStr">
        <is>
          <t xml:space="preserve">|
</t>
        </is>
      </c>
      <c r="BI130" t="inlineStr">
        <is>
          <t/>
        </is>
      </c>
      <c r="BJ130" t="inlineStr">
        <is>
          <t/>
        </is>
      </c>
      <c r="BK130" t="inlineStr">
        <is>
          <t/>
        </is>
      </c>
      <c r="BL130" t="inlineStr">
        <is>
          <t/>
        </is>
      </c>
      <c r="BM130" t="inlineStr">
        <is>
          <t/>
        </is>
      </c>
      <c r="BN130" t="inlineStr">
        <is>
          <t/>
        </is>
      </c>
      <c r="BO130" t="inlineStr">
        <is>
          <t/>
        </is>
      </c>
      <c r="BP130" t="inlineStr">
        <is>
          <t/>
        </is>
      </c>
      <c r="BQ130" t="inlineStr">
        <is>
          <t/>
        </is>
      </c>
      <c r="BR130" t="inlineStr">
        <is>
          <t/>
        </is>
      </c>
      <c r="BS130" t="inlineStr">
        <is>
          <t/>
        </is>
      </c>
      <c r="BT130" t="inlineStr">
        <is>
          <t/>
        </is>
      </c>
      <c r="BU130" t="inlineStr">
        <is>
          <t/>
        </is>
      </c>
      <c r="BV130" s="2" t="inlineStr">
        <is>
          <t>vuurwapens voor het afvuren van losse patronen</t>
        </is>
      </c>
      <c r="BW130" s="2" t="inlineStr">
        <is>
          <t>2</t>
        </is>
      </c>
      <c r="BX130" s="2" t="inlineStr">
        <is>
          <t/>
        </is>
      </c>
      <c r="BY130" t="inlineStr">
        <is>
          <t/>
        </is>
      </c>
      <c r="BZ130" t="inlineStr">
        <is>
          <t/>
        </is>
      </c>
      <c r="CA130" t="inlineStr">
        <is>
          <t/>
        </is>
      </c>
      <c r="CB130" t="inlineStr">
        <is>
          <t/>
        </is>
      </c>
      <c r="CC130" t="inlineStr">
        <is>
          <t/>
        </is>
      </c>
      <c r="CD130" s="2" t="inlineStr">
        <is>
          <t>armas de fogo sem projétil</t>
        </is>
      </c>
      <c r="CE130" s="2" t="inlineStr">
        <is>
          <t>2</t>
        </is>
      </c>
      <c r="CF130" s="2" t="inlineStr">
        <is>
          <t/>
        </is>
      </c>
      <c r="CG130" t="inlineStr">
        <is>
          <t/>
        </is>
      </c>
      <c r="CH130" t="inlineStr">
        <is>
          <t/>
        </is>
      </c>
      <c r="CI130" t="inlineStr">
        <is>
          <t/>
        </is>
      </c>
      <c r="CJ130" t="inlineStr">
        <is>
          <t/>
        </is>
      </c>
      <c r="CK130" t="inlineStr">
        <is>
          <t/>
        </is>
      </c>
      <c r="CL130" t="inlineStr">
        <is>
          <t/>
        </is>
      </c>
      <c r="CM130" t="inlineStr">
        <is>
          <t/>
        </is>
      </c>
      <c r="CN130" t="inlineStr">
        <is>
          <t/>
        </is>
      </c>
      <c r="CO130" t="inlineStr">
        <is>
          <t/>
        </is>
      </c>
      <c r="CP130" t="inlineStr">
        <is>
          <t/>
        </is>
      </c>
      <c r="CQ130" t="inlineStr">
        <is>
          <t/>
        </is>
      </c>
      <c r="CR130" t="inlineStr">
        <is>
          <t/>
        </is>
      </c>
      <c r="CS130" t="inlineStr">
        <is>
          <t/>
        </is>
      </c>
      <c r="CT130" t="inlineStr">
        <is>
          <t/>
        </is>
      </c>
      <c r="CU130" t="inlineStr">
        <is>
          <t/>
        </is>
      </c>
      <c r="CV130" t="inlineStr">
        <is>
          <t/>
        </is>
      </c>
      <c r="CW130" t="inlineStr">
        <is>
          <t/>
        </is>
      </c>
    </row>
    <row r="131">
      <c r="A131" s="1" t="str">
        <f>HYPERLINK("https://iate.europa.eu/entry/result/3631248/all", "3631248")</f>
        <v>3631248</v>
      </c>
      <c r="B131" t="inlineStr">
        <is>
          <t>INTERNATIONAL RELATIONS</t>
        </is>
      </c>
      <c r="C131" t="inlineStr">
        <is>
          <t>INTERNATIONAL RELATIONS|defence</t>
        </is>
      </c>
      <c r="D131" t="inlineStr">
        <is>
          <t>no</t>
        </is>
      </c>
      <c r="E131" t="inlineStr">
        <is>
          <t/>
        </is>
      </c>
      <c r="F131" s="2" t="inlineStr">
        <is>
          <t>изстрелване на ракети|
установки за ракети</t>
        </is>
      </c>
      <c r="G131" s="2" t="inlineStr">
        <is>
          <t>2|
2</t>
        </is>
      </c>
      <c r="H131" s="2" t="inlineStr">
        <is>
          <t xml:space="preserve">|
</t>
        </is>
      </c>
      <c r="I131" t="inlineStr">
        <is>
          <t/>
        </is>
      </c>
      <c r="J131" t="inlineStr">
        <is>
          <t/>
        </is>
      </c>
      <c r="K131" t="inlineStr">
        <is>
          <t/>
        </is>
      </c>
      <c r="L131" t="inlineStr">
        <is>
          <t/>
        </is>
      </c>
      <c r="M131" t="inlineStr">
        <is>
          <t/>
        </is>
      </c>
      <c r="N131" s="2" t="inlineStr">
        <is>
          <t>affyringsanordninger|
launchers</t>
        </is>
      </c>
      <c r="O131" s="2" t="inlineStr">
        <is>
          <t>2|
2</t>
        </is>
      </c>
      <c r="P131" s="2" t="inlineStr">
        <is>
          <t xml:space="preserve">|
</t>
        </is>
      </c>
      <c r="Q131" t="inlineStr">
        <is>
          <t/>
        </is>
      </c>
      <c r="R131" s="2" t="inlineStr">
        <is>
          <t>Trägersysteme</t>
        </is>
      </c>
      <c r="S131" s="2" t="inlineStr">
        <is>
          <t>2</t>
        </is>
      </c>
      <c r="T131" s="2" t="inlineStr">
        <is>
          <t/>
        </is>
      </c>
      <c r="U131" t="inlineStr">
        <is>
          <t/>
        </is>
      </c>
      <c r="V131" s="2" t="inlineStr">
        <is>
          <t>Εκτοξευτήρες</t>
        </is>
      </c>
      <c r="W131" s="2" t="inlineStr">
        <is>
          <t>2</t>
        </is>
      </c>
      <c r="X131" s="2" t="inlineStr">
        <is>
          <t/>
        </is>
      </c>
      <c r="Y131" t="inlineStr">
        <is>
          <t/>
        </is>
      </c>
      <c r="Z131" s="2" t="inlineStr">
        <is>
          <t>launcher</t>
        </is>
      </c>
      <c r="AA131" s="2" t="inlineStr">
        <is>
          <t>2</t>
        </is>
      </c>
      <c r="AB131" s="2" t="inlineStr">
        <is>
          <t/>
        </is>
      </c>
      <c r="AC131" t="inlineStr">
        <is>
          <t/>
        </is>
      </c>
      <c r="AD131" s="2" t="inlineStr">
        <is>
          <t>lanzador</t>
        </is>
      </c>
      <c r="AE131" s="2" t="inlineStr">
        <is>
          <t>2</t>
        </is>
      </c>
      <c r="AF131" s="2" t="inlineStr">
        <is>
          <t/>
        </is>
      </c>
      <c r="AG131" t="inlineStr">
        <is>
          <t/>
        </is>
      </c>
      <c r="AH131" t="inlineStr">
        <is>
          <t/>
        </is>
      </c>
      <c r="AI131" t="inlineStr">
        <is>
          <t/>
        </is>
      </c>
      <c r="AJ131" t="inlineStr">
        <is>
          <t/>
        </is>
      </c>
      <c r="AK131" t="inlineStr">
        <is>
          <t/>
        </is>
      </c>
      <c r="AL131" s="2" t="inlineStr">
        <is>
          <t>laukaisulaite</t>
        </is>
      </c>
      <c r="AM131" s="2" t="inlineStr">
        <is>
          <t>2</t>
        </is>
      </c>
      <c r="AN131" s="2" t="inlineStr">
        <is>
          <t/>
        </is>
      </c>
      <c r="AO131" t="inlineStr">
        <is>
          <t/>
        </is>
      </c>
      <c r="AP131" s="2" t="inlineStr">
        <is>
          <t>lanceur</t>
        </is>
      </c>
      <c r="AQ131" s="2" t="inlineStr">
        <is>
          <t>2</t>
        </is>
      </c>
      <c r="AR131" s="2" t="inlineStr">
        <is>
          <t/>
        </is>
      </c>
      <c r="AS131" t="inlineStr">
        <is>
          <t/>
        </is>
      </c>
      <c r="AT131" t="inlineStr">
        <is>
          <t/>
        </is>
      </c>
      <c r="AU131" t="inlineStr">
        <is>
          <t/>
        </is>
      </c>
      <c r="AV131" t="inlineStr">
        <is>
          <t/>
        </is>
      </c>
      <c r="AW131" t="inlineStr">
        <is>
          <t/>
        </is>
      </c>
      <c r="AX131" t="inlineStr">
        <is>
          <t/>
        </is>
      </c>
      <c r="AY131" t="inlineStr">
        <is>
          <t/>
        </is>
      </c>
      <c r="AZ131" t="inlineStr">
        <is>
          <t/>
        </is>
      </c>
      <c r="BA131" t="inlineStr">
        <is>
          <t/>
        </is>
      </c>
      <c r="BB131" s="2" t="inlineStr">
        <is>
          <t>indító szerkezetek</t>
        </is>
      </c>
      <c r="BC131" s="2" t="inlineStr">
        <is>
          <t>2</t>
        </is>
      </c>
      <c r="BD131" s="2" t="inlineStr">
        <is>
          <t/>
        </is>
      </c>
      <c r="BE131" t="inlineStr">
        <is>
          <t/>
        </is>
      </c>
      <c r="BF131" s="2" t="inlineStr">
        <is>
          <t>dispositivi di lancio</t>
        </is>
      </c>
      <c r="BG131" s="2" t="inlineStr">
        <is>
          <t>2</t>
        </is>
      </c>
      <c r="BH131" s="2" t="inlineStr">
        <is>
          <t/>
        </is>
      </c>
      <c r="BI131" t="inlineStr">
        <is>
          <t/>
        </is>
      </c>
      <c r="BJ131" t="inlineStr">
        <is>
          <t/>
        </is>
      </c>
      <c r="BK131" t="inlineStr">
        <is>
          <t/>
        </is>
      </c>
      <c r="BL131" t="inlineStr">
        <is>
          <t/>
        </is>
      </c>
      <c r="BM131" t="inlineStr">
        <is>
          <t/>
        </is>
      </c>
      <c r="BN131" t="inlineStr">
        <is>
          <t/>
        </is>
      </c>
      <c r="BO131" t="inlineStr">
        <is>
          <t/>
        </is>
      </c>
      <c r="BP131" t="inlineStr">
        <is>
          <t/>
        </is>
      </c>
      <c r="BQ131" t="inlineStr">
        <is>
          <t/>
        </is>
      </c>
      <c r="BR131" s="2" t="inlineStr">
        <is>
          <t>Lanċaturi</t>
        </is>
      </c>
      <c r="BS131" s="2" t="inlineStr">
        <is>
          <t>2</t>
        </is>
      </c>
      <c r="BT131" s="2" t="inlineStr">
        <is>
          <t/>
        </is>
      </c>
      <c r="BU131" t="inlineStr">
        <is>
          <t/>
        </is>
      </c>
      <c r="BV131" s="2" t="inlineStr">
        <is>
          <t>lanceerinrichtingen</t>
        </is>
      </c>
      <c r="BW131" s="2" t="inlineStr">
        <is>
          <t>2</t>
        </is>
      </c>
      <c r="BX131" s="2" t="inlineStr">
        <is>
          <t/>
        </is>
      </c>
      <c r="BY131" t="inlineStr">
        <is>
          <t/>
        </is>
      </c>
      <c r="BZ131" t="inlineStr">
        <is>
          <t/>
        </is>
      </c>
      <c r="CA131" t="inlineStr">
        <is>
          <t/>
        </is>
      </c>
      <c r="CB131" t="inlineStr">
        <is>
          <t/>
        </is>
      </c>
      <c r="CC131" t="inlineStr">
        <is>
          <t/>
        </is>
      </c>
      <c r="CD131" s="2" t="inlineStr">
        <is>
          <t>meios de lançamentos militares</t>
        </is>
      </c>
      <c r="CE131" s="2" t="inlineStr">
        <is>
          <t>2</t>
        </is>
      </c>
      <c r="CF131" s="2" t="inlineStr">
        <is>
          <t/>
        </is>
      </c>
      <c r="CG131" t="inlineStr">
        <is>
          <t/>
        </is>
      </c>
      <c r="CH131" s="2" t="inlineStr">
        <is>
          <t>lansatoare</t>
        </is>
      </c>
      <c r="CI131" s="2" t="inlineStr">
        <is>
          <t>2</t>
        </is>
      </c>
      <c r="CJ131" s="2" t="inlineStr">
        <is>
          <t/>
        </is>
      </c>
      <c r="CK131" t="inlineStr">
        <is>
          <t/>
        </is>
      </c>
      <c r="CL131" t="inlineStr">
        <is>
          <t/>
        </is>
      </c>
      <c r="CM131" t="inlineStr">
        <is>
          <t/>
        </is>
      </c>
      <c r="CN131" t="inlineStr">
        <is>
          <t/>
        </is>
      </c>
      <c r="CO131" t="inlineStr">
        <is>
          <t/>
        </is>
      </c>
      <c r="CP131" s="2" t="inlineStr">
        <is>
          <t>lansirnik|
metalec</t>
        </is>
      </c>
      <c r="CQ131" s="2" t="inlineStr">
        <is>
          <t>2|
2</t>
        </is>
      </c>
      <c r="CR131" s="2" t="inlineStr">
        <is>
          <t xml:space="preserve">|
</t>
        </is>
      </c>
      <c r="CS131" t="inlineStr">
        <is>
          <t/>
        </is>
      </c>
      <c r="CT131" s="2" t="inlineStr">
        <is>
          <t>uppsändningsutrustning|
utskjutningsanordningar</t>
        </is>
      </c>
      <c r="CU131" s="2" t="inlineStr">
        <is>
          <t>2|
2</t>
        </is>
      </c>
      <c r="CV131" s="2" t="inlineStr">
        <is>
          <t xml:space="preserve">|
</t>
        </is>
      </c>
      <c r="CW131" t="inlineStr">
        <is>
          <t/>
        </is>
      </c>
    </row>
    <row r="132">
      <c r="A132" s="1" t="str">
        <f>HYPERLINK("https://iate.europa.eu/entry/result/3631252/all", "3631252")</f>
        <v>3631252</v>
      </c>
      <c r="B132" t="inlineStr">
        <is>
          <t>INTERNATIONAL RELATIONS</t>
        </is>
      </c>
      <c r="C132" t="inlineStr">
        <is>
          <t>INTERNATIONAL RELATIONS|defence</t>
        </is>
      </c>
      <c r="D132" t="inlineStr">
        <is>
          <t>no</t>
        </is>
      </c>
      <c r="E132" t="inlineStr">
        <is>
          <t/>
        </is>
      </c>
      <c r="F132" t="inlineStr">
        <is>
          <t/>
        </is>
      </c>
      <c r="G132" t="inlineStr">
        <is>
          <t/>
        </is>
      </c>
      <c r="H132" t="inlineStr">
        <is>
          <t/>
        </is>
      </c>
      <c r="I132" t="inlineStr">
        <is>
          <t/>
        </is>
      </c>
      <c r="J132" t="inlineStr">
        <is>
          <t/>
        </is>
      </c>
      <c r="K132" t="inlineStr">
        <is>
          <t/>
        </is>
      </c>
      <c r="L132" t="inlineStr">
        <is>
          <t/>
        </is>
      </c>
      <c r="M132" t="inlineStr">
        <is>
          <t/>
        </is>
      </c>
      <c r="N132" t="inlineStr">
        <is>
          <t/>
        </is>
      </c>
      <c r="O132" t="inlineStr">
        <is>
          <t/>
        </is>
      </c>
      <c r="P132" t="inlineStr">
        <is>
          <t/>
        </is>
      </c>
      <c r="Q132" t="inlineStr">
        <is>
          <t/>
        </is>
      </c>
      <c r="R132" s="2" t="inlineStr">
        <is>
          <t>Feuerstoßwaffe|
Drei-Schuss-Feuerstoß</t>
        </is>
      </c>
      <c r="S132" s="2" t="inlineStr">
        <is>
          <t>2|
2</t>
        </is>
      </c>
      <c r="T132" s="2" t="inlineStr">
        <is>
          <t xml:space="preserve">|
</t>
        </is>
      </c>
      <c r="U132" t="inlineStr">
        <is>
          <t/>
        </is>
      </c>
      <c r="V132" t="inlineStr">
        <is>
          <t/>
        </is>
      </c>
      <c r="W132" t="inlineStr">
        <is>
          <t/>
        </is>
      </c>
      <c r="X132" t="inlineStr">
        <is>
          <t/>
        </is>
      </c>
      <c r="Y132" t="inlineStr">
        <is>
          <t/>
        </is>
      </c>
      <c r="Z132" s="2" t="inlineStr">
        <is>
          <t>burst fire weapon</t>
        </is>
      </c>
      <c r="AA132" s="2" t="inlineStr">
        <is>
          <t>2</t>
        </is>
      </c>
      <c r="AB132" s="2" t="inlineStr">
        <is>
          <t/>
        </is>
      </c>
      <c r="AC132" t="inlineStr">
        <is>
          <t>firearms having a burst mode (i.e. enabling the shooter to fire a predetermined number of rounds (usually 3 for hand-held weapons) with a single pull of the trigger.</t>
        </is>
      </c>
      <c r="AD132" t="inlineStr">
        <is>
          <t/>
        </is>
      </c>
      <c r="AE132" t="inlineStr">
        <is>
          <t/>
        </is>
      </c>
      <c r="AF132" t="inlineStr">
        <is>
          <t/>
        </is>
      </c>
      <c r="AG132" t="inlineStr">
        <is>
          <t/>
        </is>
      </c>
      <c r="AH132" t="inlineStr">
        <is>
          <t/>
        </is>
      </c>
      <c r="AI132" t="inlineStr">
        <is>
          <t/>
        </is>
      </c>
      <c r="AJ132" t="inlineStr">
        <is>
          <t/>
        </is>
      </c>
      <c r="AK132" t="inlineStr">
        <is>
          <t/>
        </is>
      </c>
      <c r="AL132" t="inlineStr">
        <is>
          <t/>
        </is>
      </c>
      <c r="AM132" t="inlineStr">
        <is>
          <t/>
        </is>
      </c>
      <c r="AN132" t="inlineStr">
        <is>
          <t/>
        </is>
      </c>
      <c r="AO132" t="inlineStr">
        <is>
          <t/>
        </is>
      </c>
      <c r="AP132" s="2" t="inlineStr">
        <is>
          <t>arme tirant en rafales|
arme avec mode rafale</t>
        </is>
      </c>
      <c r="AQ132" s="2" t="inlineStr">
        <is>
          <t>2|
2</t>
        </is>
      </c>
      <c r="AR132" s="2" t="inlineStr">
        <is>
          <t xml:space="preserve">|
</t>
        </is>
      </c>
      <c r="AS132" t="inlineStr">
        <is>
          <t/>
        </is>
      </c>
      <c r="AT132" t="inlineStr">
        <is>
          <t/>
        </is>
      </c>
      <c r="AU132" t="inlineStr">
        <is>
          <t/>
        </is>
      </c>
      <c r="AV132" t="inlineStr">
        <is>
          <t/>
        </is>
      </c>
      <c r="AW132" t="inlineStr">
        <is>
          <t/>
        </is>
      </c>
      <c r="AX132" t="inlineStr">
        <is>
          <t/>
        </is>
      </c>
      <c r="AY132" t="inlineStr">
        <is>
          <t/>
        </is>
      </c>
      <c r="AZ132" t="inlineStr">
        <is>
          <t/>
        </is>
      </c>
      <c r="BA132" t="inlineStr">
        <is>
          <t/>
        </is>
      </c>
      <c r="BB132" t="inlineStr">
        <is>
          <t/>
        </is>
      </c>
      <c r="BC132" t="inlineStr">
        <is>
          <t/>
        </is>
      </c>
      <c r="BD132" t="inlineStr">
        <is>
          <t/>
        </is>
      </c>
      <c r="BE132" t="inlineStr">
        <is>
          <t/>
        </is>
      </c>
      <c r="BF132" s="2" t="inlineStr">
        <is>
          <t>armi a raffica</t>
        </is>
      </c>
      <c r="BG132" s="2" t="inlineStr">
        <is>
          <t>2</t>
        </is>
      </c>
      <c r="BH132" s="2" t="inlineStr">
        <is>
          <t/>
        </is>
      </c>
      <c r="BI132" t="inlineStr">
        <is>
          <t/>
        </is>
      </c>
      <c r="BJ132" t="inlineStr">
        <is>
          <t/>
        </is>
      </c>
      <c r="BK132" t="inlineStr">
        <is>
          <t/>
        </is>
      </c>
      <c r="BL132" t="inlineStr">
        <is>
          <t/>
        </is>
      </c>
      <c r="BM132" t="inlineStr">
        <is>
          <t/>
        </is>
      </c>
      <c r="BN132" t="inlineStr">
        <is>
          <t/>
        </is>
      </c>
      <c r="BO132" t="inlineStr">
        <is>
          <t/>
        </is>
      </c>
      <c r="BP132" t="inlineStr">
        <is>
          <t/>
        </is>
      </c>
      <c r="BQ132" t="inlineStr">
        <is>
          <t/>
        </is>
      </c>
      <c r="BR132" t="inlineStr">
        <is>
          <t/>
        </is>
      </c>
      <c r="BS132" t="inlineStr">
        <is>
          <t/>
        </is>
      </c>
      <c r="BT132" t="inlineStr">
        <is>
          <t/>
        </is>
      </c>
      <c r="BU132" t="inlineStr">
        <is>
          <t/>
        </is>
      </c>
      <c r="BV132" t="inlineStr">
        <is>
          <t/>
        </is>
      </c>
      <c r="BW132" t="inlineStr">
        <is>
          <t/>
        </is>
      </c>
      <c r="BX132" t="inlineStr">
        <is>
          <t/>
        </is>
      </c>
      <c r="BY132" t="inlineStr">
        <is>
          <t/>
        </is>
      </c>
      <c r="BZ132" t="inlineStr">
        <is>
          <t/>
        </is>
      </c>
      <c r="CA132" t="inlineStr">
        <is>
          <t/>
        </is>
      </c>
      <c r="CB132" t="inlineStr">
        <is>
          <t/>
        </is>
      </c>
      <c r="CC132" t="inlineStr">
        <is>
          <t/>
        </is>
      </c>
      <c r="CD132" t="inlineStr">
        <is>
          <t/>
        </is>
      </c>
      <c r="CE132" t="inlineStr">
        <is>
          <t/>
        </is>
      </c>
      <c r="CF132" t="inlineStr">
        <is>
          <t/>
        </is>
      </c>
      <c r="CG132" t="inlineStr">
        <is>
          <t/>
        </is>
      </c>
      <c r="CH132" t="inlineStr">
        <is>
          <t/>
        </is>
      </c>
      <c r="CI132" t="inlineStr">
        <is>
          <t/>
        </is>
      </c>
      <c r="CJ132" t="inlineStr">
        <is>
          <t/>
        </is>
      </c>
      <c r="CK132" t="inlineStr">
        <is>
          <t/>
        </is>
      </c>
      <c r="CL132" t="inlineStr">
        <is>
          <t/>
        </is>
      </c>
      <c r="CM132" t="inlineStr">
        <is>
          <t/>
        </is>
      </c>
      <c r="CN132" t="inlineStr">
        <is>
          <t/>
        </is>
      </c>
      <c r="CO132" t="inlineStr">
        <is>
          <t/>
        </is>
      </c>
      <c r="CP132" t="inlineStr">
        <is>
          <t/>
        </is>
      </c>
      <c r="CQ132" t="inlineStr">
        <is>
          <t/>
        </is>
      </c>
      <c r="CR132" t="inlineStr">
        <is>
          <t/>
        </is>
      </c>
      <c r="CS132" t="inlineStr">
        <is>
          <t/>
        </is>
      </c>
      <c r="CT132" t="inlineStr">
        <is>
          <t/>
        </is>
      </c>
      <c r="CU132" t="inlineStr">
        <is>
          <t/>
        </is>
      </c>
      <c r="CV132" t="inlineStr">
        <is>
          <t/>
        </is>
      </c>
      <c r="CW132" t="inlineStr">
        <is>
          <t/>
        </is>
      </c>
    </row>
    <row r="133">
      <c r="A133" s="1" t="str">
        <f>HYPERLINK("https://iate.europa.eu/entry/result/3631256/all", "3631256")</f>
        <v>3631256</v>
      </c>
      <c r="B133" t="inlineStr">
        <is>
          <t>INTERNATIONAL RELATIONS</t>
        </is>
      </c>
      <c r="C133" t="inlineStr">
        <is>
          <t>INTERNATIONAL RELATIONS|defence</t>
        </is>
      </c>
      <c r="D133" t="inlineStr">
        <is>
          <t>no</t>
        </is>
      </c>
      <c r="E133" t="inlineStr">
        <is>
          <t/>
        </is>
      </c>
      <c r="F133" t="inlineStr">
        <is>
          <t/>
        </is>
      </c>
      <c r="G133" t="inlineStr">
        <is>
          <t/>
        </is>
      </c>
      <c r="H133" t="inlineStr">
        <is>
          <t/>
        </is>
      </c>
      <c r="I133" t="inlineStr">
        <is>
          <t/>
        </is>
      </c>
      <c r="J133" t="inlineStr">
        <is>
          <t/>
        </is>
      </c>
      <c r="K133" t="inlineStr">
        <is>
          <t/>
        </is>
      </c>
      <c r="L133" t="inlineStr">
        <is>
          <t/>
        </is>
      </c>
      <c r="M133" t="inlineStr">
        <is>
          <t/>
        </is>
      </c>
      <c r="N133" t="inlineStr">
        <is>
          <t/>
        </is>
      </c>
      <c r="O133" t="inlineStr">
        <is>
          <t/>
        </is>
      </c>
      <c r="P133" t="inlineStr">
        <is>
          <t/>
        </is>
      </c>
      <c r="Q133" t="inlineStr">
        <is>
          <t/>
        </is>
      </c>
      <c r="R133" s="2" t="inlineStr">
        <is>
          <t>blindgeladene Granate</t>
        </is>
      </c>
      <c r="S133" s="2" t="inlineStr">
        <is>
          <t>2</t>
        </is>
      </c>
      <c r="T133" s="2" t="inlineStr">
        <is>
          <t/>
        </is>
      </c>
      <c r="U133" t="inlineStr">
        <is>
          <t/>
        </is>
      </c>
      <c r="V133" t="inlineStr">
        <is>
          <t/>
        </is>
      </c>
      <c r="W133" t="inlineStr">
        <is>
          <t/>
        </is>
      </c>
      <c r="X133" t="inlineStr">
        <is>
          <t/>
        </is>
      </c>
      <c r="Y133" t="inlineStr">
        <is>
          <t/>
        </is>
      </c>
      <c r="Z133" s="2" t="inlineStr">
        <is>
          <t>blank shell</t>
        </is>
      </c>
      <c r="AA133" s="2" t="inlineStr">
        <is>
          <t>2</t>
        </is>
      </c>
      <c r="AB133" s="2" t="inlineStr">
        <is>
          <t/>
        </is>
      </c>
      <c r="AC133" t="inlineStr">
        <is>
          <t/>
        </is>
      </c>
      <c r="AD133" t="inlineStr">
        <is>
          <t/>
        </is>
      </c>
      <c r="AE133" t="inlineStr">
        <is>
          <t/>
        </is>
      </c>
      <c r="AF133" t="inlineStr">
        <is>
          <t/>
        </is>
      </c>
      <c r="AG133" t="inlineStr">
        <is>
          <t/>
        </is>
      </c>
      <c r="AH133" t="inlineStr">
        <is>
          <t/>
        </is>
      </c>
      <c r="AI133" t="inlineStr">
        <is>
          <t/>
        </is>
      </c>
      <c r="AJ133" t="inlineStr">
        <is>
          <t/>
        </is>
      </c>
      <c r="AK133" t="inlineStr">
        <is>
          <t/>
        </is>
      </c>
      <c r="AL133" t="inlineStr">
        <is>
          <t/>
        </is>
      </c>
      <c r="AM133" t="inlineStr">
        <is>
          <t/>
        </is>
      </c>
      <c r="AN133" t="inlineStr">
        <is>
          <t/>
        </is>
      </c>
      <c r="AO133" t="inlineStr">
        <is>
          <t/>
        </is>
      </c>
      <c r="AP133" t="inlineStr">
        <is>
          <t/>
        </is>
      </c>
      <c r="AQ133" t="inlineStr">
        <is>
          <t/>
        </is>
      </c>
      <c r="AR133" t="inlineStr">
        <is>
          <t/>
        </is>
      </c>
      <c r="AS133" t="inlineStr">
        <is>
          <t/>
        </is>
      </c>
      <c r="AT133" t="inlineStr">
        <is>
          <t/>
        </is>
      </c>
      <c r="AU133" t="inlineStr">
        <is>
          <t/>
        </is>
      </c>
      <c r="AV133" t="inlineStr">
        <is>
          <t/>
        </is>
      </c>
      <c r="AW133" t="inlineStr">
        <is>
          <t/>
        </is>
      </c>
      <c r="AX133" t="inlineStr">
        <is>
          <t/>
        </is>
      </c>
      <c r="AY133" t="inlineStr">
        <is>
          <t/>
        </is>
      </c>
      <c r="AZ133" t="inlineStr">
        <is>
          <t/>
        </is>
      </c>
      <c r="BA133" t="inlineStr">
        <is>
          <t/>
        </is>
      </c>
      <c r="BB133" s="2" t="inlineStr">
        <is>
          <t>vak gránát</t>
        </is>
      </c>
      <c r="BC133" s="2" t="inlineStr">
        <is>
          <t>2</t>
        </is>
      </c>
      <c r="BD133" s="2" t="inlineStr">
        <is>
          <t/>
        </is>
      </c>
      <c r="BE133" t="inlineStr">
        <is>
          <t/>
        </is>
      </c>
      <c r="BF133" s="2" t="inlineStr">
        <is>
          <t>finta granata</t>
        </is>
      </c>
      <c r="BG133" s="2" t="inlineStr">
        <is>
          <t>2</t>
        </is>
      </c>
      <c r="BH133" s="2" t="inlineStr">
        <is>
          <t/>
        </is>
      </c>
      <c r="BI133" t="inlineStr">
        <is>
          <t/>
        </is>
      </c>
      <c r="BJ133" t="inlineStr">
        <is>
          <t/>
        </is>
      </c>
      <c r="BK133" t="inlineStr">
        <is>
          <t/>
        </is>
      </c>
      <c r="BL133" t="inlineStr">
        <is>
          <t/>
        </is>
      </c>
      <c r="BM133" t="inlineStr">
        <is>
          <t/>
        </is>
      </c>
      <c r="BN133" t="inlineStr">
        <is>
          <t/>
        </is>
      </c>
      <c r="BO133" t="inlineStr">
        <is>
          <t/>
        </is>
      </c>
      <c r="BP133" t="inlineStr">
        <is>
          <t/>
        </is>
      </c>
      <c r="BQ133" t="inlineStr">
        <is>
          <t/>
        </is>
      </c>
      <c r="BR133" t="inlineStr">
        <is>
          <t/>
        </is>
      </c>
      <c r="BS133" t="inlineStr">
        <is>
          <t/>
        </is>
      </c>
      <c r="BT133" t="inlineStr">
        <is>
          <t/>
        </is>
      </c>
      <c r="BU133" t="inlineStr">
        <is>
          <t/>
        </is>
      </c>
      <c r="BV133" t="inlineStr">
        <is>
          <t/>
        </is>
      </c>
      <c r="BW133" t="inlineStr">
        <is>
          <t/>
        </is>
      </c>
      <c r="BX133" t="inlineStr">
        <is>
          <t/>
        </is>
      </c>
      <c r="BY133" t="inlineStr">
        <is>
          <t/>
        </is>
      </c>
      <c r="BZ133" t="inlineStr">
        <is>
          <t/>
        </is>
      </c>
      <c r="CA133" t="inlineStr">
        <is>
          <t/>
        </is>
      </c>
      <c r="CB133" t="inlineStr">
        <is>
          <t/>
        </is>
      </c>
      <c r="CC133" t="inlineStr">
        <is>
          <t/>
        </is>
      </c>
      <c r="CD133" t="inlineStr">
        <is>
          <t/>
        </is>
      </c>
      <c r="CE133" t="inlineStr">
        <is>
          <t/>
        </is>
      </c>
      <c r="CF133" t="inlineStr">
        <is>
          <t/>
        </is>
      </c>
      <c r="CG133" t="inlineStr">
        <is>
          <t/>
        </is>
      </c>
      <c r="CH133" t="inlineStr">
        <is>
          <t/>
        </is>
      </c>
      <c r="CI133" t="inlineStr">
        <is>
          <t/>
        </is>
      </c>
      <c r="CJ133" t="inlineStr">
        <is>
          <t/>
        </is>
      </c>
      <c r="CK133" t="inlineStr">
        <is>
          <t/>
        </is>
      </c>
      <c r="CL133" t="inlineStr">
        <is>
          <t/>
        </is>
      </c>
      <c r="CM133" t="inlineStr">
        <is>
          <t/>
        </is>
      </c>
      <c r="CN133" t="inlineStr">
        <is>
          <t/>
        </is>
      </c>
      <c r="CO133" t="inlineStr">
        <is>
          <t/>
        </is>
      </c>
      <c r="CP133" t="inlineStr">
        <is>
          <t/>
        </is>
      </c>
      <c r="CQ133" t="inlineStr">
        <is>
          <t/>
        </is>
      </c>
      <c r="CR133" t="inlineStr">
        <is>
          <t/>
        </is>
      </c>
      <c r="CS133" t="inlineStr">
        <is>
          <t/>
        </is>
      </c>
      <c r="CT133" t="inlineStr">
        <is>
          <t/>
        </is>
      </c>
      <c r="CU133" t="inlineStr">
        <is>
          <t/>
        </is>
      </c>
      <c r="CV133" t="inlineStr">
        <is>
          <t/>
        </is>
      </c>
      <c r="CW133" t="inlineStr">
        <is>
          <t/>
        </is>
      </c>
    </row>
    <row r="134">
      <c r="A134" s="1" t="str">
        <f>HYPERLINK("https://iate.europa.eu/entry/result/3631164/all", "3631164")</f>
        <v>3631164</v>
      </c>
      <c r="B134" t="inlineStr">
        <is>
          <t>INTERNATIONAL RELATIONS</t>
        </is>
      </c>
      <c r="C134" t="inlineStr">
        <is>
          <t>INTERNATIONAL RELATIONS|defence</t>
        </is>
      </c>
      <c r="D134" t="inlineStr">
        <is>
          <t>no</t>
        </is>
      </c>
      <c r="E134" t="inlineStr">
        <is>
          <t/>
        </is>
      </c>
      <c r="F134" s="2" t="inlineStr">
        <is>
          <t>гранатомет</t>
        </is>
      </c>
      <c r="G134" s="2" t="inlineStr">
        <is>
          <t>2</t>
        </is>
      </c>
      <c r="H134" s="2" t="inlineStr">
        <is>
          <t/>
        </is>
      </c>
      <c r="I134" t="inlineStr">
        <is>
          <t/>
        </is>
      </c>
      <c r="J134" t="inlineStr">
        <is>
          <t/>
        </is>
      </c>
      <c r="K134" t="inlineStr">
        <is>
          <t/>
        </is>
      </c>
      <c r="L134" t="inlineStr">
        <is>
          <t/>
        </is>
      </c>
      <c r="M134" t="inlineStr">
        <is>
          <t/>
        </is>
      </c>
      <c r="N134" t="inlineStr">
        <is>
          <t/>
        </is>
      </c>
      <c r="O134" t="inlineStr">
        <is>
          <t/>
        </is>
      </c>
      <c r="P134" t="inlineStr">
        <is>
          <t/>
        </is>
      </c>
      <c r="Q134" t="inlineStr">
        <is>
          <t/>
        </is>
      </c>
      <c r="R134" s="2" t="inlineStr">
        <is>
          <t>mit einem Granatwerfer kombiniertes Angriffsgewehr|
mit einem Granatwerfer kombiniertes Sturmgewehr</t>
        </is>
      </c>
      <c r="S134" s="2" t="inlineStr">
        <is>
          <t>2|
2</t>
        </is>
      </c>
      <c r="T134" s="2" t="inlineStr">
        <is>
          <t xml:space="preserve">|
</t>
        </is>
      </c>
      <c r="U134" t="inlineStr">
        <is>
          <t/>
        </is>
      </c>
      <c r="V134" t="inlineStr">
        <is>
          <t/>
        </is>
      </c>
      <c r="W134" t="inlineStr">
        <is>
          <t/>
        </is>
      </c>
      <c r="X134" t="inlineStr">
        <is>
          <t/>
        </is>
      </c>
      <c r="Y134" t="inlineStr">
        <is>
          <t/>
        </is>
      </c>
      <c r="Z134" s="2" t="inlineStr">
        <is>
          <t>assault rifle-cum-grenade-launcher</t>
        </is>
      </c>
      <c r="AA134" s="2" t="inlineStr">
        <is>
          <t>2</t>
        </is>
      </c>
      <c r="AB134" s="2" t="inlineStr">
        <is>
          <t/>
        </is>
      </c>
      <c r="AC134" t="inlineStr">
        <is>
          <t/>
        </is>
      </c>
      <c r="AD134" s="2" t="inlineStr">
        <is>
          <t>fusil de asalto combinado con lanzagranadas</t>
        </is>
      </c>
      <c r="AE134" s="2" t="inlineStr">
        <is>
          <t>2</t>
        </is>
      </c>
      <c r="AF134" s="2" t="inlineStr">
        <is>
          <t/>
        </is>
      </c>
      <c r="AG134" t="inlineStr">
        <is>
          <t/>
        </is>
      </c>
      <c r="AH134" t="inlineStr">
        <is>
          <t/>
        </is>
      </c>
      <c r="AI134" t="inlineStr">
        <is>
          <t/>
        </is>
      </c>
      <c r="AJ134" t="inlineStr">
        <is>
          <t/>
        </is>
      </c>
      <c r="AK134" t="inlineStr">
        <is>
          <t/>
        </is>
      </c>
      <c r="AL134" s="2" t="inlineStr">
        <is>
          <t>rynnäkkökivääri-kranaattikivääri -yhdistelmä</t>
        </is>
      </c>
      <c r="AM134" s="2" t="inlineStr">
        <is>
          <t>2</t>
        </is>
      </c>
      <c r="AN134" s="2" t="inlineStr">
        <is>
          <t/>
        </is>
      </c>
      <c r="AO134" t="inlineStr">
        <is>
          <t/>
        </is>
      </c>
      <c r="AP134" t="inlineStr">
        <is>
          <t/>
        </is>
      </c>
      <c r="AQ134" t="inlineStr">
        <is>
          <t/>
        </is>
      </c>
      <c r="AR134" t="inlineStr">
        <is>
          <t/>
        </is>
      </c>
      <c r="AS134" t="inlineStr">
        <is>
          <t/>
        </is>
      </c>
      <c r="AT134" t="inlineStr">
        <is>
          <t/>
        </is>
      </c>
      <c r="AU134" t="inlineStr">
        <is>
          <t/>
        </is>
      </c>
      <c r="AV134" t="inlineStr">
        <is>
          <t/>
        </is>
      </c>
      <c r="AW134" t="inlineStr">
        <is>
          <t/>
        </is>
      </c>
      <c r="AX134" t="inlineStr">
        <is>
          <t/>
        </is>
      </c>
      <c r="AY134" t="inlineStr">
        <is>
          <t/>
        </is>
      </c>
      <c r="AZ134" t="inlineStr">
        <is>
          <t/>
        </is>
      </c>
      <c r="BA134" t="inlineStr">
        <is>
          <t/>
        </is>
      </c>
      <c r="BB134" t="inlineStr">
        <is>
          <t/>
        </is>
      </c>
      <c r="BC134" t="inlineStr">
        <is>
          <t/>
        </is>
      </c>
      <c r="BD134" t="inlineStr">
        <is>
          <t/>
        </is>
      </c>
      <c r="BE134" t="inlineStr">
        <is>
          <t/>
        </is>
      </c>
      <c r="BF134" t="inlineStr">
        <is>
          <t/>
        </is>
      </c>
      <c r="BG134" t="inlineStr">
        <is>
          <t/>
        </is>
      </c>
      <c r="BH134" t="inlineStr">
        <is>
          <t/>
        </is>
      </c>
      <c r="BI134" t="inlineStr">
        <is>
          <t/>
        </is>
      </c>
      <c r="BJ134" t="inlineStr">
        <is>
          <t/>
        </is>
      </c>
      <c r="BK134" t="inlineStr">
        <is>
          <t/>
        </is>
      </c>
      <c r="BL134" t="inlineStr">
        <is>
          <t/>
        </is>
      </c>
      <c r="BM134" t="inlineStr">
        <is>
          <t/>
        </is>
      </c>
      <c r="BN134" t="inlineStr">
        <is>
          <t/>
        </is>
      </c>
      <c r="BO134" t="inlineStr">
        <is>
          <t/>
        </is>
      </c>
      <c r="BP134" t="inlineStr">
        <is>
          <t/>
        </is>
      </c>
      <c r="BQ134" t="inlineStr">
        <is>
          <t/>
        </is>
      </c>
      <c r="BR134" s="2" t="inlineStr">
        <is>
          <t>azzarin tal-assalt</t>
        </is>
      </c>
      <c r="BS134" s="2" t="inlineStr">
        <is>
          <t>2</t>
        </is>
      </c>
      <c r="BT134" s="2" t="inlineStr">
        <is>
          <t/>
        </is>
      </c>
      <c r="BU134" t="inlineStr">
        <is>
          <t/>
        </is>
      </c>
      <c r="BV134" s="2" t="inlineStr">
        <is>
          <t>aanvalsgeweer gecombineerd met een granaatwerper</t>
        </is>
      </c>
      <c r="BW134" s="2" t="inlineStr">
        <is>
          <t>2</t>
        </is>
      </c>
      <c r="BX134" s="2" t="inlineStr">
        <is>
          <t/>
        </is>
      </c>
      <c r="BY134" t="inlineStr">
        <is>
          <t/>
        </is>
      </c>
      <c r="BZ134" t="inlineStr">
        <is>
          <t/>
        </is>
      </c>
      <c r="CA134" t="inlineStr">
        <is>
          <t/>
        </is>
      </c>
      <c r="CB134" t="inlineStr">
        <is>
          <t/>
        </is>
      </c>
      <c r="CC134" t="inlineStr">
        <is>
          <t/>
        </is>
      </c>
      <c r="CD134" t="inlineStr">
        <is>
          <t/>
        </is>
      </c>
      <c r="CE134" t="inlineStr">
        <is>
          <t/>
        </is>
      </c>
      <c r="CF134" t="inlineStr">
        <is>
          <t/>
        </is>
      </c>
      <c r="CG134" t="inlineStr">
        <is>
          <t/>
        </is>
      </c>
      <c r="CH134" s="2" t="inlineStr">
        <is>
          <t>Lansatoare de grenade (puști)</t>
        </is>
      </c>
      <c r="CI134" s="2" t="inlineStr">
        <is>
          <t>2</t>
        </is>
      </c>
      <c r="CJ134" s="2" t="inlineStr">
        <is>
          <t/>
        </is>
      </c>
      <c r="CK134" t="inlineStr">
        <is>
          <t/>
        </is>
      </c>
      <c r="CL134" t="inlineStr">
        <is>
          <t/>
        </is>
      </c>
      <c r="CM134" t="inlineStr">
        <is>
          <t/>
        </is>
      </c>
      <c r="CN134" t="inlineStr">
        <is>
          <t/>
        </is>
      </c>
      <c r="CO134" t="inlineStr">
        <is>
          <t/>
        </is>
      </c>
      <c r="CP134" s="2" t="inlineStr">
        <is>
          <t>naprava za izstrelitev granat|
bazuka</t>
        </is>
      </c>
      <c r="CQ134" s="2" t="inlineStr">
        <is>
          <t>2|
2</t>
        </is>
      </c>
      <c r="CR134" s="2" t="inlineStr">
        <is>
          <t xml:space="preserve">|
</t>
        </is>
      </c>
      <c r="CS134" t="inlineStr">
        <is>
          <t/>
        </is>
      </c>
      <c r="CT134" t="inlineStr">
        <is>
          <t/>
        </is>
      </c>
      <c r="CU134" t="inlineStr">
        <is>
          <t/>
        </is>
      </c>
      <c r="CV134" t="inlineStr">
        <is>
          <t/>
        </is>
      </c>
      <c r="CW134" t="inlineStr">
        <is>
          <t/>
        </is>
      </c>
    </row>
    <row r="135">
      <c r="A135" s="1" t="str">
        <f>HYPERLINK("https://iate.europa.eu/entry/result/3631168/all", "3631168")</f>
        <v>3631168</v>
      </c>
      <c r="B135" t="inlineStr">
        <is>
          <t>INTERNATIONAL RELATIONS</t>
        </is>
      </c>
      <c r="C135" t="inlineStr">
        <is>
          <t>INTERNATIONAL RELATIONS|defence</t>
        </is>
      </c>
      <c r="D135" t="inlineStr">
        <is>
          <t>no</t>
        </is>
      </c>
      <c r="E135" t="inlineStr">
        <is>
          <t/>
        </is>
      </c>
      <c r="F135" s="2" t="inlineStr">
        <is>
          <t>Боеприпаси с експлозивно действие</t>
        </is>
      </c>
      <c r="G135" s="2" t="inlineStr">
        <is>
          <t>2</t>
        </is>
      </c>
      <c r="H135" s="2" t="inlineStr">
        <is>
          <t/>
        </is>
      </c>
      <c r="I135" t="inlineStr">
        <is>
          <t/>
        </is>
      </c>
      <c r="J135" t="inlineStr">
        <is>
          <t/>
        </is>
      </c>
      <c r="K135" t="inlineStr">
        <is>
          <t/>
        </is>
      </c>
      <c r="L135" t="inlineStr">
        <is>
          <t/>
        </is>
      </c>
      <c r="M135" t="inlineStr">
        <is>
          <t/>
        </is>
      </c>
      <c r="N135" s="2" t="inlineStr">
        <is>
          <t>Ammunition med ekspanderende projektiler</t>
        </is>
      </c>
      <c r="O135" s="2" t="inlineStr">
        <is>
          <t>2</t>
        </is>
      </c>
      <c r="P135" s="2" t="inlineStr">
        <is>
          <t/>
        </is>
      </c>
      <c r="Q135" t="inlineStr">
        <is>
          <t/>
        </is>
      </c>
      <c r="R135" s="2" t="inlineStr">
        <is>
          <t>Expansivgeschosse</t>
        </is>
      </c>
      <c r="S135" s="2" t="inlineStr">
        <is>
          <t>2</t>
        </is>
      </c>
      <c r="T135" s="2" t="inlineStr">
        <is>
          <t/>
        </is>
      </c>
      <c r="U135" t="inlineStr">
        <is>
          <t/>
        </is>
      </c>
      <c r="V135" s="2" t="inlineStr">
        <is>
          <t>περίστροφα με διαστελλόμενα βλήματα</t>
        </is>
      </c>
      <c r="W135" s="2" t="inlineStr">
        <is>
          <t>2</t>
        </is>
      </c>
      <c r="X135" s="2" t="inlineStr">
        <is>
          <t/>
        </is>
      </c>
      <c r="Y135" t="inlineStr">
        <is>
          <t/>
        </is>
      </c>
      <c r="Z135" s="2" t="inlineStr">
        <is>
          <t>ammunition with expanding projectile</t>
        </is>
      </c>
      <c r="AA135" s="2" t="inlineStr">
        <is>
          <t>2</t>
        </is>
      </c>
      <c r="AB135" s="2" t="inlineStr">
        <is>
          <t/>
        </is>
      </c>
      <c r="AC135" t="inlineStr">
        <is>
          <t/>
        </is>
      </c>
      <c r="AD135" s="2" t="inlineStr">
        <is>
          <t>proyectiles dum-dum</t>
        </is>
      </c>
      <c r="AE135" s="2" t="inlineStr">
        <is>
          <t>2</t>
        </is>
      </c>
      <c r="AF135" s="2" t="inlineStr">
        <is>
          <t/>
        </is>
      </c>
      <c r="AG135" t="inlineStr">
        <is>
          <t/>
        </is>
      </c>
      <c r="AH135" t="inlineStr">
        <is>
          <t/>
        </is>
      </c>
      <c r="AI135" t="inlineStr">
        <is>
          <t/>
        </is>
      </c>
      <c r="AJ135" t="inlineStr">
        <is>
          <t/>
        </is>
      </c>
      <c r="AK135" t="inlineStr">
        <is>
          <t/>
        </is>
      </c>
      <c r="AL135" s="2" t="inlineStr">
        <is>
          <t>dumdum-ammus</t>
        </is>
      </c>
      <c r="AM135" s="2" t="inlineStr">
        <is>
          <t>2</t>
        </is>
      </c>
      <c r="AN135" s="2" t="inlineStr">
        <is>
          <t/>
        </is>
      </c>
      <c r="AO135" t="inlineStr">
        <is>
          <t/>
        </is>
      </c>
      <c r="AP135" s="2" t="inlineStr">
        <is>
          <t>munition avec des projectiles expansifs|
projectile expansif</t>
        </is>
      </c>
      <c r="AQ135" s="2" t="inlineStr">
        <is>
          <t>2|
2</t>
        </is>
      </c>
      <c r="AR135" s="2" t="inlineStr">
        <is>
          <t xml:space="preserve">|
</t>
        </is>
      </c>
      <c r="AS135" t="inlineStr">
        <is>
          <t/>
        </is>
      </c>
      <c r="AT135" t="inlineStr">
        <is>
          <t/>
        </is>
      </c>
      <c r="AU135" t="inlineStr">
        <is>
          <t/>
        </is>
      </c>
      <c r="AV135" t="inlineStr">
        <is>
          <t/>
        </is>
      </c>
      <c r="AW135" t="inlineStr">
        <is>
          <t/>
        </is>
      </c>
      <c r="AX135" t="inlineStr">
        <is>
          <t/>
        </is>
      </c>
      <c r="AY135" t="inlineStr">
        <is>
          <t/>
        </is>
      </c>
      <c r="AZ135" t="inlineStr">
        <is>
          <t/>
        </is>
      </c>
      <c r="BA135" t="inlineStr">
        <is>
          <t/>
        </is>
      </c>
      <c r="BB135" s="2" t="inlineStr">
        <is>
          <t>kiterjedő lövedéket tartalmazó lőszer</t>
        </is>
      </c>
      <c r="BC135" s="2" t="inlineStr">
        <is>
          <t>2</t>
        </is>
      </c>
      <c r="BD135" s="2" t="inlineStr">
        <is>
          <t/>
        </is>
      </c>
      <c r="BE135" t="inlineStr">
        <is>
          <t/>
        </is>
      </c>
      <c r="BF135" s="2" t="inlineStr">
        <is>
          <t>munizioni dotate di proiettili ad espansione</t>
        </is>
      </c>
      <c r="BG135" s="2" t="inlineStr">
        <is>
          <t>2</t>
        </is>
      </c>
      <c r="BH135" s="2" t="inlineStr">
        <is>
          <t/>
        </is>
      </c>
      <c r="BI135" t="inlineStr">
        <is>
          <t/>
        </is>
      </c>
      <c r="BJ135" t="inlineStr">
        <is>
          <t/>
        </is>
      </c>
      <c r="BK135" t="inlineStr">
        <is>
          <t/>
        </is>
      </c>
      <c r="BL135" t="inlineStr">
        <is>
          <t/>
        </is>
      </c>
      <c r="BM135" t="inlineStr">
        <is>
          <t/>
        </is>
      </c>
      <c r="BN135" t="inlineStr">
        <is>
          <t/>
        </is>
      </c>
      <c r="BO135" t="inlineStr">
        <is>
          <t/>
        </is>
      </c>
      <c r="BP135" t="inlineStr">
        <is>
          <t/>
        </is>
      </c>
      <c r="BQ135" t="inlineStr">
        <is>
          <t/>
        </is>
      </c>
      <c r="BR135" s="2" t="inlineStr">
        <is>
          <t>munizzjon bi projettili li jespandu</t>
        </is>
      </c>
      <c r="BS135" s="2" t="inlineStr">
        <is>
          <t>2</t>
        </is>
      </c>
      <c r="BT135" s="2" t="inlineStr">
        <is>
          <t/>
        </is>
      </c>
      <c r="BU135" t="inlineStr">
        <is>
          <t/>
        </is>
      </c>
      <c r="BV135" s="2" t="inlineStr">
        <is>
          <t>munitie met expanderende kogels|
dum-dumkogel</t>
        </is>
      </c>
      <c r="BW135" s="2" t="inlineStr">
        <is>
          <t>2|
2</t>
        </is>
      </c>
      <c r="BX135" s="2" t="inlineStr">
        <is>
          <t xml:space="preserve">|
</t>
        </is>
      </c>
      <c r="BY135" t="inlineStr">
        <is>
          <t/>
        </is>
      </c>
      <c r="BZ135" t="inlineStr">
        <is>
          <t/>
        </is>
      </c>
      <c r="CA135" t="inlineStr">
        <is>
          <t/>
        </is>
      </c>
      <c r="CB135" t="inlineStr">
        <is>
          <t/>
        </is>
      </c>
      <c r="CC135" t="inlineStr">
        <is>
          <t/>
        </is>
      </c>
      <c r="CD135" s="2" t="inlineStr">
        <is>
          <t>munições com projécteis expansivos</t>
        </is>
      </c>
      <c r="CE135" s="2" t="inlineStr">
        <is>
          <t>2</t>
        </is>
      </c>
      <c r="CF135" s="2" t="inlineStr">
        <is>
          <t/>
        </is>
      </c>
      <c r="CG135" t="inlineStr">
        <is>
          <t/>
        </is>
      </c>
      <c r="CH135" s="2" t="inlineStr">
        <is>
          <t>munițiile cu proiectile expansive</t>
        </is>
      </c>
      <c r="CI135" s="2" t="inlineStr">
        <is>
          <t>2</t>
        </is>
      </c>
      <c r="CJ135" s="2" t="inlineStr">
        <is>
          <t/>
        </is>
      </c>
      <c r="CK135" t="inlineStr">
        <is>
          <t/>
        </is>
      </c>
      <c r="CL135" t="inlineStr">
        <is>
          <t/>
        </is>
      </c>
      <c r="CM135" t="inlineStr">
        <is>
          <t/>
        </is>
      </c>
      <c r="CN135" t="inlineStr">
        <is>
          <t/>
        </is>
      </c>
      <c r="CO135" t="inlineStr">
        <is>
          <t/>
        </is>
      </c>
      <c r="CP135" s="2" t="inlineStr">
        <is>
          <t>strelivo z razširnim učinkom</t>
        </is>
      </c>
      <c r="CQ135" s="2" t="inlineStr">
        <is>
          <t>2</t>
        </is>
      </c>
      <c r="CR135" s="2" t="inlineStr">
        <is>
          <t/>
        </is>
      </c>
      <c r="CS135" t="inlineStr">
        <is>
          <t/>
        </is>
      </c>
      <c r="CT135" s="2" t="inlineStr">
        <is>
          <t>ammunition med utvidgande projektiler</t>
        </is>
      </c>
      <c r="CU135" s="2" t="inlineStr">
        <is>
          <t>2</t>
        </is>
      </c>
      <c r="CV135" s="2" t="inlineStr">
        <is>
          <t/>
        </is>
      </c>
      <c r="CW135" t="inlineStr">
        <is>
          <t/>
        </is>
      </c>
    </row>
    <row r="136">
      <c r="A136" s="1" t="str">
        <f>HYPERLINK("https://iate.europa.eu/entry/result/3631153/all", "3631153")</f>
        <v>3631153</v>
      </c>
      <c r="B136" t="inlineStr">
        <is>
          <t>INTERNATIONAL RELATIONS</t>
        </is>
      </c>
      <c r="C136" t="inlineStr">
        <is>
          <t>INTERNATIONAL RELATIONS|defence</t>
        </is>
      </c>
      <c r="D136" t="inlineStr">
        <is>
          <t>no</t>
        </is>
      </c>
      <c r="E136" t="inlineStr">
        <is>
          <t/>
        </is>
      </c>
      <c r="F136" s="2" t="inlineStr">
        <is>
          <t>противотанкови ракетни снаряди</t>
        </is>
      </c>
      <c r="G136" s="2" t="inlineStr">
        <is>
          <t>2</t>
        </is>
      </c>
      <c r="H136" s="2" t="inlineStr">
        <is>
          <t/>
        </is>
      </c>
      <c r="I136" t="inlineStr">
        <is>
          <t/>
        </is>
      </c>
      <c r="J136" t="inlineStr">
        <is>
          <t/>
        </is>
      </c>
      <c r="K136" t="inlineStr">
        <is>
          <t/>
        </is>
      </c>
      <c r="L136" t="inlineStr">
        <is>
          <t/>
        </is>
      </c>
      <c r="M136" t="inlineStr">
        <is>
          <t/>
        </is>
      </c>
      <c r="N136" s="2" t="inlineStr">
        <is>
          <t>affyringsstyr for panserværnsmissiler</t>
        </is>
      </c>
      <c r="O136" s="2" t="inlineStr">
        <is>
          <t>2</t>
        </is>
      </c>
      <c r="P136" s="2" t="inlineStr">
        <is>
          <t/>
        </is>
      </c>
      <c r="Q136" t="inlineStr">
        <is>
          <t/>
        </is>
      </c>
      <c r="R136" s="2" t="inlineStr">
        <is>
          <t>Abschussgeräte für Panzerabwehr-Raketen</t>
        </is>
      </c>
      <c r="S136" s="2" t="inlineStr">
        <is>
          <t>2</t>
        </is>
      </c>
      <c r="T136" s="2" t="inlineStr">
        <is>
          <t/>
        </is>
      </c>
      <c r="U136" t="inlineStr">
        <is>
          <t/>
        </is>
      </c>
      <c r="V136" s="2" t="inlineStr">
        <is>
          <t>εκτοξευτές για αντιαρματικοί πύραυλοι</t>
        </is>
      </c>
      <c r="W136" s="2" t="inlineStr">
        <is>
          <t>2</t>
        </is>
      </c>
      <c r="X136" s="2" t="inlineStr">
        <is>
          <t/>
        </is>
      </c>
      <c r="Y136" t="inlineStr">
        <is>
          <t/>
        </is>
      </c>
      <c r="Z136" s="2" t="inlineStr">
        <is>
          <t>anti-tank missile launcher</t>
        </is>
      </c>
      <c r="AA136" s="2" t="inlineStr">
        <is>
          <t>2</t>
        </is>
      </c>
      <c r="AB136" s="2" t="inlineStr">
        <is>
          <t/>
        </is>
      </c>
      <c r="AC136" t="inlineStr">
        <is>
          <t/>
        </is>
      </c>
      <c r="AD136" s="2" t="inlineStr">
        <is>
          <t>lanzadores de misiles antitanque</t>
        </is>
      </c>
      <c r="AE136" s="2" t="inlineStr">
        <is>
          <t>2</t>
        </is>
      </c>
      <c r="AF136" s="2" t="inlineStr">
        <is>
          <t/>
        </is>
      </c>
      <c r="AG136" t="inlineStr">
        <is>
          <t/>
        </is>
      </c>
      <c r="AH136" t="inlineStr">
        <is>
          <t/>
        </is>
      </c>
      <c r="AI136" t="inlineStr">
        <is>
          <t/>
        </is>
      </c>
      <c r="AJ136" t="inlineStr">
        <is>
          <t/>
        </is>
      </c>
      <c r="AK136" t="inlineStr">
        <is>
          <t/>
        </is>
      </c>
      <c r="AL136" t="inlineStr">
        <is>
          <t/>
        </is>
      </c>
      <c r="AM136" t="inlineStr">
        <is>
          <t/>
        </is>
      </c>
      <c r="AN136" t="inlineStr">
        <is>
          <t/>
        </is>
      </c>
      <c r="AO136" t="inlineStr">
        <is>
          <t/>
        </is>
      </c>
      <c r="AP136" s="2" t="inlineStr">
        <is>
          <t>lanceur de missiles antichars</t>
        </is>
      </c>
      <c r="AQ136" s="2" t="inlineStr">
        <is>
          <t>2</t>
        </is>
      </c>
      <c r="AR136" s="2" t="inlineStr">
        <is>
          <t/>
        </is>
      </c>
      <c r="AS136" t="inlineStr">
        <is>
          <t/>
        </is>
      </c>
      <c r="AT136" t="inlineStr">
        <is>
          <t/>
        </is>
      </c>
      <c r="AU136" t="inlineStr">
        <is>
          <t/>
        </is>
      </c>
      <c r="AV136" t="inlineStr">
        <is>
          <t/>
        </is>
      </c>
      <c r="AW136" t="inlineStr">
        <is>
          <t/>
        </is>
      </c>
      <c r="AX136" t="inlineStr">
        <is>
          <t/>
        </is>
      </c>
      <c r="AY136" t="inlineStr">
        <is>
          <t/>
        </is>
      </c>
      <c r="AZ136" t="inlineStr">
        <is>
          <t/>
        </is>
      </c>
      <c r="BA136" t="inlineStr">
        <is>
          <t/>
        </is>
      </c>
      <c r="BB136" t="inlineStr">
        <is>
          <t/>
        </is>
      </c>
      <c r="BC136" t="inlineStr">
        <is>
          <t/>
        </is>
      </c>
      <c r="BD136" t="inlineStr">
        <is>
          <t/>
        </is>
      </c>
      <c r="BE136" t="inlineStr">
        <is>
          <t/>
        </is>
      </c>
      <c r="BF136" s="2" t="inlineStr">
        <is>
          <t>lanciatori di missili anticarro</t>
        </is>
      </c>
      <c r="BG136" s="2" t="inlineStr">
        <is>
          <t>2</t>
        </is>
      </c>
      <c r="BH136" s="2" t="inlineStr">
        <is>
          <t/>
        </is>
      </c>
      <c r="BI136" t="inlineStr">
        <is>
          <t/>
        </is>
      </c>
      <c r="BJ136" t="inlineStr">
        <is>
          <t/>
        </is>
      </c>
      <c r="BK136" t="inlineStr">
        <is>
          <t/>
        </is>
      </c>
      <c r="BL136" t="inlineStr">
        <is>
          <t/>
        </is>
      </c>
      <c r="BM136" t="inlineStr">
        <is>
          <t/>
        </is>
      </c>
      <c r="BN136" t="inlineStr">
        <is>
          <t/>
        </is>
      </c>
      <c r="BO136" t="inlineStr">
        <is>
          <t/>
        </is>
      </c>
      <c r="BP136" t="inlineStr">
        <is>
          <t/>
        </is>
      </c>
      <c r="BQ136" t="inlineStr">
        <is>
          <t/>
        </is>
      </c>
      <c r="BR136" t="inlineStr">
        <is>
          <t/>
        </is>
      </c>
      <c r="BS136" t="inlineStr">
        <is>
          <t/>
        </is>
      </c>
      <c r="BT136" t="inlineStr">
        <is>
          <t/>
        </is>
      </c>
      <c r="BU136" t="inlineStr">
        <is>
          <t/>
        </is>
      </c>
      <c r="BV136" s="2" t="inlineStr">
        <is>
          <t>werpers van anti-tankraketten</t>
        </is>
      </c>
      <c r="BW136" s="2" t="inlineStr">
        <is>
          <t>2</t>
        </is>
      </c>
      <c r="BX136" s="2" t="inlineStr">
        <is>
          <t/>
        </is>
      </c>
      <c r="BY136" t="inlineStr">
        <is>
          <t/>
        </is>
      </c>
      <c r="BZ136" t="inlineStr">
        <is>
          <t/>
        </is>
      </c>
      <c r="CA136" t="inlineStr">
        <is>
          <t/>
        </is>
      </c>
      <c r="CB136" t="inlineStr">
        <is>
          <t/>
        </is>
      </c>
      <c r="CC136" t="inlineStr">
        <is>
          <t/>
        </is>
      </c>
      <c r="CD136" s="2" t="inlineStr">
        <is>
          <t>sistemas de lançamento por mísseis anti-tanque portáteis</t>
        </is>
      </c>
      <c r="CE136" s="2" t="inlineStr">
        <is>
          <t>2</t>
        </is>
      </c>
      <c r="CF136" s="2" t="inlineStr">
        <is>
          <t/>
        </is>
      </c>
      <c r="CG136" t="inlineStr">
        <is>
          <t/>
        </is>
      </c>
      <c r="CH136" s="2" t="inlineStr">
        <is>
          <t>lansatoare de proiectile antitanc</t>
        </is>
      </c>
      <c r="CI136" s="2" t="inlineStr">
        <is>
          <t>2</t>
        </is>
      </c>
      <c r="CJ136" s="2" t="inlineStr">
        <is>
          <t/>
        </is>
      </c>
      <c r="CK136" t="inlineStr">
        <is>
          <t/>
        </is>
      </c>
      <c r="CL136" t="inlineStr">
        <is>
          <t/>
        </is>
      </c>
      <c r="CM136" t="inlineStr">
        <is>
          <t/>
        </is>
      </c>
      <c r="CN136" t="inlineStr">
        <is>
          <t/>
        </is>
      </c>
      <c r="CO136" t="inlineStr">
        <is>
          <t/>
        </is>
      </c>
      <c r="CP136" s="2" t="inlineStr">
        <is>
          <t>lansirnik protioklepnih raket</t>
        </is>
      </c>
      <c r="CQ136" s="2" t="inlineStr">
        <is>
          <t>2</t>
        </is>
      </c>
      <c r="CR136" s="2" t="inlineStr">
        <is>
          <t/>
        </is>
      </c>
      <c r="CS136" t="inlineStr">
        <is>
          <t/>
        </is>
      </c>
      <c r="CT136" t="inlineStr">
        <is>
          <t/>
        </is>
      </c>
      <c r="CU136" t="inlineStr">
        <is>
          <t/>
        </is>
      </c>
      <c r="CV136" t="inlineStr">
        <is>
          <t/>
        </is>
      </c>
      <c r="CW136" t="inlineStr">
        <is>
          <t/>
        </is>
      </c>
    </row>
    <row r="137">
      <c r="A137" s="1" t="str">
        <f>HYPERLINK("https://iate.europa.eu/entry/result/3631172/all", "3631172")</f>
        <v>3631172</v>
      </c>
      <c r="B137" t="inlineStr">
        <is>
          <t>INTERNATIONAL RELATIONS</t>
        </is>
      </c>
      <c r="C137" t="inlineStr">
        <is>
          <t>INTERNATIONAL RELATIONS|defence</t>
        </is>
      </c>
      <c r="D137" t="inlineStr">
        <is>
          <t>no</t>
        </is>
      </c>
      <c r="E137" t="inlineStr">
        <is>
          <t/>
        </is>
      </c>
      <c r="F137" t="inlineStr">
        <is>
          <t/>
        </is>
      </c>
      <c r="G137" t="inlineStr">
        <is>
          <t/>
        </is>
      </c>
      <c r="H137" t="inlineStr">
        <is>
          <t/>
        </is>
      </c>
      <c r="I137" t="inlineStr">
        <is>
          <t/>
        </is>
      </c>
      <c r="J137" t="inlineStr">
        <is>
          <t/>
        </is>
      </c>
      <c r="K137" t="inlineStr">
        <is>
          <t/>
        </is>
      </c>
      <c r="L137" t="inlineStr">
        <is>
          <t/>
        </is>
      </c>
      <c r="M137" t="inlineStr">
        <is>
          <t/>
        </is>
      </c>
      <c r="N137" t="inlineStr">
        <is>
          <t/>
        </is>
      </c>
      <c r="O137" t="inlineStr">
        <is>
          <t/>
        </is>
      </c>
      <c r="P137" t="inlineStr">
        <is>
          <t/>
        </is>
      </c>
      <c r="Q137" t="inlineStr">
        <is>
          <t/>
        </is>
      </c>
      <c r="R137" s="2" t="inlineStr">
        <is>
          <t>Umbauen von Feuerwaffen</t>
        </is>
      </c>
      <c r="S137" s="2" t="inlineStr">
        <is>
          <t>2</t>
        </is>
      </c>
      <c r="T137" s="2" t="inlineStr">
        <is>
          <t/>
        </is>
      </c>
      <c r="U137" t="inlineStr">
        <is>
          <t/>
        </is>
      </c>
      <c r="V137" t="inlineStr">
        <is>
          <t/>
        </is>
      </c>
      <c r="W137" t="inlineStr">
        <is>
          <t/>
        </is>
      </c>
      <c r="X137" t="inlineStr">
        <is>
          <t/>
        </is>
      </c>
      <c r="Y137" t="inlineStr">
        <is>
          <t/>
        </is>
      </c>
      <c r="Z137" s="2" t="inlineStr">
        <is>
          <t>conversion of firearms</t>
        </is>
      </c>
      <c r="AA137" s="2" t="inlineStr">
        <is>
          <t>2</t>
        </is>
      </c>
      <c r="AB137" s="2" t="inlineStr">
        <is>
          <t/>
        </is>
      </c>
      <c r="AC137" t="inlineStr">
        <is>
          <t/>
        </is>
      </c>
      <c r="AD137" s="2" t="inlineStr">
        <is>
          <t>transformación de armas de fuego</t>
        </is>
      </c>
      <c r="AE137" s="2" t="inlineStr">
        <is>
          <t>2</t>
        </is>
      </c>
      <c r="AF137" s="2" t="inlineStr">
        <is>
          <t/>
        </is>
      </c>
      <c r="AG137" t="inlineStr">
        <is>
          <t/>
        </is>
      </c>
      <c r="AH137" t="inlineStr">
        <is>
          <t/>
        </is>
      </c>
      <c r="AI137" t="inlineStr">
        <is>
          <t/>
        </is>
      </c>
      <c r="AJ137" t="inlineStr">
        <is>
          <t/>
        </is>
      </c>
      <c r="AK137" t="inlineStr">
        <is>
          <t/>
        </is>
      </c>
      <c r="AL137" s="2" t="inlineStr">
        <is>
          <t>ampuma-aseiden muuntaminen</t>
        </is>
      </c>
      <c r="AM137" s="2" t="inlineStr">
        <is>
          <t>2</t>
        </is>
      </c>
      <c r="AN137" s="2" t="inlineStr">
        <is>
          <t/>
        </is>
      </c>
      <c r="AO137" t="inlineStr">
        <is>
          <t/>
        </is>
      </c>
      <c r="AP137" s="2" t="inlineStr">
        <is>
          <t>transformation d'armes à feu</t>
        </is>
      </c>
      <c r="AQ137" s="2" t="inlineStr">
        <is>
          <t>2</t>
        </is>
      </c>
      <c r="AR137" s="2" t="inlineStr">
        <is>
          <t/>
        </is>
      </c>
      <c r="AS137" t="inlineStr">
        <is>
          <t/>
        </is>
      </c>
      <c r="AT137" t="inlineStr">
        <is>
          <t/>
        </is>
      </c>
      <c r="AU137" t="inlineStr">
        <is>
          <t/>
        </is>
      </c>
      <c r="AV137" t="inlineStr">
        <is>
          <t/>
        </is>
      </c>
      <c r="AW137" t="inlineStr">
        <is>
          <t/>
        </is>
      </c>
      <c r="AX137" t="inlineStr">
        <is>
          <t/>
        </is>
      </c>
      <c r="AY137" t="inlineStr">
        <is>
          <t/>
        </is>
      </c>
      <c r="AZ137" t="inlineStr">
        <is>
          <t/>
        </is>
      </c>
      <c r="BA137" t="inlineStr">
        <is>
          <t/>
        </is>
      </c>
      <c r="BB137" s="2" t="inlineStr">
        <is>
          <t>tűzfegyverek átalakítása</t>
        </is>
      </c>
      <c r="BC137" s="2" t="inlineStr">
        <is>
          <t>2</t>
        </is>
      </c>
      <c r="BD137" s="2" t="inlineStr">
        <is>
          <t/>
        </is>
      </c>
      <c r="BE137" t="inlineStr">
        <is>
          <t/>
        </is>
      </c>
      <c r="BF137" s="2" t="inlineStr">
        <is>
          <t>trasformazione di armi da fuoco</t>
        </is>
      </c>
      <c r="BG137" s="2" t="inlineStr">
        <is>
          <t>2</t>
        </is>
      </c>
      <c r="BH137" s="2" t="inlineStr">
        <is>
          <t/>
        </is>
      </c>
      <c r="BI137" t="inlineStr">
        <is>
          <t/>
        </is>
      </c>
      <c r="BJ137" t="inlineStr">
        <is>
          <t/>
        </is>
      </c>
      <c r="BK137" t="inlineStr">
        <is>
          <t/>
        </is>
      </c>
      <c r="BL137" t="inlineStr">
        <is>
          <t/>
        </is>
      </c>
      <c r="BM137" t="inlineStr">
        <is>
          <t/>
        </is>
      </c>
      <c r="BN137" t="inlineStr">
        <is>
          <t/>
        </is>
      </c>
      <c r="BO137" t="inlineStr">
        <is>
          <t/>
        </is>
      </c>
      <c r="BP137" t="inlineStr">
        <is>
          <t/>
        </is>
      </c>
      <c r="BQ137" t="inlineStr">
        <is>
          <t/>
        </is>
      </c>
      <c r="BR137" t="inlineStr">
        <is>
          <t/>
        </is>
      </c>
      <c r="BS137" t="inlineStr">
        <is>
          <t/>
        </is>
      </c>
      <c r="BT137" t="inlineStr">
        <is>
          <t/>
        </is>
      </c>
      <c r="BU137" t="inlineStr">
        <is>
          <t/>
        </is>
      </c>
      <c r="BV137" s="2" t="inlineStr">
        <is>
          <t>transformatie van vuurwapens</t>
        </is>
      </c>
      <c r="BW137" s="2" t="inlineStr">
        <is>
          <t>2</t>
        </is>
      </c>
      <c r="BX137" s="2" t="inlineStr">
        <is>
          <t/>
        </is>
      </c>
      <c r="BY137" t="inlineStr">
        <is>
          <t/>
        </is>
      </c>
      <c r="BZ137" t="inlineStr">
        <is>
          <t/>
        </is>
      </c>
      <c r="CA137" t="inlineStr">
        <is>
          <t/>
        </is>
      </c>
      <c r="CB137" t="inlineStr">
        <is>
          <t/>
        </is>
      </c>
      <c r="CC137" t="inlineStr">
        <is>
          <t/>
        </is>
      </c>
      <c r="CD137" s="2" t="inlineStr">
        <is>
          <t>transformação de armas de fogo</t>
        </is>
      </c>
      <c r="CE137" s="2" t="inlineStr">
        <is>
          <t>2</t>
        </is>
      </c>
      <c r="CF137" s="2" t="inlineStr">
        <is>
          <t/>
        </is>
      </c>
      <c r="CG137" t="inlineStr">
        <is>
          <t/>
        </is>
      </c>
      <c r="CH137" t="inlineStr">
        <is>
          <t/>
        </is>
      </c>
      <c r="CI137" t="inlineStr">
        <is>
          <t/>
        </is>
      </c>
      <c r="CJ137" t="inlineStr">
        <is>
          <t/>
        </is>
      </c>
      <c r="CK137" t="inlineStr">
        <is>
          <t/>
        </is>
      </c>
      <c r="CL137" t="inlineStr">
        <is>
          <t/>
        </is>
      </c>
      <c r="CM137" t="inlineStr">
        <is>
          <t/>
        </is>
      </c>
      <c r="CN137" t="inlineStr">
        <is>
          <t/>
        </is>
      </c>
      <c r="CO137" t="inlineStr">
        <is>
          <t/>
        </is>
      </c>
      <c r="CP137" t="inlineStr">
        <is>
          <t/>
        </is>
      </c>
      <c r="CQ137" t="inlineStr">
        <is>
          <t/>
        </is>
      </c>
      <c r="CR137" t="inlineStr">
        <is>
          <t/>
        </is>
      </c>
      <c r="CS137" t="inlineStr">
        <is>
          <t/>
        </is>
      </c>
      <c r="CT137" t="inlineStr">
        <is>
          <t/>
        </is>
      </c>
      <c r="CU137" t="inlineStr">
        <is>
          <t/>
        </is>
      </c>
      <c r="CV137" t="inlineStr">
        <is>
          <t/>
        </is>
      </c>
      <c r="CW137" t="inlineStr">
        <is>
          <t/>
        </is>
      </c>
    </row>
    <row r="138">
      <c r="A138" s="1" t="str">
        <f>HYPERLINK("https://iate.europa.eu/entry/result/3631176/all", "3631176")</f>
        <v>3631176</v>
      </c>
      <c r="B138" t="inlineStr">
        <is>
          <t>INTERNATIONAL RELATIONS</t>
        </is>
      </c>
      <c r="C138" t="inlineStr">
        <is>
          <t>INTERNATIONAL RELATIONS|defence</t>
        </is>
      </c>
      <c r="D138" t="inlineStr">
        <is>
          <t>no</t>
        </is>
      </c>
      <c r="E138" t="inlineStr">
        <is>
          <t/>
        </is>
      </c>
      <c r="F138" s="2" t="inlineStr">
        <is>
          <t>Боеприпаси с запалително действие</t>
        </is>
      </c>
      <c r="G138" s="2" t="inlineStr">
        <is>
          <t>2</t>
        </is>
      </c>
      <c r="H138" s="2" t="inlineStr">
        <is>
          <t/>
        </is>
      </c>
      <c r="I138" t="inlineStr">
        <is>
          <t/>
        </is>
      </c>
      <c r="J138" t="inlineStr">
        <is>
          <t/>
        </is>
      </c>
      <c r="K138" t="inlineStr">
        <is>
          <t/>
        </is>
      </c>
      <c r="L138" t="inlineStr">
        <is>
          <t/>
        </is>
      </c>
      <c r="M138" t="inlineStr">
        <is>
          <t/>
        </is>
      </c>
      <c r="N138" s="2" t="inlineStr">
        <is>
          <t>brandammunition</t>
        </is>
      </c>
      <c r="O138" s="2" t="inlineStr">
        <is>
          <t>2</t>
        </is>
      </c>
      <c r="P138" s="2" t="inlineStr">
        <is>
          <t/>
        </is>
      </c>
      <c r="Q138" t="inlineStr">
        <is>
          <t/>
        </is>
      </c>
      <c r="R138" s="2" t="inlineStr">
        <is>
          <t>Munition mit Brandsatz|
Brandgeschoß</t>
        </is>
      </c>
      <c r="S138" s="2" t="inlineStr">
        <is>
          <t>2|
2</t>
        </is>
      </c>
      <c r="T138" s="2" t="inlineStr">
        <is>
          <t xml:space="preserve">|
</t>
        </is>
      </c>
      <c r="U138" t="inlineStr">
        <is>
          <t/>
        </is>
      </c>
      <c r="V138" s="2" t="inlineStr">
        <is>
          <t>εμπρηστικά πυρομαχικά</t>
        </is>
      </c>
      <c r="W138" s="2" t="inlineStr">
        <is>
          <t>2</t>
        </is>
      </c>
      <c r="X138" s="2" t="inlineStr">
        <is>
          <t/>
        </is>
      </c>
      <c r="Y138" t="inlineStr">
        <is>
          <t/>
        </is>
      </c>
      <c r="Z138" s="2" t="inlineStr">
        <is>
          <t>ammunition with incendiary projectile</t>
        </is>
      </c>
      <c r="AA138" s="2" t="inlineStr">
        <is>
          <t>2</t>
        </is>
      </c>
      <c r="AB138" s="2" t="inlineStr">
        <is>
          <t/>
        </is>
      </c>
      <c r="AC138" t="inlineStr">
        <is>
          <t/>
        </is>
      </c>
      <c r="AD138" s="2" t="inlineStr">
        <is>
          <t>municiones con balas incendiarias</t>
        </is>
      </c>
      <c r="AE138" s="2" t="inlineStr">
        <is>
          <t>2</t>
        </is>
      </c>
      <c r="AF138" s="2" t="inlineStr">
        <is>
          <t/>
        </is>
      </c>
      <c r="AG138" t="inlineStr">
        <is>
          <t/>
        </is>
      </c>
      <c r="AH138" t="inlineStr">
        <is>
          <t/>
        </is>
      </c>
      <c r="AI138" t="inlineStr">
        <is>
          <t/>
        </is>
      </c>
      <c r="AJ138" t="inlineStr">
        <is>
          <t/>
        </is>
      </c>
      <c r="AK138" t="inlineStr">
        <is>
          <t/>
        </is>
      </c>
      <c r="AL138" s="2" t="inlineStr">
        <is>
          <t>sytyttäväammuksiset ampumatarvikkeet</t>
        </is>
      </c>
      <c r="AM138" s="2" t="inlineStr">
        <is>
          <t>2</t>
        </is>
      </c>
      <c r="AN138" s="2" t="inlineStr">
        <is>
          <t/>
        </is>
      </c>
      <c r="AO138" t="inlineStr">
        <is>
          <t/>
        </is>
      </c>
      <c r="AP138" s="2" t="inlineStr">
        <is>
          <t>munition à balles incendiaires|
munition incendiaire</t>
        </is>
      </c>
      <c r="AQ138" s="2" t="inlineStr">
        <is>
          <t>2|
2</t>
        </is>
      </c>
      <c r="AR138" s="2" t="inlineStr">
        <is>
          <t xml:space="preserve">|
</t>
        </is>
      </c>
      <c r="AS138" t="inlineStr">
        <is>
          <t/>
        </is>
      </c>
      <c r="AT138" t="inlineStr">
        <is>
          <t/>
        </is>
      </c>
      <c r="AU138" t="inlineStr">
        <is>
          <t/>
        </is>
      </c>
      <c r="AV138" t="inlineStr">
        <is>
          <t/>
        </is>
      </c>
      <c r="AW138" t="inlineStr">
        <is>
          <t/>
        </is>
      </c>
      <c r="AX138" t="inlineStr">
        <is>
          <t/>
        </is>
      </c>
      <c r="AY138" t="inlineStr">
        <is>
          <t/>
        </is>
      </c>
      <c r="AZ138" t="inlineStr">
        <is>
          <t/>
        </is>
      </c>
      <c r="BA138" t="inlineStr">
        <is>
          <t/>
        </is>
      </c>
      <c r="BB138" s="2" t="inlineStr">
        <is>
          <t>gyújtólövedékkel felszerelt lőszerek</t>
        </is>
      </c>
      <c r="BC138" s="2" t="inlineStr">
        <is>
          <t>2</t>
        </is>
      </c>
      <c r="BD138" s="2" t="inlineStr">
        <is>
          <t/>
        </is>
      </c>
      <c r="BE138" t="inlineStr">
        <is>
          <t/>
        </is>
      </c>
      <c r="BF138" s="2" t="inlineStr">
        <is>
          <t>munizioni incendiarie</t>
        </is>
      </c>
      <c r="BG138" s="2" t="inlineStr">
        <is>
          <t>2</t>
        </is>
      </c>
      <c r="BH138" s="2" t="inlineStr">
        <is>
          <t/>
        </is>
      </c>
      <c r="BI138" t="inlineStr">
        <is>
          <t/>
        </is>
      </c>
      <c r="BJ138" t="inlineStr">
        <is>
          <t/>
        </is>
      </c>
      <c r="BK138" t="inlineStr">
        <is>
          <t/>
        </is>
      </c>
      <c r="BL138" t="inlineStr">
        <is>
          <t/>
        </is>
      </c>
      <c r="BM138" t="inlineStr">
        <is>
          <t/>
        </is>
      </c>
      <c r="BN138" t="inlineStr">
        <is>
          <t/>
        </is>
      </c>
      <c r="BO138" t="inlineStr">
        <is>
          <t/>
        </is>
      </c>
      <c r="BP138" t="inlineStr">
        <is>
          <t/>
        </is>
      </c>
      <c r="BQ138" t="inlineStr">
        <is>
          <t/>
        </is>
      </c>
      <c r="BR138" s="2" t="inlineStr">
        <is>
          <t>munizzjon bi projectiles inċendjarji|
munizzjon bi projettili li jieħdu n-nar</t>
        </is>
      </c>
      <c r="BS138" s="2" t="inlineStr">
        <is>
          <t>2|
2</t>
        </is>
      </c>
      <c r="BT138" s="2" t="inlineStr">
        <is>
          <t xml:space="preserve">|
</t>
        </is>
      </c>
      <c r="BU138" t="inlineStr">
        <is>
          <t/>
        </is>
      </c>
      <c r="BV138" s="2" t="inlineStr">
        <is>
          <t>pyrogene munitie</t>
        </is>
      </c>
      <c r="BW138" s="2" t="inlineStr">
        <is>
          <t>2</t>
        </is>
      </c>
      <c r="BX138" s="2" t="inlineStr">
        <is>
          <t/>
        </is>
      </c>
      <c r="BY138" t="inlineStr">
        <is>
          <t/>
        </is>
      </c>
      <c r="BZ138" t="inlineStr">
        <is>
          <t/>
        </is>
      </c>
      <c r="CA138" t="inlineStr">
        <is>
          <t/>
        </is>
      </c>
      <c r="CB138" t="inlineStr">
        <is>
          <t/>
        </is>
      </c>
      <c r="CC138" t="inlineStr">
        <is>
          <t/>
        </is>
      </c>
      <c r="CD138" s="2" t="inlineStr">
        <is>
          <t>munições incendiárias</t>
        </is>
      </c>
      <c r="CE138" s="2" t="inlineStr">
        <is>
          <t>2</t>
        </is>
      </c>
      <c r="CF138" s="2" t="inlineStr">
        <is>
          <t/>
        </is>
      </c>
      <c r="CG138" t="inlineStr">
        <is>
          <t/>
        </is>
      </c>
      <c r="CH138" s="2" t="inlineStr">
        <is>
          <t>munițiile cu proiectile incendiare</t>
        </is>
      </c>
      <c r="CI138" s="2" t="inlineStr">
        <is>
          <t>2</t>
        </is>
      </c>
      <c r="CJ138" s="2" t="inlineStr">
        <is>
          <t/>
        </is>
      </c>
      <c r="CK138" t="inlineStr">
        <is>
          <t/>
        </is>
      </c>
      <c r="CL138" t="inlineStr">
        <is>
          <t/>
        </is>
      </c>
      <c r="CM138" t="inlineStr">
        <is>
          <t/>
        </is>
      </c>
      <c r="CN138" t="inlineStr">
        <is>
          <t/>
        </is>
      </c>
      <c r="CO138" t="inlineStr">
        <is>
          <t/>
        </is>
      </c>
      <c r="CP138" s="2" t="inlineStr">
        <is>
          <t>strelivo z vnetljivim učinkom</t>
        </is>
      </c>
      <c r="CQ138" s="2" t="inlineStr">
        <is>
          <t>2</t>
        </is>
      </c>
      <c r="CR138" s="2" t="inlineStr">
        <is>
          <t/>
        </is>
      </c>
      <c r="CS138" t="inlineStr">
        <is>
          <t/>
        </is>
      </c>
      <c r="CT138" s="2" t="inlineStr">
        <is>
          <t>brandprojektiler|
ammunition med brandprojektiler</t>
        </is>
      </c>
      <c r="CU138" s="2" t="inlineStr">
        <is>
          <t>2|
2</t>
        </is>
      </c>
      <c r="CV138" s="2" t="inlineStr">
        <is>
          <t xml:space="preserve">|
</t>
        </is>
      </c>
      <c r="CW138" t="inlineStr">
        <is>
          <t/>
        </is>
      </c>
    </row>
    <row r="139">
      <c r="A139" s="1" t="str">
        <f>HYPERLINK("https://iate.europa.eu/entry/result/3631196/all", "3631196")</f>
        <v>3631196</v>
      </c>
      <c r="B139" t="inlineStr">
        <is>
          <t>INTERNATIONAL RELATIONS</t>
        </is>
      </c>
      <c r="C139" t="inlineStr">
        <is>
          <t>INTERNATIONAL RELATIONS|defence</t>
        </is>
      </c>
      <c r="D139" t="inlineStr">
        <is>
          <t>no</t>
        </is>
      </c>
      <c r="E139" t="inlineStr">
        <is>
          <t/>
        </is>
      </c>
      <c r="F139" t="inlineStr">
        <is>
          <t/>
        </is>
      </c>
      <c r="G139" t="inlineStr">
        <is>
          <t/>
        </is>
      </c>
      <c r="H139" t="inlineStr">
        <is>
          <t/>
        </is>
      </c>
      <c r="I139" t="inlineStr">
        <is>
          <t/>
        </is>
      </c>
      <c r="J139" t="inlineStr">
        <is>
          <t/>
        </is>
      </c>
      <c r="K139" t="inlineStr">
        <is>
          <t/>
        </is>
      </c>
      <c r="L139" t="inlineStr">
        <is>
          <t/>
        </is>
      </c>
      <c r="M139" t="inlineStr">
        <is>
          <t/>
        </is>
      </c>
      <c r="N139" t="inlineStr">
        <is>
          <t/>
        </is>
      </c>
      <c r="O139" t="inlineStr">
        <is>
          <t/>
        </is>
      </c>
      <c r="P139" t="inlineStr">
        <is>
          <t/>
        </is>
      </c>
      <c r="Q139" t="inlineStr">
        <is>
          <t/>
        </is>
      </c>
      <c r="R139" s="2" t="inlineStr">
        <is>
          <t>Rahmen der Waffe</t>
        </is>
      </c>
      <c r="S139" s="2" t="inlineStr">
        <is>
          <t>2</t>
        </is>
      </c>
      <c r="T139" s="2" t="inlineStr">
        <is>
          <t/>
        </is>
      </c>
      <c r="U139" t="inlineStr">
        <is>
          <t/>
        </is>
      </c>
      <c r="V139" t="inlineStr">
        <is>
          <t/>
        </is>
      </c>
      <c r="W139" t="inlineStr">
        <is>
          <t/>
        </is>
      </c>
      <c r="X139" t="inlineStr">
        <is>
          <t/>
        </is>
      </c>
      <c r="Y139" t="inlineStr">
        <is>
          <t/>
        </is>
      </c>
      <c r="Z139" s="2" t="inlineStr">
        <is>
          <t>frame of the weapon</t>
        </is>
      </c>
      <c r="AA139" s="2" t="inlineStr">
        <is>
          <t>2</t>
        </is>
      </c>
      <c r="AB139" s="2" t="inlineStr">
        <is>
          <t/>
        </is>
      </c>
      <c r="AC139" t="inlineStr">
        <is>
          <t/>
        </is>
      </c>
      <c r="AD139" t="inlineStr">
        <is>
          <t/>
        </is>
      </c>
      <c r="AE139" t="inlineStr">
        <is>
          <t/>
        </is>
      </c>
      <c r="AF139" t="inlineStr">
        <is>
          <t/>
        </is>
      </c>
      <c r="AG139" t="inlineStr">
        <is>
          <t/>
        </is>
      </c>
      <c r="AH139" t="inlineStr">
        <is>
          <t/>
        </is>
      </c>
      <c r="AI139" t="inlineStr">
        <is>
          <t/>
        </is>
      </c>
      <c r="AJ139" t="inlineStr">
        <is>
          <t/>
        </is>
      </c>
      <c r="AK139" t="inlineStr">
        <is>
          <t/>
        </is>
      </c>
      <c r="AL139" s="2" t="inlineStr">
        <is>
          <t>aseen runko</t>
        </is>
      </c>
      <c r="AM139" s="2" t="inlineStr">
        <is>
          <t>2</t>
        </is>
      </c>
      <c r="AN139" s="2" t="inlineStr">
        <is>
          <t/>
        </is>
      </c>
      <c r="AO139" t="inlineStr">
        <is>
          <t/>
        </is>
      </c>
      <c r="AP139" t="inlineStr">
        <is>
          <t/>
        </is>
      </c>
      <c r="AQ139" t="inlineStr">
        <is>
          <t/>
        </is>
      </c>
      <c r="AR139" t="inlineStr">
        <is>
          <t/>
        </is>
      </c>
      <c r="AS139" t="inlineStr">
        <is>
          <t/>
        </is>
      </c>
      <c r="AT139" t="inlineStr">
        <is>
          <t/>
        </is>
      </c>
      <c r="AU139" t="inlineStr">
        <is>
          <t/>
        </is>
      </c>
      <c r="AV139" t="inlineStr">
        <is>
          <t/>
        </is>
      </c>
      <c r="AW139" t="inlineStr">
        <is>
          <t/>
        </is>
      </c>
      <c r="AX139" t="inlineStr">
        <is>
          <t/>
        </is>
      </c>
      <c r="AY139" t="inlineStr">
        <is>
          <t/>
        </is>
      </c>
      <c r="AZ139" t="inlineStr">
        <is>
          <t/>
        </is>
      </c>
      <c r="BA139" t="inlineStr">
        <is>
          <t/>
        </is>
      </c>
      <c r="BB139" t="inlineStr">
        <is>
          <t/>
        </is>
      </c>
      <c r="BC139" t="inlineStr">
        <is>
          <t/>
        </is>
      </c>
      <c r="BD139" t="inlineStr">
        <is>
          <t/>
        </is>
      </c>
      <c r="BE139" t="inlineStr">
        <is>
          <t/>
        </is>
      </c>
      <c r="BF139" s="2" t="inlineStr">
        <is>
          <t>castello dell'arma</t>
        </is>
      </c>
      <c r="BG139" s="2" t="inlineStr">
        <is>
          <t>2</t>
        </is>
      </c>
      <c r="BH139" s="2" t="inlineStr">
        <is>
          <t/>
        </is>
      </c>
      <c r="BI139" t="inlineStr">
        <is>
          <t/>
        </is>
      </c>
      <c r="BJ139" t="inlineStr">
        <is>
          <t/>
        </is>
      </c>
      <c r="BK139" t="inlineStr">
        <is>
          <t/>
        </is>
      </c>
      <c r="BL139" t="inlineStr">
        <is>
          <t/>
        </is>
      </c>
      <c r="BM139" t="inlineStr">
        <is>
          <t/>
        </is>
      </c>
      <c r="BN139" t="inlineStr">
        <is>
          <t/>
        </is>
      </c>
      <c r="BO139" t="inlineStr">
        <is>
          <t/>
        </is>
      </c>
      <c r="BP139" t="inlineStr">
        <is>
          <t/>
        </is>
      </c>
      <c r="BQ139" t="inlineStr">
        <is>
          <t/>
        </is>
      </c>
      <c r="BR139" t="inlineStr">
        <is>
          <t/>
        </is>
      </c>
      <c r="BS139" t="inlineStr">
        <is>
          <t/>
        </is>
      </c>
      <c r="BT139" t="inlineStr">
        <is>
          <t/>
        </is>
      </c>
      <c r="BU139" t="inlineStr">
        <is>
          <t/>
        </is>
      </c>
      <c r="BV139" t="inlineStr">
        <is>
          <t/>
        </is>
      </c>
      <c r="BW139" t="inlineStr">
        <is>
          <t/>
        </is>
      </c>
      <c r="BX139" t="inlineStr">
        <is>
          <t/>
        </is>
      </c>
      <c r="BY139" t="inlineStr">
        <is>
          <t/>
        </is>
      </c>
      <c r="BZ139" t="inlineStr">
        <is>
          <t/>
        </is>
      </c>
      <c r="CA139" t="inlineStr">
        <is>
          <t/>
        </is>
      </c>
      <c r="CB139" t="inlineStr">
        <is>
          <t/>
        </is>
      </c>
      <c r="CC139" t="inlineStr">
        <is>
          <t/>
        </is>
      </c>
      <c r="CD139" t="inlineStr">
        <is>
          <t/>
        </is>
      </c>
      <c r="CE139" t="inlineStr">
        <is>
          <t/>
        </is>
      </c>
      <c r="CF139" t="inlineStr">
        <is>
          <t/>
        </is>
      </c>
      <c r="CG139" t="inlineStr">
        <is>
          <t/>
        </is>
      </c>
      <c r="CH139" t="inlineStr">
        <is>
          <t/>
        </is>
      </c>
      <c r="CI139" t="inlineStr">
        <is>
          <t/>
        </is>
      </c>
      <c r="CJ139" t="inlineStr">
        <is>
          <t/>
        </is>
      </c>
      <c r="CK139" t="inlineStr">
        <is>
          <t/>
        </is>
      </c>
      <c r="CL139" t="inlineStr">
        <is>
          <t/>
        </is>
      </c>
      <c r="CM139" t="inlineStr">
        <is>
          <t/>
        </is>
      </c>
      <c r="CN139" t="inlineStr">
        <is>
          <t/>
        </is>
      </c>
      <c r="CO139" t="inlineStr">
        <is>
          <t/>
        </is>
      </c>
      <c r="CP139" t="inlineStr">
        <is>
          <t/>
        </is>
      </c>
      <c r="CQ139" t="inlineStr">
        <is>
          <t/>
        </is>
      </c>
      <c r="CR139" t="inlineStr">
        <is>
          <t/>
        </is>
      </c>
      <c r="CS139" t="inlineStr">
        <is>
          <t/>
        </is>
      </c>
      <c r="CT139" t="inlineStr">
        <is>
          <t/>
        </is>
      </c>
      <c r="CU139" t="inlineStr">
        <is>
          <t/>
        </is>
      </c>
      <c r="CV139" t="inlineStr">
        <is>
          <t/>
        </is>
      </c>
      <c r="CW139" t="inlineStr">
        <is>
          <t/>
        </is>
      </c>
    </row>
    <row r="140">
      <c r="A140" s="1" t="str">
        <f>HYPERLINK("https://iate.europa.eu/entry/result/3631192/all", "3631192")</f>
        <v>3631192</v>
      </c>
      <c r="B140" t="inlineStr">
        <is>
          <t>INTERNATIONAL RELATIONS</t>
        </is>
      </c>
      <c r="C140" t="inlineStr">
        <is>
          <t>INTERNATIONAL RELATIONS|defence</t>
        </is>
      </c>
      <c r="D140" t="inlineStr">
        <is>
          <t>no</t>
        </is>
      </c>
      <c r="E140" t="inlineStr">
        <is>
          <t/>
        </is>
      </c>
      <c r="F140" t="inlineStr">
        <is>
          <t/>
        </is>
      </c>
      <c r="G140" t="inlineStr">
        <is>
          <t/>
        </is>
      </c>
      <c r="H140" t="inlineStr">
        <is>
          <t/>
        </is>
      </c>
      <c r="I140" t="inlineStr">
        <is>
          <t/>
        </is>
      </c>
      <c r="J140" t="inlineStr">
        <is>
          <t/>
        </is>
      </c>
      <c r="K140" t="inlineStr">
        <is>
          <t/>
        </is>
      </c>
      <c r="L140" t="inlineStr">
        <is>
          <t/>
        </is>
      </c>
      <c r="M140" t="inlineStr">
        <is>
          <t/>
        </is>
      </c>
      <c r="N140" t="inlineStr">
        <is>
          <t/>
        </is>
      </c>
      <c r="O140" t="inlineStr">
        <is>
          <t/>
        </is>
      </c>
      <c r="P140" t="inlineStr">
        <is>
          <t/>
        </is>
      </c>
      <c r="Q140" t="inlineStr">
        <is>
          <t/>
        </is>
      </c>
      <c r="R140" s="2" t="inlineStr">
        <is>
          <t>Abschussgeräte mit Sprengwirkung</t>
        </is>
      </c>
      <c r="S140" s="2" t="inlineStr">
        <is>
          <t>2</t>
        </is>
      </c>
      <c r="T140" s="2" t="inlineStr">
        <is>
          <t/>
        </is>
      </c>
      <c r="U140" t="inlineStr">
        <is>
          <t/>
        </is>
      </c>
      <c r="V140" t="inlineStr">
        <is>
          <t/>
        </is>
      </c>
      <c r="W140" t="inlineStr">
        <is>
          <t/>
        </is>
      </c>
      <c r="X140" t="inlineStr">
        <is>
          <t/>
        </is>
      </c>
      <c r="Y140" t="inlineStr">
        <is>
          <t/>
        </is>
      </c>
      <c r="Z140" s="2" t="inlineStr">
        <is>
          <t>explosive military launcher</t>
        </is>
      </c>
      <c r="AA140" s="2" t="inlineStr">
        <is>
          <t>2</t>
        </is>
      </c>
      <c r="AB140" s="2" t="inlineStr">
        <is>
          <t/>
        </is>
      </c>
      <c r="AC140" t="inlineStr">
        <is>
          <t/>
        </is>
      </c>
      <c r="AD140" s="2" t="inlineStr">
        <is>
          <t>lanzadores militares de efecto explosivo</t>
        </is>
      </c>
      <c r="AE140" s="2" t="inlineStr">
        <is>
          <t>2</t>
        </is>
      </c>
      <c r="AF140" s="2" t="inlineStr">
        <is>
          <t/>
        </is>
      </c>
      <c r="AG140" t="inlineStr">
        <is>
          <t/>
        </is>
      </c>
      <c r="AH140" t="inlineStr">
        <is>
          <t/>
        </is>
      </c>
      <c r="AI140" t="inlineStr">
        <is>
          <t/>
        </is>
      </c>
      <c r="AJ140" t="inlineStr">
        <is>
          <t/>
        </is>
      </c>
      <c r="AK140" t="inlineStr">
        <is>
          <t/>
        </is>
      </c>
      <c r="AL140" s="2" t="inlineStr">
        <is>
          <t>sotilastarkoituksissa käytettävä räjähtävä heitin</t>
        </is>
      </c>
      <c r="AM140" s="2" t="inlineStr">
        <is>
          <t>2</t>
        </is>
      </c>
      <c r="AN140" s="2" t="inlineStr">
        <is>
          <t/>
        </is>
      </c>
      <c r="AO140" t="inlineStr">
        <is>
          <t/>
        </is>
      </c>
      <c r="AP140" s="2" t="inlineStr">
        <is>
          <t>lanceur militair à effet explosif</t>
        </is>
      </c>
      <c r="AQ140" s="2" t="inlineStr">
        <is>
          <t>2</t>
        </is>
      </c>
      <c r="AR140" s="2" t="inlineStr">
        <is>
          <t/>
        </is>
      </c>
      <c r="AS140" t="inlineStr">
        <is>
          <t/>
        </is>
      </c>
      <c r="AT140" t="inlineStr">
        <is>
          <t/>
        </is>
      </c>
      <c r="AU140" t="inlineStr">
        <is>
          <t/>
        </is>
      </c>
      <c r="AV140" t="inlineStr">
        <is>
          <t/>
        </is>
      </c>
      <c r="AW140" t="inlineStr">
        <is>
          <t/>
        </is>
      </c>
      <c r="AX140" t="inlineStr">
        <is>
          <t/>
        </is>
      </c>
      <c r="AY140" t="inlineStr">
        <is>
          <t/>
        </is>
      </c>
      <c r="AZ140" t="inlineStr">
        <is>
          <t/>
        </is>
      </c>
      <c r="BA140" t="inlineStr">
        <is>
          <t/>
        </is>
      </c>
      <c r="BB140" s="2" t="inlineStr">
        <is>
          <t>robbanó katonai rakéták kilövői</t>
        </is>
      </c>
      <c r="BC140" s="2" t="inlineStr">
        <is>
          <t>2</t>
        </is>
      </c>
      <c r="BD140" s="2" t="inlineStr">
        <is>
          <t/>
        </is>
      </c>
      <c r="BE140" t="inlineStr">
        <is>
          <t/>
        </is>
      </c>
      <c r="BF140" s="2" t="inlineStr">
        <is>
          <t>dispositivi di lancioad effetto esplosivo</t>
        </is>
      </c>
      <c r="BG140" s="2" t="inlineStr">
        <is>
          <t>2</t>
        </is>
      </c>
      <c r="BH140" s="2" t="inlineStr">
        <is>
          <t/>
        </is>
      </c>
      <c r="BI140" t="inlineStr">
        <is>
          <t/>
        </is>
      </c>
      <c r="BJ140" t="inlineStr">
        <is>
          <t/>
        </is>
      </c>
      <c r="BK140" t="inlineStr">
        <is>
          <t/>
        </is>
      </c>
      <c r="BL140" t="inlineStr">
        <is>
          <t/>
        </is>
      </c>
      <c r="BM140" t="inlineStr">
        <is>
          <t/>
        </is>
      </c>
      <c r="BN140" t="inlineStr">
        <is>
          <t/>
        </is>
      </c>
      <c r="BO140" t="inlineStr">
        <is>
          <t/>
        </is>
      </c>
      <c r="BP140" t="inlineStr">
        <is>
          <t/>
        </is>
      </c>
      <c r="BQ140" t="inlineStr">
        <is>
          <t/>
        </is>
      </c>
      <c r="BR140" t="inlineStr">
        <is>
          <t/>
        </is>
      </c>
      <c r="BS140" t="inlineStr">
        <is>
          <t/>
        </is>
      </c>
      <c r="BT140" t="inlineStr">
        <is>
          <t/>
        </is>
      </c>
      <c r="BU140" t="inlineStr">
        <is>
          <t/>
        </is>
      </c>
      <c r="BV140" t="inlineStr">
        <is>
          <t/>
        </is>
      </c>
      <c r="BW140" t="inlineStr">
        <is>
          <t/>
        </is>
      </c>
      <c r="BX140" t="inlineStr">
        <is>
          <t/>
        </is>
      </c>
      <c r="BY140" t="inlineStr">
        <is>
          <t/>
        </is>
      </c>
      <c r="BZ140" t="inlineStr">
        <is>
          <t/>
        </is>
      </c>
      <c r="CA140" t="inlineStr">
        <is>
          <t/>
        </is>
      </c>
      <c r="CB140" t="inlineStr">
        <is>
          <t/>
        </is>
      </c>
      <c r="CC140" t="inlineStr">
        <is>
          <t/>
        </is>
      </c>
      <c r="CD140" t="inlineStr">
        <is>
          <t/>
        </is>
      </c>
      <c r="CE140" t="inlineStr">
        <is>
          <t/>
        </is>
      </c>
      <c r="CF140" t="inlineStr">
        <is>
          <t/>
        </is>
      </c>
      <c r="CG140" t="inlineStr">
        <is>
          <t/>
        </is>
      </c>
      <c r="CH140" t="inlineStr">
        <is>
          <t/>
        </is>
      </c>
      <c r="CI140" t="inlineStr">
        <is>
          <t/>
        </is>
      </c>
      <c r="CJ140" t="inlineStr">
        <is>
          <t/>
        </is>
      </c>
      <c r="CK140" t="inlineStr">
        <is>
          <t/>
        </is>
      </c>
      <c r="CL140" t="inlineStr">
        <is>
          <t/>
        </is>
      </c>
      <c r="CM140" t="inlineStr">
        <is>
          <t/>
        </is>
      </c>
      <c r="CN140" t="inlineStr">
        <is>
          <t/>
        </is>
      </c>
      <c r="CO140" t="inlineStr">
        <is>
          <t/>
        </is>
      </c>
      <c r="CP140" t="inlineStr">
        <is>
          <t/>
        </is>
      </c>
      <c r="CQ140" t="inlineStr">
        <is>
          <t/>
        </is>
      </c>
      <c r="CR140" t="inlineStr">
        <is>
          <t/>
        </is>
      </c>
      <c r="CS140" t="inlineStr">
        <is>
          <t/>
        </is>
      </c>
      <c r="CT140" t="inlineStr">
        <is>
          <t/>
        </is>
      </c>
      <c r="CU140" t="inlineStr">
        <is>
          <t/>
        </is>
      </c>
      <c r="CV140" t="inlineStr">
        <is>
          <t/>
        </is>
      </c>
      <c r="CW140" t="inlineStr">
        <is>
          <t/>
        </is>
      </c>
    </row>
    <row r="141">
      <c r="A141" s="1" t="str">
        <f>HYPERLINK("https://iate.europa.eu/entry/result/3631113/all", "3631113")</f>
        <v>3631113</v>
      </c>
      <c r="B141" t="inlineStr">
        <is>
          <t>INTERNATIONAL RELATIONS</t>
        </is>
      </c>
      <c r="C141" t="inlineStr">
        <is>
          <t>INTERNATIONAL RELATIONS|defence</t>
        </is>
      </c>
      <c r="D141" t="inlineStr">
        <is>
          <t>no</t>
        </is>
      </c>
      <c r="E141" t="inlineStr">
        <is>
          <t/>
        </is>
      </c>
      <c r="F141" s="2" t="inlineStr">
        <is>
          <t>патроните се заварява надеждно</t>
        </is>
      </c>
      <c r="G141" s="2" t="inlineStr">
        <is>
          <t>2</t>
        </is>
      </c>
      <c r="H141" s="2" t="inlineStr">
        <is>
          <t/>
        </is>
      </c>
      <c r="I141" t="inlineStr">
        <is>
          <t/>
        </is>
      </c>
      <c r="J141" s="2" t="inlineStr">
        <is>
          <t>pásem nabíjené zbraně</t>
        </is>
      </c>
      <c r="K141" s="2" t="inlineStr">
        <is>
          <t>2</t>
        </is>
      </c>
      <c r="L141" s="2" t="inlineStr">
        <is>
          <t/>
        </is>
      </c>
      <c r="M141" t="inlineStr">
        <is>
          <t/>
        </is>
      </c>
      <c r="N141" s="2" t="inlineStr">
        <is>
          <t>skydevåben med bæltefødning svejses</t>
        </is>
      </c>
      <c r="O141" s="2" t="inlineStr">
        <is>
          <t>2</t>
        </is>
      </c>
      <c r="P141" s="2" t="inlineStr">
        <is>
          <t/>
        </is>
      </c>
      <c r="Q141" t="inlineStr">
        <is>
          <t/>
        </is>
      </c>
      <c r="R141" s="2" t="inlineStr">
        <is>
          <t>Waffen mit Gurtzuführung|
Waffen mit Munitionsgurt Zuführungsmechanismus</t>
        </is>
      </c>
      <c r="S141" s="2" t="inlineStr">
        <is>
          <t>2|
2</t>
        </is>
      </c>
      <c r="T141" s="2" t="inlineStr">
        <is>
          <t xml:space="preserve">|
</t>
        </is>
      </c>
      <c r="U141" t="inlineStr">
        <is>
          <t/>
        </is>
      </c>
      <c r="V141" s="2" t="inlineStr">
        <is>
          <t>όπλα με ιμάντα τροφοδοσίας φυσιγγίων</t>
        </is>
      </c>
      <c r="W141" s="2" t="inlineStr">
        <is>
          <t>2</t>
        </is>
      </c>
      <c r="X141" s="2" t="inlineStr">
        <is>
          <t/>
        </is>
      </c>
      <c r="Y141" t="inlineStr">
        <is>
          <t/>
        </is>
      </c>
      <c r="Z141" s="2" t="inlineStr">
        <is>
          <t>belt fed weapon|
belt firearm|
belt-loaded weapon</t>
        </is>
      </c>
      <c r="AA141" s="2" t="inlineStr">
        <is>
          <t>2|
2|
2</t>
        </is>
      </c>
      <c r="AB141" s="2" t="inlineStr">
        <is>
          <t xml:space="preserve">|
|
</t>
        </is>
      </c>
      <c r="AC141" t="inlineStr">
        <is>
          <t/>
        </is>
      </c>
      <c r="AD141" s="2" t="inlineStr">
        <is>
          <t>armas alimentadas por cintas</t>
        </is>
      </c>
      <c r="AE141" s="2" t="inlineStr">
        <is>
          <t>2</t>
        </is>
      </c>
      <c r="AF141" s="2" t="inlineStr">
        <is>
          <t/>
        </is>
      </c>
      <c r="AG141" t="inlineStr">
        <is>
          <t/>
        </is>
      </c>
      <c r="AH141" t="inlineStr">
        <is>
          <t/>
        </is>
      </c>
      <c r="AI141" t="inlineStr">
        <is>
          <t/>
        </is>
      </c>
      <c r="AJ141" t="inlineStr">
        <is>
          <t/>
        </is>
      </c>
      <c r="AK141" t="inlineStr">
        <is>
          <t/>
        </is>
      </c>
      <c r="AL141" t="inlineStr">
        <is>
          <t/>
        </is>
      </c>
      <c r="AM141" t="inlineStr">
        <is>
          <t/>
        </is>
      </c>
      <c r="AN141" t="inlineStr">
        <is>
          <t/>
        </is>
      </c>
      <c r="AO141" t="inlineStr">
        <is>
          <t/>
        </is>
      </c>
      <c r="AP141" s="2" t="inlineStr">
        <is>
          <t>arme alimentée par bande (emmaillonée)</t>
        </is>
      </c>
      <c r="AQ141" s="2" t="inlineStr">
        <is>
          <t>2</t>
        </is>
      </c>
      <c r="AR141" s="2" t="inlineStr">
        <is>
          <t/>
        </is>
      </c>
      <c r="AS141" t="inlineStr">
        <is>
          <t/>
        </is>
      </c>
      <c r="AT141" t="inlineStr">
        <is>
          <t/>
        </is>
      </c>
      <c r="AU141" t="inlineStr">
        <is>
          <t/>
        </is>
      </c>
      <c r="AV141" t="inlineStr">
        <is>
          <t/>
        </is>
      </c>
      <c r="AW141" t="inlineStr">
        <is>
          <t/>
        </is>
      </c>
      <c r="AX141" t="inlineStr">
        <is>
          <t/>
        </is>
      </c>
      <c r="AY141" t="inlineStr">
        <is>
          <t/>
        </is>
      </c>
      <c r="AZ141" t="inlineStr">
        <is>
          <t/>
        </is>
      </c>
      <c r="BA141" t="inlineStr">
        <is>
          <t/>
        </is>
      </c>
      <c r="BB141" t="inlineStr">
        <is>
          <t/>
        </is>
      </c>
      <c r="BC141" t="inlineStr">
        <is>
          <t/>
        </is>
      </c>
      <c r="BD141" t="inlineStr">
        <is>
          <t/>
        </is>
      </c>
      <c r="BE141" t="inlineStr">
        <is>
          <t/>
        </is>
      </c>
      <c r="BF141" s="2" t="inlineStr">
        <is>
          <t>armi alimentate a nastri</t>
        </is>
      </c>
      <c r="BG141" s="2" t="inlineStr">
        <is>
          <t>2</t>
        </is>
      </c>
      <c r="BH141" s="2" t="inlineStr">
        <is>
          <t/>
        </is>
      </c>
      <c r="BI141" t="inlineStr">
        <is>
          <t/>
        </is>
      </c>
      <c r="BJ141" t="inlineStr">
        <is>
          <t/>
        </is>
      </c>
      <c r="BK141" t="inlineStr">
        <is>
          <t/>
        </is>
      </c>
      <c r="BL141" t="inlineStr">
        <is>
          <t/>
        </is>
      </c>
      <c r="BM141" t="inlineStr">
        <is>
          <t/>
        </is>
      </c>
      <c r="BN141" t="inlineStr">
        <is>
          <t/>
        </is>
      </c>
      <c r="BO141" t="inlineStr">
        <is>
          <t/>
        </is>
      </c>
      <c r="BP141" t="inlineStr">
        <is>
          <t/>
        </is>
      </c>
      <c r="BQ141" t="inlineStr">
        <is>
          <t/>
        </is>
      </c>
      <c r="BR141" s="2" t="inlineStr">
        <is>
          <t>armi alimentati b'ċintorin tal-munizzjon</t>
        </is>
      </c>
      <c r="BS141" s="2" t="inlineStr">
        <is>
          <t>2</t>
        </is>
      </c>
      <c r="BT141" s="2" t="inlineStr">
        <is>
          <t/>
        </is>
      </c>
      <c r="BU141" t="inlineStr">
        <is>
          <t/>
        </is>
      </c>
      <c r="BV141" s="2" t="inlineStr">
        <is>
          <t>wapens met munitietoevoer met behulp van een patroonband</t>
        </is>
      </c>
      <c r="BW141" s="2" t="inlineStr">
        <is>
          <t>2</t>
        </is>
      </c>
      <c r="BX141" s="2" t="inlineStr">
        <is>
          <t/>
        </is>
      </c>
      <c r="BY141" t="inlineStr">
        <is>
          <t/>
        </is>
      </c>
      <c r="BZ141" t="inlineStr">
        <is>
          <t/>
        </is>
      </c>
      <c r="CA141" t="inlineStr">
        <is>
          <t/>
        </is>
      </c>
      <c r="CB141" t="inlineStr">
        <is>
          <t/>
        </is>
      </c>
      <c r="CC141" t="inlineStr">
        <is>
          <t/>
        </is>
      </c>
      <c r="CD141" s="2" t="inlineStr">
        <is>
          <t>armas de fogo com fita de municiamento</t>
        </is>
      </c>
      <c r="CE141" s="2" t="inlineStr">
        <is>
          <t>2</t>
        </is>
      </c>
      <c r="CF141" s="2" t="inlineStr">
        <is>
          <t/>
        </is>
      </c>
      <c r="CG141" t="inlineStr">
        <is>
          <t/>
        </is>
      </c>
      <c r="CH141" t="inlineStr">
        <is>
          <t/>
        </is>
      </c>
      <c r="CI141" t="inlineStr">
        <is>
          <t/>
        </is>
      </c>
      <c r="CJ141" t="inlineStr">
        <is>
          <t/>
        </is>
      </c>
      <c r="CK141" t="inlineStr">
        <is>
          <t/>
        </is>
      </c>
      <c r="CL141" t="inlineStr">
        <is>
          <t/>
        </is>
      </c>
      <c r="CM141" t="inlineStr">
        <is>
          <t/>
        </is>
      </c>
      <c r="CN141" t="inlineStr">
        <is>
          <t/>
        </is>
      </c>
      <c r="CO141" t="inlineStr">
        <is>
          <t/>
        </is>
      </c>
      <c r="CP141" s="2" t="inlineStr">
        <is>
          <t>orožje z nabojnim pasom</t>
        </is>
      </c>
      <c r="CQ141" s="2" t="inlineStr">
        <is>
          <t>2</t>
        </is>
      </c>
      <c r="CR141" s="2" t="inlineStr">
        <is>
          <t/>
        </is>
      </c>
      <c r="CS141" t="inlineStr">
        <is>
          <t/>
        </is>
      </c>
      <c r="CT141" s="2" t="inlineStr">
        <is>
          <t>på bandmatade vapen</t>
        </is>
      </c>
      <c r="CU141" s="2" t="inlineStr">
        <is>
          <t>2</t>
        </is>
      </c>
      <c r="CV141" s="2" t="inlineStr">
        <is>
          <t/>
        </is>
      </c>
      <c r="CW141" t="inlineStr">
        <is>
          <t/>
        </is>
      </c>
    </row>
    <row r="142">
      <c r="A142" s="1" t="str">
        <f>HYPERLINK("https://iate.europa.eu/entry/result/3631109/all", "3631109")</f>
        <v>3631109</v>
      </c>
      <c r="B142" t="inlineStr">
        <is>
          <t>INTERNATIONAL RELATIONS</t>
        </is>
      </c>
      <c r="C142" t="inlineStr">
        <is>
          <t>INTERNATIONAL RELATIONS|defence</t>
        </is>
      </c>
      <c r="D142" t="inlineStr">
        <is>
          <t>no</t>
        </is>
      </c>
      <c r="E142" t="inlineStr">
        <is>
          <t/>
        </is>
      </c>
      <c r="F142" t="inlineStr">
        <is>
          <t/>
        </is>
      </c>
      <c r="G142" t="inlineStr">
        <is>
          <t/>
        </is>
      </c>
      <c r="H142" t="inlineStr">
        <is>
          <t/>
        </is>
      </c>
      <c r="I142" t="inlineStr">
        <is>
          <t/>
        </is>
      </c>
      <c r="J142" t="inlineStr">
        <is>
          <t/>
        </is>
      </c>
      <c r="K142" t="inlineStr">
        <is>
          <t/>
        </is>
      </c>
      <c r="L142" t="inlineStr">
        <is>
          <t/>
        </is>
      </c>
      <c r="M142" t="inlineStr">
        <is>
          <t/>
        </is>
      </c>
      <c r="N142" t="inlineStr">
        <is>
          <t/>
        </is>
      </c>
      <c r="O142" t="inlineStr">
        <is>
          <t/>
        </is>
      </c>
      <c r="P142" t="inlineStr">
        <is>
          <t/>
        </is>
      </c>
      <c r="Q142" t="inlineStr">
        <is>
          <t/>
        </is>
      </c>
      <c r="R142" s="2" t="inlineStr">
        <is>
          <t>Jagd-Kombinationswaffe</t>
        </is>
      </c>
      <c r="S142" s="2" t="inlineStr">
        <is>
          <t>2</t>
        </is>
      </c>
      <c r="T142" s="2" t="inlineStr">
        <is>
          <t/>
        </is>
      </c>
      <c r="U142" t="inlineStr">
        <is>
          <t/>
        </is>
      </c>
      <c r="V142" t="inlineStr">
        <is>
          <t/>
        </is>
      </c>
      <c r="W142" t="inlineStr">
        <is>
          <t/>
        </is>
      </c>
      <c r="X142" t="inlineStr">
        <is>
          <t/>
        </is>
      </c>
      <c r="Y142" t="inlineStr">
        <is>
          <t/>
        </is>
      </c>
      <c r="Z142" s="2" t="inlineStr">
        <is>
          <t>combined hunting weapon</t>
        </is>
      </c>
      <c r="AA142" s="2" t="inlineStr">
        <is>
          <t>2</t>
        </is>
      </c>
      <c r="AB142" s="2" t="inlineStr">
        <is>
          <t/>
        </is>
      </c>
      <c r="AC142" t="inlineStr">
        <is>
          <t/>
        </is>
      </c>
      <c r="AD142" t="inlineStr">
        <is>
          <t/>
        </is>
      </c>
      <c r="AE142" t="inlineStr">
        <is>
          <t/>
        </is>
      </c>
      <c r="AF142" t="inlineStr">
        <is>
          <t/>
        </is>
      </c>
      <c r="AG142" t="inlineStr">
        <is>
          <t/>
        </is>
      </c>
      <c r="AH142" t="inlineStr">
        <is>
          <t/>
        </is>
      </c>
      <c r="AI142" t="inlineStr">
        <is>
          <t/>
        </is>
      </c>
      <c r="AJ142" t="inlineStr">
        <is>
          <t/>
        </is>
      </c>
      <c r="AK142" t="inlineStr">
        <is>
          <t/>
        </is>
      </c>
      <c r="AL142" s="2" t="inlineStr">
        <is>
          <t>yhdistelmä-metsästysase</t>
        </is>
      </c>
      <c r="AM142" s="2" t="inlineStr">
        <is>
          <t>2</t>
        </is>
      </c>
      <c r="AN142" s="2" t="inlineStr">
        <is>
          <t/>
        </is>
      </c>
      <c r="AO142" t="inlineStr">
        <is>
          <t/>
        </is>
      </c>
      <c r="AP142" t="inlineStr">
        <is>
          <t/>
        </is>
      </c>
      <c r="AQ142" t="inlineStr">
        <is>
          <t/>
        </is>
      </c>
      <c r="AR142" t="inlineStr">
        <is>
          <t/>
        </is>
      </c>
      <c r="AS142" t="inlineStr">
        <is>
          <t/>
        </is>
      </c>
      <c r="AT142" t="inlineStr">
        <is>
          <t/>
        </is>
      </c>
      <c r="AU142" t="inlineStr">
        <is>
          <t/>
        </is>
      </c>
      <c r="AV142" t="inlineStr">
        <is>
          <t/>
        </is>
      </c>
      <c r="AW142" t="inlineStr">
        <is>
          <t/>
        </is>
      </c>
      <c r="AX142" t="inlineStr">
        <is>
          <t/>
        </is>
      </c>
      <c r="AY142" t="inlineStr">
        <is>
          <t/>
        </is>
      </c>
      <c r="AZ142" t="inlineStr">
        <is>
          <t/>
        </is>
      </c>
      <c r="BA142" t="inlineStr">
        <is>
          <t/>
        </is>
      </c>
      <c r="BB142" s="2" t="inlineStr">
        <is>
          <t>kombinált vadászfegyver</t>
        </is>
      </c>
      <c r="BC142" s="2" t="inlineStr">
        <is>
          <t>2</t>
        </is>
      </c>
      <c r="BD142" s="2" t="inlineStr">
        <is>
          <t/>
        </is>
      </c>
      <c r="BE142" t="inlineStr">
        <is>
          <t/>
        </is>
      </c>
      <c r="BF142" t="inlineStr">
        <is>
          <t/>
        </is>
      </c>
      <c r="BG142" t="inlineStr">
        <is>
          <t/>
        </is>
      </c>
      <c r="BH142" t="inlineStr">
        <is>
          <t/>
        </is>
      </c>
      <c r="BI142" t="inlineStr">
        <is>
          <t/>
        </is>
      </c>
      <c r="BJ142" t="inlineStr">
        <is>
          <t/>
        </is>
      </c>
      <c r="BK142" t="inlineStr">
        <is>
          <t/>
        </is>
      </c>
      <c r="BL142" t="inlineStr">
        <is>
          <t/>
        </is>
      </c>
      <c r="BM142" t="inlineStr">
        <is>
          <t/>
        </is>
      </c>
      <c r="BN142" t="inlineStr">
        <is>
          <t/>
        </is>
      </c>
      <c r="BO142" t="inlineStr">
        <is>
          <t/>
        </is>
      </c>
      <c r="BP142" t="inlineStr">
        <is>
          <t/>
        </is>
      </c>
      <c r="BQ142" t="inlineStr">
        <is>
          <t/>
        </is>
      </c>
      <c r="BR142" t="inlineStr">
        <is>
          <t/>
        </is>
      </c>
      <c r="BS142" t="inlineStr">
        <is>
          <t/>
        </is>
      </c>
      <c r="BT142" t="inlineStr">
        <is>
          <t/>
        </is>
      </c>
      <c r="BU142" t="inlineStr">
        <is>
          <t/>
        </is>
      </c>
      <c r="BV142" t="inlineStr">
        <is>
          <t/>
        </is>
      </c>
      <c r="BW142" t="inlineStr">
        <is>
          <t/>
        </is>
      </c>
      <c r="BX142" t="inlineStr">
        <is>
          <t/>
        </is>
      </c>
      <c r="BY142" t="inlineStr">
        <is>
          <t/>
        </is>
      </c>
      <c r="BZ142" t="inlineStr">
        <is>
          <t/>
        </is>
      </c>
      <c r="CA142" t="inlineStr">
        <is>
          <t/>
        </is>
      </c>
      <c r="CB142" t="inlineStr">
        <is>
          <t/>
        </is>
      </c>
      <c r="CC142" t="inlineStr">
        <is>
          <t/>
        </is>
      </c>
      <c r="CD142" t="inlineStr">
        <is>
          <t/>
        </is>
      </c>
      <c r="CE142" t="inlineStr">
        <is>
          <t/>
        </is>
      </c>
      <c r="CF142" t="inlineStr">
        <is>
          <t/>
        </is>
      </c>
      <c r="CG142" t="inlineStr">
        <is>
          <t/>
        </is>
      </c>
      <c r="CH142" t="inlineStr">
        <is>
          <t/>
        </is>
      </c>
      <c r="CI142" t="inlineStr">
        <is>
          <t/>
        </is>
      </c>
      <c r="CJ142" t="inlineStr">
        <is>
          <t/>
        </is>
      </c>
      <c r="CK142" t="inlineStr">
        <is>
          <t/>
        </is>
      </c>
      <c r="CL142" t="inlineStr">
        <is>
          <t/>
        </is>
      </c>
      <c r="CM142" t="inlineStr">
        <is>
          <t/>
        </is>
      </c>
      <c r="CN142" t="inlineStr">
        <is>
          <t/>
        </is>
      </c>
      <c r="CO142" t="inlineStr">
        <is>
          <t/>
        </is>
      </c>
      <c r="CP142" t="inlineStr">
        <is>
          <t/>
        </is>
      </c>
      <c r="CQ142" t="inlineStr">
        <is>
          <t/>
        </is>
      </c>
      <c r="CR142" t="inlineStr">
        <is>
          <t/>
        </is>
      </c>
      <c r="CS142" t="inlineStr">
        <is>
          <t/>
        </is>
      </c>
      <c r="CT142" t="inlineStr">
        <is>
          <t/>
        </is>
      </c>
      <c r="CU142" t="inlineStr">
        <is>
          <t/>
        </is>
      </c>
      <c r="CV142" t="inlineStr">
        <is>
          <t/>
        </is>
      </c>
      <c r="CW142" t="inlineStr">
        <is>
          <t/>
        </is>
      </c>
    </row>
    <row r="143">
      <c r="A143" s="1" t="str">
        <f>HYPERLINK("https://iate.europa.eu/entry/result/3631129/all", "3631129")</f>
        <v>3631129</v>
      </c>
      <c r="B143" t="inlineStr">
        <is>
          <t>INTERNATIONAL RELATIONS</t>
        </is>
      </c>
      <c r="C143" t="inlineStr">
        <is>
          <t>INTERNATIONAL RELATIONS|defence</t>
        </is>
      </c>
      <c r="D143" t="inlineStr">
        <is>
          <t>no</t>
        </is>
      </c>
      <c r="E143" t="inlineStr">
        <is>
          <t/>
        </is>
      </c>
      <c r="F143" t="inlineStr">
        <is>
          <t/>
        </is>
      </c>
      <c r="G143" t="inlineStr">
        <is>
          <t/>
        </is>
      </c>
      <c r="H143" t="inlineStr">
        <is>
          <t/>
        </is>
      </c>
      <c r="I143" t="inlineStr">
        <is>
          <t/>
        </is>
      </c>
      <c r="J143" t="inlineStr">
        <is>
          <t/>
        </is>
      </c>
      <c r="K143" t="inlineStr">
        <is>
          <t/>
        </is>
      </c>
      <c r="L143" t="inlineStr">
        <is>
          <t/>
        </is>
      </c>
      <c r="M143" t="inlineStr">
        <is>
          <t/>
        </is>
      </c>
      <c r="N143" t="inlineStr">
        <is>
          <t/>
        </is>
      </c>
      <c r="O143" t="inlineStr">
        <is>
          <t/>
        </is>
      </c>
      <c r="P143" t="inlineStr">
        <is>
          <t/>
        </is>
      </c>
      <c r="Q143" t="inlineStr">
        <is>
          <t/>
        </is>
      </c>
      <c r="R143" s="2" t="inlineStr">
        <is>
          <t>Kombinationswaffe</t>
        </is>
      </c>
      <c r="S143" s="2" t="inlineStr">
        <is>
          <t>2</t>
        </is>
      </c>
      <c r="T143" s="2" t="inlineStr">
        <is>
          <t/>
        </is>
      </c>
      <c r="U143" t="inlineStr">
        <is>
          <t/>
        </is>
      </c>
      <c r="V143" t="inlineStr">
        <is>
          <t/>
        </is>
      </c>
      <c r="W143" t="inlineStr">
        <is>
          <t/>
        </is>
      </c>
      <c r="X143" t="inlineStr">
        <is>
          <t/>
        </is>
      </c>
      <c r="Y143" t="inlineStr">
        <is>
          <t/>
        </is>
      </c>
      <c r="Z143" s="2" t="inlineStr">
        <is>
          <t>combined firearm</t>
        </is>
      </c>
      <c r="AA143" s="2" t="inlineStr">
        <is>
          <t>2</t>
        </is>
      </c>
      <c r="AB143" s="2" t="inlineStr">
        <is>
          <t/>
        </is>
      </c>
      <c r="AC143" t="inlineStr">
        <is>
          <t/>
        </is>
      </c>
      <c r="AD143" t="inlineStr">
        <is>
          <t/>
        </is>
      </c>
      <c r="AE143" t="inlineStr">
        <is>
          <t/>
        </is>
      </c>
      <c r="AF143" t="inlineStr">
        <is>
          <t/>
        </is>
      </c>
      <c r="AG143" t="inlineStr">
        <is>
          <t/>
        </is>
      </c>
      <c r="AH143" t="inlineStr">
        <is>
          <t/>
        </is>
      </c>
      <c r="AI143" t="inlineStr">
        <is>
          <t/>
        </is>
      </c>
      <c r="AJ143" t="inlineStr">
        <is>
          <t/>
        </is>
      </c>
      <c r="AK143" t="inlineStr">
        <is>
          <t/>
        </is>
      </c>
      <c r="AL143" s="2" t="inlineStr">
        <is>
          <t>yhdistelmäase</t>
        </is>
      </c>
      <c r="AM143" s="2" t="inlineStr">
        <is>
          <t>2</t>
        </is>
      </c>
      <c r="AN143" s="2" t="inlineStr">
        <is>
          <t/>
        </is>
      </c>
      <c r="AO143" t="inlineStr">
        <is>
          <t/>
        </is>
      </c>
      <c r="AP143" t="inlineStr">
        <is>
          <t/>
        </is>
      </c>
      <c r="AQ143" t="inlineStr">
        <is>
          <t/>
        </is>
      </c>
      <c r="AR143" t="inlineStr">
        <is>
          <t/>
        </is>
      </c>
      <c r="AS143" t="inlineStr">
        <is>
          <t/>
        </is>
      </c>
      <c r="AT143" t="inlineStr">
        <is>
          <t/>
        </is>
      </c>
      <c r="AU143" t="inlineStr">
        <is>
          <t/>
        </is>
      </c>
      <c r="AV143" t="inlineStr">
        <is>
          <t/>
        </is>
      </c>
      <c r="AW143" t="inlineStr">
        <is>
          <t/>
        </is>
      </c>
      <c r="AX143" t="inlineStr">
        <is>
          <t/>
        </is>
      </c>
      <c r="AY143" t="inlineStr">
        <is>
          <t/>
        </is>
      </c>
      <c r="AZ143" t="inlineStr">
        <is>
          <t/>
        </is>
      </c>
      <c r="BA143" t="inlineStr">
        <is>
          <t/>
        </is>
      </c>
      <c r="BB143" s="2" t="inlineStr">
        <is>
          <t>kombinált fegyver</t>
        </is>
      </c>
      <c r="BC143" s="2" t="inlineStr">
        <is>
          <t>2</t>
        </is>
      </c>
      <c r="BD143" s="2" t="inlineStr">
        <is>
          <t/>
        </is>
      </c>
      <c r="BE143" t="inlineStr">
        <is>
          <t/>
        </is>
      </c>
      <c r="BF143" t="inlineStr">
        <is>
          <t/>
        </is>
      </c>
      <c r="BG143" t="inlineStr">
        <is>
          <t/>
        </is>
      </c>
      <c r="BH143" t="inlineStr">
        <is>
          <t/>
        </is>
      </c>
      <c r="BI143" t="inlineStr">
        <is>
          <t/>
        </is>
      </c>
      <c r="BJ143" t="inlineStr">
        <is>
          <t/>
        </is>
      </c>
      <c r="BK143" t="inlineStr">
        <is>
          <t/>
        </is>
      </c>
      <c r="BL143" t="inlineStr">
        <is>
          <t/>
        </is>
      </c>
      <c r="BM143" t="inlineStr">
        <is>
          <t/>
        </is>
      </c>
      <c r="BN143" t="inlineStr">
        <is>
          <t/>
        </is>
      </c>
      <c r="BO143" t="inlineStr">
        <is>
          <t/>
        </is>
      </c>
      <c r="BP143" t="inlineStr">
        <is>
          <t/>
        </is>
      </c>
      <c r="BQ143" t="inlineStr">
        <is>
          <t/>
        </is>
      </c>
      <c r="BR143" t="inlineStr">
        <is>
          <t/>
        </is>
      </c>
      <c r="BS143" t="inlineStr">
        <is>
          <t/>
        </is>
      </c>
      <c r="BT143" t="inlineStr">
        <is>
          <t/>
        </is>
      </c>
      <c r="BU143" t="inlineStr">
        <is>
          <t/>
        </is>
      </c>
      <c r="BV143" s="2" t="inlineStr">
        <is>
          <t>combineerde wapens</t>
        </is>
      </c>
      <c r="BW143" s="2" t="inlineStr">
        <is>
          <t>2</t>
        </is>
      </c>
      <c r="BX143" s="2" t="inlineStr">
        <is>
          <t/>
        </is>
      </c>
      <c r="BY143" t="inlineStr">
        <is>
          <t/>
        </is>
      </c>
      <c r="BZ143" t="inlineStr">
        <is>
          <t/>
        </is>
      </c>
      <c r="CA143" t="inlineStr">
        <is>
          <t/>
        </is>
      </c>
      <c r="CB143" t="inlineStr">
        <is>
          <t/>
        </is>
      </c>
      <c r="CC143" t="inlineStr">
        <is>
          <t/>
        </is>
      </c>
      <c r="CD143" t="inlineStr">
        <is>
          <t/>
        </is>
      </c>
      <c r="CE143" t="inlineStr">
        <is>
          <t/>
        </is>
      </c>
      <c r="CF143" t="inlineStr">
        <is>
          <t/>
        </is>
      </c>
      <c r="CG143" t="inlineStr">
        <is>
          <t/>
        </is>
      </c>
      <c r="CH143" t="inlineStr">
        <is>
          <t/>
        </is>
      </c>
      <c r="CI143" t="inlineStr">
        <is>
          <t/>
        </is>
      </c>
      <c r="CJ143" t="inlineStr">
        <is>
          <t/>
        </is>
      </c>
      <c r="CK143" t="inlineStr">
        <is>
          <t/>
        </is>
      </c>
      <c r="CL143" t="inlineStr">
        <is>
          <t/>
        </is>
      </c>
      <c r="CM143" t="inlineStr">
        <is>
          <t/>
        </is>
      </c>
      <c r="CN143" t="inlineStr">
        <is>
          <t/>
        </is>
      </c>
      <c r="CO143" t="inlineStr">
        <is>
          <t/>
        </is>
      </c>
      <c r="CP143" t="inlineStr">
        <is>
          <t/>
        </is>
      </c>
      <c r="CQ143" t="inlineStr">
        <is>
          <t/>
        </is>
      </c>
      <c r="CR143" t="inlineStr">
        <is>
          <t/>
        </is>
      </c>
      <c r="CS143" t="inlineStr">
        <is>
          <t/>
        </is>
      </c>
      <c r="CT143" t="inlineStr">
        <is>
          <t/>
        </is>
      </c>
      <c r="CU143" t="inlineStr">
        <is>
          <t/>
        </is>
      </c>
      <c r="CV143" t="inlineStr">
        <is>
          <t/>
        </is>
      </c>
      <c r="CW143" t="inlineStr">
        <is>
          <t/>
        </is>
      </c>
    </row>
    <row r="144">
      <c r="A144" s="1" t="str">
        <f>HYPERLINK("https://iate.europa.eu/entry/result/1598251/all", "1598251")</f>
        <v>1598251</v>
      </c>
      <c r="B144" t="inlineStr">
        <is>
          <t>TRANSPORT</t>
        </is>
      </c>
      <c r="C144" t="inlineStr">
        <is>
          <t>TRANSPORT;TRANSPORT|land transport|land transport</t>
        </is>
      </c>
      <c r="D144" t="inlineStr">
        <is>
          <t>no</t>
        </is>
      </c>
      <c r="E144" t="inlineStr">
        <is>
          <t/>
        </is>
      </c>
      <c r="F144" t="inlineStr">
        <is>
          <t/>
        </is>
      </c>
      <c r="G144" t="inlineStr">
        <is>
          <t/>
        </is>
      </c>
      <c r="H144" t="inlineStr">
        <is>
          <t/>
        </is>
      </c>
      <c r="I144" t="inlineStr">
        <is>
          <t/>
        </is>
      </c>
      <c r="J144" t="inlineStr">
        <is>
          <t/>
        </is>
      </c>
      <c r="K144" t="inlineStr">
        <is>
          <t/>
        </is>
      </c>
      <c r="L144" t="inlineStr">
        <is>
          <t/>
        </is>
      </c>
      <c r="M144" t="inlineStr">
        <is>
          <t/>
        </is>
      </c>
      <c r="N144" s="2" t="inlineStr">
        <is>
          <t>afpasset bremsning|
bremsning afpasset efter standsningsstedet</t>
        </is>
      </c>
      <c r="O144" s="2" t="inlineStr">
        <is>
          <t>3|
3</t>
        </is>
      </c>
      <c r="P144" s="2" t="inlineStr">
        <is>
          <t xml:space="preserve">|
</t>
        </is>
      </c>
      <c r="Q144" t="inlineStr">
        <is>
          <t/>
        </is>
      </c>
      <c r="R144" s="2" t="inlineStr">
        <is>
          <t>Zielbremsung|
Laufzielbremsung</t>
        </is>
      </c>
      <c r="S144" s="2" t="inlineStr">
        <is>
          <t>3|
3</t>
        </is>
      </c>
      <c r="T144" s="2" t="inlineStr">
        <is>
          <t xml:space="preserve">|
</t>
        </is>
      </c>
      <c r="U144" t="inlineStr">
        <is>
          <t/>
        </is>
      </c>
      <c r="V144" s="2" t="inlineStr">
        <is>
          <t>συσκευή στη γραμμή για την αυτόματη πέδηση των φορτηγών σε σταθμούς διαλογής</t>
        </is>
      </c>
      <c r="W144" s="2" t="inlineStr">
        <is>
          <t>3</t>
        </is>
      </c>
      <c r="X144" s="2" t="inlineStr">
        <is>
          <t/>
        </is>
      </c>
      <c r="Y144" t="inlineStr">
        <is>
          <t/>
        </is>
      </c>
      <c r="Z144" s="2" t="inlineStr">
        <is>
          <t>fly shunting|
target shooting</t>
        </is>
      </c>
      <c r="AA144" s="2" t="inlineStr">
        <is>
          <t>3|
3</t>
        </is>
      </c>
      <c r="AB144" s="2" t="inlineStr">
        <is>
          <t xml:space="preserve">|
</t>
        </is>
      </c>
      <c r="AC144" t="inlineStr">
        <is>
          <t/>
        </is>
      </c>
      <c r="AD144" s="2" t="inlineStr">
        <is>
          <t>frenado de los vagones para que lleguen a su meta</t>
        </is>
      </c>
      <c r="AE144" s="2" t="inlineStr">
        <is>
          <t>3</t>
        </is>
      </c>
      <c r="AF144" s="2" t="inlineStr">
        <is>
          <t/>
        </is>
      </c>
      <c r="AG144" t="inlineStr">
        <is>
          <t/>
        </is>
      </c>
      <c r="AH144" t="inlineStr">
        <is>
          <t/>
        </is>
      </c>
      <c r="AI144" t="inlineStr">
        <is>
          <t/>
        </is>
      </c>
      <c r="AJ144" t="inlineStr">
        <is>
          <t/>
        </is>
      </c>
      <c r="AK144" t="inlineStr">
        <is>
          <t/>
        </is>
      </c>
      <c r="AL144" t="inlineStr">
        <is>
          <t/>
        </is>
      </c>
      <c r="AM144" t="inlineStr">
        <is>
          <t/>
        </is>
      </c>
      <c r="AN144" t="inlineStr">
        <is>
          <t/>
        </is>
      </c>
      <c r="AO144" t="inlineStr">
        <is>
          <t/>
        </is>
      </c>
      <c r="AP144" s="2" t="inlineStr">
        <is>
          <t>freinage au but|
tir au but</t>
        </is>
      </c>
      <c r="AQ144" s="2" t="inlineStr">
        <is>
          <t>3|
3</t>
        </is>
      </c>
      <c r="AR144" s="2" t="inlineStr">
        <is>
          <t xml:space="preserve">|
</t>
        </is>
      </c>
      <c r="AS144" t="inlineStr">
        <is>
          <t/>
        </is>
      </c>
      <c r="AT144" t="inlineStr">
        <is>
          <t/>
        </is>
      </c>
      <c r="AU144" t="inlineStr">
        <is>
          <t/>
        </is>
      </c>
      <c r="AV144" t="inlineStr">
        <is>
          <t/>
        </is>
      </c>
      <c r="AW144" t="inlineStr">
        <is>
          <t/>
        </is>
      </c>
      <c r="AX144" t="inlineStr">
        <is>
          <t/>
        </is>
      </c>
      <c r="AY144" t="inlineStr">
        <is>
          <t/>
        </is>
      </c>
      <c r="AZ144" t="inlineStr">
        <is>
          <t/>
        </is>
      </c>
      <c r="BA144" t="inlineStr">
        <is>
          <t/>
        </is>
      </c>
      <c r="BB144" t="inlineStr">
        <is>
          <t/>
        </is>
      </c>
      <c r="BC144" t="inlineStr">
        <is>
          <t/>
        </is>
      </c>
      <c r="BD144" t="inlineStr">
        <is>
          <t/>
        </is>
      </c>
      <c r="BE144" t="inlineStr">
        <is>
          <t/>
        </is>
      </c>
      <c r="BF144" s="2" t="inlineStr">
        <is>
          <t>frenatura di accostamento</t>
        </is>
      </c>
      <c r="BG144" s="2" t="inlineStr">
        <is>
          <t>3</t>
        </is>
      </c>
      <c r="BH144" s="2" t="inlineStr">
        <is>
          <t/>
        </is>
      </c>
      <c r="BI144" t="inlineStr">
        <is>
          <t/>
        </is>
      </c>
      <c r="BJ144" t="inlineStr">
        <is>
          <t/>
        </is>
      </c>
      <c r="BK144" t="inlineStr">
        <is>
          <t/>
        </is>
      </c>
      <c r="BL144" t="inlineStr">
        <is>
          <t/>
        </is>
      </c>
      <c r="BM144" t="inlineStr">
        <is>
          <t/>
        </is>
      </c>
      <c r="BN144" t="inlineStr">
        <is>
          <t/>
        </is>
      </c>
      <c r="BO144" t="inlineStr">
        <is>
          <t/>
        </is>
      </c>
      <c r="BP144" t="inlineStr">
        <is>
          <t/>
        </is>
      </c>
      <c r="BQ144" t="inlineStr">
        <is>
          <t/>
        </is>
      </c>
      <c r="BR144" t="inlineStr">
        <is>
          <t/>
        </is>
      </c>
      <c r="BS144" t="inlineStr">
        <is>
          <t/>
        </is>
      </c>
      <c r="BT144" t="inlineStr">
        <is>
          <t/>
        </is>
      </c>
      <c r="BU144" t="inlineStr">
        <is>
          <t/>
        </is>
      </c>
      <c r="BV144" s="2" t="inlineStr">
        <is>
          <t>eindremming</t>
        </is>
      </c>
      <c r="BW144" s="2" t="inlineStr">
        <is>
          <t>3</t>
        </is>
      </c>
      <c r="BX144" s="2" t="inlineStr">
        <is>
          <t/>
        </is>
      </c>
      <c r="BY144" t="inlineStr">
        <is>
          <t/>
        </is>
      </c>
      <c r="BZ144" t="inlineStr">
        <is>
          <t/>
        </is>
      </c>
      <c r="CA144" t="inlineStr">
        <is>
          <t/>
        </is>
      </c>
      <c r="CB144" t="inlineStr">
        <is>
          <t/>
        </is>
      </c>
      <c r="CC144" t="inlineStr">
        <is>
          <t/>
        </is>
      </c>
      <c r="CD144" t="inlineStr">
        <is>
          <t/>
        </is>
      </c>
      <c r="CE144" t="inlineStr">
        <is>
          <t/>
        </is>
      </c>
      <c r="CF144" t="inlineStr">
        <is>
          <t/>
        </is>
      </c>
      <c r="CG144" t="inlineStr">
        <is>
          <t/>
        </is>
      </c>
      <c r="CH144" t="inlineStr">
        <is>
          <t/>
        </is>
      </c>
      <c r="CI144" t="inlineStr">
        <is>
          <t/>
        </is>
      </c>
      <c r="CJ144" t="inlineStr">
        <is>
          <t/>
        </is>
      </c>
      <c r="CK144" t="inlineStr">
        <is>
          <t/>
        </is>
      </c>
      <c r="CL144" t="inlineStr">
        <is>
          <t/>
        </is>
      </c>
      <c r="CM144" t="inlineStr">
        <is>
          <t/>
        </is>
      </c>
      <c r="CN144" t="inlineStr">
        <is>
          <t/>
        </is>
      </c>
      <c r="CO144" t="inlineStr">
        <is>
          <t/>
        </is>
      </c>
      <c r="CP144" t="inlineStr">
        <is>
          <t/>
        </is>
      </c>
      <c r="CQ144" t="inlineStr">
        <is>
          <t/>
        </is>
      </c>
      <c r="CR144" t="inlineStr">
        <is>
          <t/>
        </is>
      </c>
      <c r="CS144" t="inlineStr">
        <is>
          <t/>
        </is>
      </c>
      <c r="CT144" t="inlineStr">
        <is>
          <t/>
        </is>
      </c>
      <c r="CU144" t="inlineStr">
        <is>
          <t/>
        </is>
      </c>
      <c r="CV144" t="inlineStr">
        <is>
          <t/>
        </is>
      </c>
      <c r="CW144" t="inlineStr">
        <is>
          <t/>
        </is>
      </c>
    </row>
    <row r="145">
      <c r="A145" s="1" t="str">
        <f>HYPERLINK("https://iate.europa.eu/entry/result/1594814/all", "1594814")</f>
        <v>1594814</v>
      </c>
      <c r="B145" t="inlineStr">
        <is>
          <t>INDUSTRY</t>
        </is>
      </c>
      <c r="C145" t="inlineStr">
        <is>
          <t>INDUSTRY|iron, steel and other metal industries</t>
        </is>
      </c>
      <c r="D145" t="inlineStr">
        <is>
          <t>no</t>
        </is>
      </c>
      <c r="E145" t="inlineStr">
        <is>
          <t/>
        </is>
      </c>
      <c r="F145" t="inlineStr">
        <is>
          <t/>
        </is>
      </c>
      <c r="G145" t="inlineStr">
        <is>
          <t/>
        </is>
      </c>
      <c r="H145" t="inlineStr">
        <is>
          <t/>
        </is>
      </c>
      <c r="I145" t="inlineStr">
        <is>
          <t/>
        </is>
      </c>
      <c r="J145" t="inlineStr">
        <is>
          <t/>
        </is>
      </c>
      <c r="K145" t="inlineStr">
        <is>
          <t/>
        </is>
      </c>
      <c r="L145" t="inlineStr">
        <is>
          <t/>
        </is>
      </c>
      <c r="M145" t="inlineStr">
        <is>
          <t/>
        </is>
      </c>
      <c r="N145" s="2" t="inlineStr">
        <is>
          <t>støbestål|
stålgods|
stålstøbegods</t>
        </is>
      </c>
      <c r="O145" s="2" t="inlineStr">
        <is>
          <t>3|
3|
3</t>
        </is>
      </c>
      <c r="P145" s="2" t="inlineStr">
        <is>
          <t xml:space="preserve">|
|
</t>
        </is>
      </c>
      <c r="Q145" t="inlineStr">
        <is>
          <t/>
        </is>
      </c>
      <c r="R145" s="2" t="inlineStr">
        <is>
          <t>Gussstahl|
Stahlguss|
Stahlformguss</t>
        </is>
      </c>
      <c r="S145" s="2" t="inlineStr">
        <is>
          <t>3|
3|
3</t>
        </is>
      </c>
      <c r="T145" s="2" t="inlineStr">
        <is>
          <t xml:space="preserve">|
|
</t>
        </is>
      </c>
      <c r="U145" t="inlineStr">
        <is>
          <t>Formgussstuecke aus Stahl. Ganz allgemein versteht man unter Stahlguss jeden in Formen gegossenen Stahl. Im gegensatz dazu: in kokillen zu Bloecken vergrossener Stahl, der ausschliesslich zur Warmverformung dient</t>
        </is>
      </c>
      <c r="V145" s="2" t="inlineStr">
        <is>
          <t>χυτοχάλυβας|
ρευστοπαγής χάλυβας</t>
        </is>
      </c>
      <c r="W145" s="2" t="inlineStr">
        <is>
          <t>3|
3</t>
        </is>
      </c>
      <c r="X145" s="2" t="inlineStr">
        <is>
          <t xml:space="preserve">|
</t>
        </is>
      </c>
      <c r="Y145" t="inlineStr">
        <is>
          <t/>
        </is>
      </c>
      <c r="Z145" s="2" t="inlineStr">
        <is>
          <t>cast steel</t>
        </is>
      </c>
      <c r="AA145" s="2" t="inlineStr">
        <is>
          <t>3</t>
        </is>
      </c>
      <c r="AB145" s="2" t="inlineStr">
        <is>
          <t/>
        </is>
      </c>
      <c r="AC145" t="inlineStr">
        <is>
          <t>an object made by pouring molten steel into moulds(BTM)</t>
        </is>
      </c>
      <c r="AD145" s="2" t="inlineStr">
        <is>
          <t>acero colado|
fundido de acero|
moldeado de acero|
fundición de acero</t>
        </is>
      </c>
      <c r="AE145" s="2" t="inlineStr">
        <is>
          <t>3|
3|
3|
3</t>
        </is>
      </c>
      <c r="AF145" s="2" t="inlineStr">
        <is>
          <t xml:space="preserve">|
|
|
</t>
        </is>
      </c>
      <c r="AG145" t="inlineStr">
        <is>
          <t/>
        </is>
      </c>
      <c r="AH145" t="inlineStr">
        <is>
          <t/>
        </is>
      </c>
      <c r="AI145" t="inlineStr">
        <is>
          <t/>
        </is>
      </c>
      <c r="AJ145" t="inlineStr">
        <is>
          <t/>
        </is>
      </c>
      <c r="AK145" t="inlineStr">
        <is>
          <t/>
        </is>
      </c>
      <c r="AL145" t="inlineStr">
        <is>
          <t/>
        </is>
      </c>
      <c r="AM145" t="inlineStr">
        <is>
          <t/>
        </is>
      </c>
      <c r="AN145" t="inlineStr">
        <is>
          <t/>
        </is>
      </c>
      <c r="AO145" t="inlineStr">
        <is>
          <t/>
        </is>
      </c>
      <c r="AP145" s="2" t="inlineStr">
        <is>
          <t>acier coulé|
acier fondu|
acier moulé|
acier de fusion|
fonte d'acier</t>
        </is>
      </c>
      <c r="AQ145" s="2" t="inlineStr">
        <is>
          <t>3|
3|
3|
3|
3</t>
        </is>
      </c>
      <c r="AR145" s="2" t="inlineStr">
        <is>
          <t xml:space="preserve">|
|
|
|
</t>
        </is>
      </c>
      <c r="AS145" t="inlineStr">
        <is>
          <t>acier ordinaire ou allié, dont la caractéristique essentielle est d'être utilisé au moulage, par opposition au laminage, au forgeage et à l'estampage (BTM)</t>
        </is>
      </c>
      <c r="AT145" t="inlineStr">
        <is>
          <t/>
        </is>
      </c>
      <c r="AU145" t="inlineStr">
        <is>
          <t/>
        </is>
      </c>
      <c r="AV145" t="inlineStr">
        <is>
          <t/>
        </is>
      </c>
      <c r="AW145" t="inlineStr">
        <is>
          <t/>
        </is>
      </c>
      <c r="AX145" t="inlineStr">
        <is>
          <t/>
        </is>
      </c>
      <c r="AY145" t="inlineStr">
        <is>
          <t/>
        </is>
      </c>
      <c r="AZ145" t="inlineStr">
        <is>
          <t/>
        </is>
      </c>
      <c r="BA145" t="inlineStr">
        <is>
          <t/>
        </is>
      </c>
      <c r="BB145" t="inlineStr">
        <is>
          <t/>
        </is>
      </c>
      <c r="BC145" t="inlineStr">
        <is>
          <t/>
        </is>
      </c>
      <c r="BD145" t="inlineStr">
        <is>
          <t/>
        </is>
      </c>
      <c r="BE145" t="inlineStr">
        <is>
          <t/>
        </is>
      </c>
      <c r="BF145" s="2" t="inlineStr">
        <is>
          <t>acciaio fuso|
acciaio colato</t>
        </is>
      </c>
      <c r="BG145" s="2" t="inlineStr">
        <is>
          <t>3|
3</t>
        </is>
      </c>
      <c r="BH145" s="2" t="inlineStr">
        <is>
          <t xml:space="preserve">|
</t>
        </is>
      </c>
      <c r="BI145" t="inlineStr">
        <is>
          <t/>
        </is>
      </c>
      <c r="BJ145" t="inlineStr">
        <is>
          <t/>
        </is>
      </c>
      <c r="BK145" t="inlineStr">
        <is>
          <t/>
        </is>
      </c>
      <c r="BL145" t="inlineStr">
        <is>
          <t/>
        </is>
      </c>
      <c r="BM145" t="inlineStr">
        <is>
          <t/>
        </is>
      </c>
      <c r="BN145" t="inlineStr">
        <is>
          <t/>
        </is>
      </c>
      <c r="BO145" t="inlineStr">
        <is>
          <t/>
        </is>
      </c>
      <c r="BP145" t="inlineStr">
        <is>
          <t/>
        </is>
      </c>
      <c r="BQ145" t="inlineStr">
        <is>
          <t/>
        </is>
      </c>
      <c r="BR145" t="inlineStr">
        <is>
          <t/>
        </is>
      </c>
      <c r="BS145" t="inlineStr">
        <is>
          <t/>
        </is>
      </c>
      <c r="BT145" t="inlineStr">
        <is>
          <t/>
        </is>
      </c>
      <c r="BU145" t="inlineStr">
        <is>
          <t/>
        </is>
      </c>
      <c r="BV145" s="2" t="inlineStr">
        <is>
          <t>gietstaal|
gegoten staal</t>
        </is>
      </c>
      <c r="BW145" s="2" t="inlineStr">
        <is>
          <t>3|
3</t>
        </is>
      </c>
      <c r="BX145" s="2" t="inlineStr">
        <is>
          <t xml:space="preserve">|
</t>
        </is>
      </c>
      <c r="BY145" t="inlineStr">
        <is>
          <t/>
        </is>
      </c>
      <c r="BZ145" t="inlineStr">
        <is>
          <t/>
        </is>
      </c>
      <c r="CA145" t="inlineStr">
        <is>
          <t/>
        </is>
      </c>
      <c r="CB145" t="inlineStr">
        <is>
          <t/>
        </is>
      </c>
      <c r="CC145" t="inlineStr">
        <is>
          <t/>
        </is>
      </c>
      <c r="CD145" s="2" t="inlineStr">
        <is>
          <t>aço fundido</t>
        </is>
      </c>
      <c r="CE145" s="2" t="inlineStr">
        <is>
          <t>3</t>
        </is>
      </c>
      <c r="CF145" s="2" t="inlineStr">
        <is>
          <t/>
        </is>
      </c>
      <c r="CG145" t="inlineStr">
        <is>
          <t/>
        </is>
      </c>
      <c r="CH145" t="inlineStr">
        <is>
          <t/>
        </is>
      </c>
      <c r="CI145" t="inlineStr">
        <is>
          <t/>
        </is>
      </c>
      <c r="CJ145" t="inlineStr">
        <is>
          <t/>
        </is>
      </c>
      <c r="CK145" t="inlineStr">
        <is>
          <t/>
        </is>
      </c>
      <c r="CL145" t="inlineStr">
        <is>
          <t/>
        </is>
      </c>
      <c r="CM145" t="inlineStr">
        <is>
          <t/>
        </is>
      </c>
      <c r="CN145" t="inlineStr">
        <is>
          <t/>
        </is>
      </c>
      <c r="CO145" t="inlineStr">
        <is>
          <t/>
        </is>
      </c>
      <c r="CP145" t="inlineStr">
        <is>
          <t/>
        </is>
      </c>
      <c r="CQ145" t="inlineStr">
        <is>
          <t/>
        </is>
      </c>
      <c r="CR145" t="inlineStr">
        <is>
          <t/>
        </is>
      </c>
      <c r="CS145" t="inlineStr">
        <is>
          <t/>
        </is>
      </c>
      <c r="CT145" t="inlineStr">
        <is>
          <t/>
        </is>
      </c>
      <c r="CU145" t="inlineStr">
        <is>
          <t/>
        </is>
      </c>
      <c r="CV145" t="inlineStr">
        <is>
          <t/>
        </is>
      </c>
      <c r="CW145" t="inlineStr">
        <is>
          <t/>
        </is>
      </c>
    </row>
    <row r="146">
      <c r="A146" s="1" t="str">
        <f>HYPERLINK("https://iate.europa.eu/entry/result/929412/all", "929412")</f>
        <v>929412</v>
      </c>
      <c r="B146" t="inlineStr">
        <is>
          <t>POLITICS;INTERNATIONAL RELATIONS</t>
        </is>
      </c>
      <c r="C146" t="inlineStr">
        <is>
          <t>POLITICS|politics and public safety|public safety;INTERNATIONAL RELATIONS|defence|military equipment</t>
        </is>
      </c>
      <c r="D146" t="inlineStr">
        <is>
          <t>no</t>
        </is>
      </c>
      <c r="E146" t="inlineStr">
        <is>
          <t/>
        </is>
      </c>
      <c r="F146" t="inlineStr">
        <is>
          <t/>
        </is>
      </c>
      <c r="G146" t="inlineStr">
        <is>
          <t/>
        </is>
      </c>
      <c r="H146" t="inlineStr">
        <is>
          <t/>
        </is>
      </c>
      <c r="I146" t="inlineStr">
        <is>
          <t/>
        </is>
      </c>
      <c r="J146" t="inlineStr">
        <is>
          <t/>
        </is>
      </c>
      <c r="K146" t="inlineStr">
        <is>
          <t/>
        </is>
      </c>
      <c r="L146" t="inlineStr">
        <is>
          <t/>
        </is>
      </c>
      <c r="M146" t="inlineStr">
        <is>
          <t/>
        </is>
      </c>
      <c r="N146" s="2" t="inlineStr">
        <is>
          <t>rørbombe</t>
        </is>
      </c>
      <c r="O146" s="2" t="inlineStr">
        <is>
          <t>4</t>
        </is>
      </c>
      <c r="P146" s="2" t="inlineStr">
        <is>
          <t/>
        </is>
      </c>
      <c r="Q146" t="inlineStr">
        <is>
          <t>En rørbombe er en (hjemmelavet) bombe med sprængladning i et jernrør.</t>
        </is>
      </c>
      <c r="R146" s="2" t="inlineStr">
        <is>
          <t>Rohrbombe</t>
        </is>
      </c>
      <c r="S146" s="2" t="inlineStr">
        <is>
          <t>1</t>
        </is>
      </c>
      <c r="T146" s="2" t="inlineStr">
        <is>
          <t/>
        </is>
      </c>
      <c r="U146" t="inlineStr">
        <is>
          <t/>
        </is>
      </c>
      <c r="V146" t="inlineStr">
        <is>
          <t/>
        </is>
      </c>
      <c r="W146" t="inlineStr">
        <is>
          <t/>
        </is>
      </c>
      <c r="X146" t="inlineStr">
        <is>
          <t/>
        </is>
      </c>
      <c r="Y146" t="inlineStr">
        <is>
          <t/>
        </is>
      </c>
      <c r="Z146" s="2" t="inlineStr">
        <is>
          <t>pipe bomb</t>
        </is>
      </c>
      <c r="AA146" s="2" t="inlineStr">
        <is>
          <t>3</t>
        </is>
      </c>
      <c r="AB146" s="2" t="inlineStr">
        <is>
          <t/>
        </is>
      </c>
      <c r="AC146" t="inlineStr">
        <is>
          <t>home-made bomb, the components of which are contained in a pipe</t>
        </is>
      </c>
      <c r="AD146" t="inlineStr">
        <is>
          <t/>
        </is>
      </c>
      <c r="AE146" t="inlineStr">
        <is>
          <t/>
        </is>
      </c>
      <c r="AF146" t="inlineStr">
        <is>
          <t/>
        </is>
      </c>
      <c r="AG146" t="inlineStr">
        <is>
          <t/>
        </is>
      </c>
      <c r="AH146" t="inlineStr">
        <is>
          <t/>
        </is>
      </c>
      <c r="AI146" t="inlineStr">
        <is>
          <t/>
        </is>
      </c>
      <c r="AJ146" t="inlineStr">
        <is>
          <t/>
        </is>
      </c>
      <c r="AK146" t="inlineStr">
        <is>
          <t/>
        </is>
      </c>
      <c r="AL146" s="2" t="inlineStr">
        <is>
          <t>putkipommi</t>
        </is>
      </c>
      <c r="AM146" s="2" t="inlineStr">
        <is>
          <t>2</t>
        </is>
      </c>
      <c r="AN146" s="2" t="inlineStr">
        <is>
          <t/>
        </is>
      </c>
      <c r="AO146" t="inlineStr">
        <is>
          <t>"putken sisään suljettu räjähde"</t>
        </is>
      </c>
      <c r="AP146" t="inlineStr">
        <is>
          <t/>
        </is>
      </c>
      <c r="AQ146" t="inlineStr">
        <is>
          <t/>
        </is>
      </c>
      <c r="AR146" t="inlineStr">
        <is>
          <t/>
        </is>
      </c>
      <c r="AS146" t="inlineStr">
        <is>
          <t/>
        </is>
      </c>
      <c r="AT146" t="inlineStr">
        <is>
          <t/>
        </is>
      </c>
      <c r="AU146" t="inlineStr">
        <is>
          <t/>
        </is>
      </c>
      <c r="AV146" t="inlineStr">
        <is>
          <t/>
        </is>
      </c>
      <c r="AW146" t="inlineStr">
        <is>
          <t/>
        </is>
      </c>
      <c r="AX146" t="inlineStr">
        <is>
          <t/>
        </is>
      </c>
      <c r="AY146" t="inlineStr">
        <is>
          <t/>
        </is>
      </c>
      <c r="AZ146" t="inlineStr">
        <is>
          <t/>
        </is>
      </c>
      <c r="BA146" t="inlineStr">
        <is>
          <t/>
        </is>
      </c>
      <c r="BB146" t="inlineStr">
        <is>
          <t/>
        </is>
      </c>
      <c r="BC146" t="inlineStr">
        <is>
          <t/>
        </is>
      </c>
      <c r="BD146" t="inlineStr">
        <is>
          <t/>
        </is>
      </c>
      <c r="BE146" t="inlineStr">
        <is>
          <t/>
        </is>
      </c>
      <c r="BF146" s="2" t="inlineStr">
        <is>
          <t>bomba a tubo</t>
        </is>
      </c>
      <c r="BG146" s="2" t="inlineStr">
        <is>
          <t>2</t>
        </is>
      </c>
      <c r="BH146" s="2" t="inlineStr">
        <is>
          <t/>
        </is>
      </c>
      <c r="BI146" t="inlineStr">
        <is>
          <t>Ordigno di costruzione artigianale consistente in un tubo di metallo riempito di esplosivo e sigillato, dotato di miccia.</t>
        </is>
      </c>
      <c r="BJ146" t="inlineStr">
        <is>
          <t/>
        </is>
      </c>
      <c r="BK146" t="inlineStr">
        <is>
          <t/>
        </is>
      </c>
      <c r="BL146" t="inlineStr">
        <is>
          <t/>
        </is>
      </c>
      <c r="BM146" t="inlineStr">
        <is>
          <t/>
        </is>
      </c>
      <c r="BN146" t="inlineStr">
        <is>
          <t/>
        </is>
      </c>
      <c r="BO146" t="inlineStr">
        <is>
          <t/>
        </is>
      </c>
      <c r="BP146" t="inlineStr">
        <is>
          <t/>
        </is>
      </c>
      <c r="BQ146" t="inlineStr">
        <is>
          <t/>
        </is>
      </c>
      <c r="BR146" t="inlineStr">
        <is>
          <t/>
        </is>
      </c>
      <c r="BS146" t="inlineStr">
        <is>
          <t/>
        </is>
      </c>
      <c r="BT146" t="inlineStr">
        <is>
          <t/>
        </is>
      </c>
      <c r="BU146" t="inlineStr">
        <is>
          <t/>
        </is>
      </c>
      <c r="BV146" t="inlineStr">
        <is>
          <t/>
        </is>
      </c>
      <c r="BW146" t="inlineStr">
        <is>
          <t/>
        </is>
      </c>
      <c r="BX146" t="inlineStr">
        <is>
          <t/>
        </is>
      </c>
      <c r="BY146" t="inlineStr">
        <is>
          <t/>
        </is>
      </c>
      <c r="BZ146" t="inlineStr">
        <is>
          <t/>
        </is>
      </c>
      <c r="CA146" t="inlineStr">
        <is>
          <t/>
        </is>
      </c>
      <c r="CB146" t="inlineStr">
        <is>
          <t/>
        </is>
      </c>
      <c r="CC146" t="inlineStr">
        <is>
          <t/>
        </is>
      </c>
      <c r="CD146" s="2" t="inlineStr">
        <is>
          <t>bomba de tubo metálico</t>
        </is>
      </c>
      <c r="CE146" s="2" t="inlineStr">
        <is>
          <t>1</t>
        </is>
      </c>
      <c r="CF146" s="2" t="inlineStr">
        <is>
          <t/>
        </is>
      </c>
      <c r="CG146" t="inlineStr">
        <is>
          <t/>
        </is>
      </c>
      <c r="CH146" t="inlineStr">
        <is>
          <t/>
        </is>
      </c>
      <c r="CI146" t="inlineStr">
        <is>
          <t/>
        </is>
      </c>
      <c r="CJ146" t="inlineStr">
        <is>
          <t/>
        </is>
      </c>
      <c r="CK146" t="inlineStr">
        <is>
          <t/>
        </is>
      </c>
      <c r="CL146" t="inlineStr">
        <is>
          <t/>
        </is>
      </c>
      <c r="CM146" t="inlineStr">
        <is>
          <t/>
        </is>
      </c>
      <c r="CN146" t="inlineStr">
        <is>
          <t/>
        </is>
      </c>
      <c r="CO146" t="inlineStr">
        <is>
          <t/>
        </is>
      </c>
      <c r="CP146" t="inlineStr">
        <is>
          <t/>
        </is>
      </c>
      <c r="CQ146" t="inlineStr">
        <is>
          <t/>
        </is>
      </c>
      <c r="CR146" t="inlineStr">
        <is>
          <t/>
        </is>
      </c>
      <c r="CS146" t="inlineStr">
        <is>
          <t/>
        </is>
      </c>
      <c r="CT146" t="inlineStr">
        <is>
          <t/>
        </is>
      </c>
      <c r="CU146" t="inlineStr">
        <is>
          <t/>
        </is>
      </c>
      <c r="CV146" t="inlineStr">
        <is>
          <t/>
        </is>
      </c>
      <c r="CW146" t="inlineStr">
        <is>
          <t/>
        </is>
      </c>
    </row>
    <row r="147">
      <c r="A147" s="1" t="str">
        <f>HYPERLINK("https://iate.europa.eu/entry/result/2229804/all", "2229804")</f>
        <v>2229804</v>
      </c>
      <c r="B147" t="inlineStr">
        <is>
          <t>INTERNATIONAL RELATIONS</t>
        </is>
      </c>
      <c r="C147" t="inlineStr">
        <is>
          <t>INTERNATIONAL RELATIONS|defence|military equipment</t>
        </is>
      </c>
      <c r="D147" t="inlineStr">
        <is>
          <t>yes</t>
        </is>
      </c>
      <c r="E147" t="inlineStr">
        <is>
          <t/>
        </is>
      </c>
      <c r="F147" s="2" t="inlineStr">
        <is>
          <t>дуло</t>
        </is>
      </c>
      <c r="G147" s="2" t="inlineStr">
        <is>
          <t>3</t>
        </is>
      </c>
      <c r="H147" s="2" t="inlineStr">
        <is>
          <t/>
        </is>
      </c>
      <c r="I147" t="inlineStr">
        <is>
          <t/>
        </is>
      </c>
      <c r="J147" s="2" t="inlineStr">
        <is>
          <t>ústí hlavně</t>
        </is>
      </c>
      <c r="K147" s="2" t="inlineStr">
        <is>
          <t>3</t>
        </is>
      </c>
      <c r="L147" s="2" t="inlineStr">
        <is>
          <t/>
        </is>
      </c>
      <c r="M147" t="inlineStr">
        <is>
          <t>přední konec &lt;i&gt;hlavně&lt;/i&gt; [ &lt;a href="/entry/result/2229745/all" id="ENTRY_TO_ENTRY_CONVERTER" target="_blank"&gt;IATE:2229745&lt;/a&gt; ]</t>
        </is>
      </c>
      <c r="N147" s="2" t="inlineStr">
        <is>
          <t>munding</t>
        </is>
      </c>
      <c r="O147" s="2" t="inlineStr">
        <is>
          <t>3</t>
        </is>
      </c>
      <c r="P147" s="2" t="inlineStr">
        <is>
          <t/>
        </is>
      </c>
      <c r="Q147" t="inlineStr">
        <is>
          <t/>
        </is>
      </c>
      <c r="R147" s="2" t="inlineStr">
        <is>
          <t>Mündung</t>
        </is>
      </c>
      <c r="S147" s="2" t="inlineStr">
        <is>
          <t>3</t>
        </is>
      </c>
      <c r="T147" s="2" t="inlineStr">
        <is>
          <t/>
        </is>
      </c>
      <c r="U147" t="inlineStr">
        <is>
          <t>vorderes Lauf- oder Rohrende</t>
        </is>
      </c>
      <c r="V147" s="2" t="inlineStr">
        <is>
          <t>στόμιο κάννης</t>
        </is>
      </c>
      <c r="W147" s="2" t="inlineStr">
        <is>
          <t>3</t>
        </is>
      </c>
      <c r="X147" s="2" t="inlineStr">
        <is>
          <t/>
        </is>
      </c>
      <c r="Y147" t="inlineStr">
        <is>
          <t/>
        </is>
      </c>
      <c r="Z147" s="2" t="inlineStr">
        <is>
          <t>muzzle</t>
        </is>
      </c>
      <c r="AA147" s="2" t="inlineStr">
        <is>
          <t>3</t>
        </is>
      </c>
      <c r="AB147" s="2" t="inlineStr">
        <is>
          <t/>
        </is>
      </c>
      <c r="AC147" t="inlineStr">
        <is>
          <t>open end of the barrel of a firearm</t>
        </is>
      </c>
      <c r="AD147" s="2" t="inlineStr">
        <is>
          <t>boca del cañón</t>
        </is>
      </c>
      <c r="AE147" s="2" t="inlineStr">
        <is>
          <t>3</t>
        </is>
      </c>
      <c r="AF147" s="2" t="inlineStr">
        <is>
          <t/>
        </is>
      </c>
      <c r="AG147" t="inlineStr">
        <is>
          <t>Extremo del cañón de un arma de fuego contrario a la recámara. Lugar donde el proyectil abandona el cañón.</t>
        </is>
      </c>
      <c r="AH147" s="2" t="inlineStr">
        <is>
          <t>rauasuue|
suue</t>
        </is>
      </c>
      <c r="AI147" s="2" t="inlineStr">
        <is>
          <t>3|
3</t>
        </is>
      </c>
      <c r="AJ147" s="2" t="inlineStr">
        <is>
          <t xml:space="preserve">|
</t>
        </is>
      </c>
      <c r="AK147" t="inlineStr">
        <is>
          <t/>
        </is>
      </c>
      <c r="AL147" s="2" t="inlineStr">
        <is>
          <t>piipunsuu</t>
        </is>
      </c>
      <c r="AM147" s="2" t="inlineStr">
        <is>
          <t>3</t>
        </is>
      </c>
      <c r="AN147" s="2" t="inlineStr">
        <is>
          <t/>
        </is>
      </c>
      <c r="AO147" t="inlineStr">
        <is>
          <t/>
        </is>
      </c>
      <c r="AP147" s="2" t="inlineStr">
        <is>
          <t>bouche|
bouche du canon</t>
        </is>
      </c>
      <c r="AQ147" s="2" t="inlineStr">
        <is>
          <t>3|
3</t>
        </is>
      </c>
      <c r="AR147" s="2" t="inlineStr">
        <is>
          <t xml:space="preserve">|
</t>
        </is>
      </c>
      <c r="AS147" t="inlineStr">
        <is>
          <t/>
        </is>
      </c>
      <c r="AT147" s="2" t="inlineStr">
        <is>
          <t>béal</t>
        </is>
      </c>
      <c r="AU147" s="2" t="inlineStr">
        <is>
          <t>3</t>
        </is>
      </c>
      <c r="AV147" s="2" t="inlineStr">
        <is>
          <t/>
        </is>
      </c>
      <c r="AW147" t="inlineStr">
        <is>
          <t/>
        </is>
      </c>
      <c r="AX147" s="2" t="inlineStr">
        <is>
          <t>ušće cijevi</t>
        </is>
      </c>
      <c r="AY147" s="2" t="inlineStr">
        <is>
          <t>3</t>
        </is>
      </c>
      <c r="AZ147" s="2" t="inlineStr">
        <is>
          <t/>
        </is>
      </c>
      <c r="BA147" t="inlineStr">
        <is>
          <t>otvoreni kraj cijevi vatrenog oružja</t>
        </is>
      </c>
      <c r="BB147" s="2" t="inlineStr">
        <is>
          <t>csőtorkolat|
torkolat</t>
        </is>
      </c>
      <c r="BC147" s="2" t="inlineStr">
        <is>
          <t>4|
4</t>
        </is>
      </c>
      <c r="BD147" s="2" t="inlineStr">
        <is>
          <t xml:space="preserve">|
</t>
        </is>
      </c>
      <c r="BE147" t="inlineStr">
        <is>
          <t>fegyercső nyitott vége</t>
        </is>
      </c>
      <c r="BF147" s="2" t="inlineStr">
        <is>
          <t>bocca</t>
        </is>
      </c>
      <c r="BG147" s="2" t="inlineStr">
        <is>
          <t>3</t>
        </is>
      </c>
      <c r="BH147" s="2" t="inlineStr">
        <is>
          <t/>
        </is>
      </c>
      <c r="BI147" t="inlineStr">
        <is>
          <t>estremità aperta della canna&lt;sup&gt;1&lt;/sup&gt; di un’arma da fuoco&lt;p&gt;&lt;sup&gt;1&lt;/sup&gt; canna [ &lt;a href="/entry/result/2229745/all" id="ENTRY_TO_ENTRY_CONVERTER" target="_blank"&gt;IATE:2229745&lt;/a&gt; ]&lt;/p&gt;</t>
        </is>
      </c>
      <c r="BJ147" s="2" t="inlineStr">
        <is>
          <t>žiotys</t>
        </is>
      </c>
      <c r="BK147" s="2" t="inlineStr">
        <is>
          <t>3</t>
        </is>
      </c>
      <c r="BL147" s="2" t="inlineStr">
        <is>
          <t/>
        </is>
      </c>
      <c r="BM147" t="inlineStr">
        <is>
          <t>priešakinė vamzdžio dalis, iš kurios šūvio metu išlekia sviedinys (kulka)</t>
        </is>
      </c>
      <c r="BN147" s="2" t="inlineStr">
        <is>
          <t>stobra gals</t>
        </is>
      </c>
      <c r="BO147" s="2" t="inlineStr">
        <is>
          <t>3</t>
        </is>
      </c>
      <c r="BP147" s="2" t="inlineStr">
        <is>
          <t/>
        </is>
      </c>
      <c r="BQ147" t="inlineStr">
        <is>
          <t/>
        </is>
      </c>
      <c r="BR147" s="2" t="inlineStr">
        <is>
          <t>muzzle</t>
        </is>
      </c>
      <c r="BS147" s="2" t="inlineStr">
        <is>
          <t>3</t>
        </is>
      </c>
      <c r="BT147" s="2" t="inlineStr">
        <is>
          <t/>
        </is>
      </c>
      <c r="BU147" t="inlineStr">
        <is>
          <t>l-estremità miftuħa tal-kanna ta' arma tan-nar</t>
        </is>
      </c>
      <c r="BV147" s="2" t="inlineStr">
        <is>
          <t>monding</t>
        </is>
      </c>
      <c r="BW147" s="2" t="inlineStr">
        <is>
          <t>4</t>
        </is>
      </c>
      <c r="BX147" s="2" t="inlineStr">
        <is>
          <t/>
        </is>
      </c>
      <c r="BY147" t="inlineStr">
        <is>
          <t>voorzijde van de loop van een vuurwapen</t>
        </is>
      </c>
      <c r="BZ147" s="2" t="inlineStr">
        <is>
          <t>wylot lufy</t>
        </is>
      </c>
      <c r="CA147" s="2" t="inlineStr">
        <is>
          <t>3</t>
        </is>
      </c>
      <c r="CB147" s="2" t="inlineStr">
        <is>
          <t/>
        </is>
      </c>
      <c r="CC147" t="inlineStr">
        <is>
          <t>otwarty koniec lufy, przez który wylatuje pocisk</t>
        </is>
      </c>
      <c r="CD147" s="2" t="inlineStr">
        <is>
          <t>boca do cano</t>
        </is>
      </c>
      <c r="CE147" s="2" t="inlineStr">
        <is>
          <t>3</t>
        </is>
      </c>
      <c r="CF147" s="2" t="inlineStr">
        <is>
          <t/>
        </is>
      </c>
      <c r="CG147" t="inlineStr">
        <is>
          <t>Extremidade da alma do cano por onde sai o projétil.</t>
        </is>
      </c>
      <c r="CH147" s="2" t="inlineStr">
        <is>
          <t>gura țevii</t>
        </is>
      </c>
      <c r="CI147" s="2" t="inlineStr">
        <is>
          <t>3</t>
        </is>
      </c>
      <c r="CJ147" s="2" t="inlineStr">
        <is>
          <t/>
        </is>
      </c>
      <c r="CK147" t="inlineStr">
        <is>
          <t/>
        </is>
      </c>
      <c r="CL147" s="2" t="inlineStr">
        <is>
          <t>ústie hlavne</t>
        </is>
      </c>
      <c r="CM147" s="2" t="inlineStr">
        <is>
          <t>3</t>
        </is>
      </c>
      <c r="CN147" s="2" t="inlineStr">
        <is>
          <t/>
        </is>
      </c>
      <c r="CO147" t="inlineStr">
        <is>
          <t>ukončenie hlavne na jej výstrelnej strane</t>
        </is>
      </c>
      <c r="CP147" s="2" t="inlineStr">
        <is>
          <t>ustje cevi</t>
        </is>
      </c>
      <c r="CQ147" s="2" t="inlineStr">
        <is>
          <t>3</t>
        </is>
      </c>
      <c r="CR147" s="2" t="inlineStr">
        <is>
          <t/>
        </is>
      </c>
      <c r="CS147" t="inlineStr">
        <is>
          <t/>
        </is>
      </c>
      <c r="CT147" s="2" t="inlineStr">
        <is>
          <t>mynning</t>
        </is>
      </c>
      <c r="CU147" s="2" t="inlineStr">
        <is>
          <t>3</t>
        </is>
      </c>
      <c r="CV147" s="2" t="inlineStr">
        <is>
          <t/>
        </is>
      </c>
      <c r="CW147" t="inlineStr">
        <is>
          <t>öppning som avslutar röret på eldvapen</t>
        </is>
      </c>
    </row>
    <row r="148">
      <c r="A148" s="1" t="str">
        <f>HYPERLINK("https://iate.europa.eu/entry/result/1703725/all", "1703725")</f>
        <v>1703725</v>
      </c>
      <c r="B148" t="inlineStr">
        <is>
          <t>TRANSPORT</t>
        </is>
      </c>
      <c r="C148" t="inlineStr">
        <is>
          <t>TRANSPORT;TRANSPORT|land transport|land transport</t>
        </is>
      </c>
      <c r="D148" t="inlineStr">
        <is>
          <t>no</t>
        </is>
      </c>
      <c r="E148" t="inlineStr">
        <is>
          <t/>
        </is>
      </c>
      <c r="F148" t="inlineStr">
        <is>
          <t/>
        </is>
      </c>
      <c r="G148" t="inlineStr">
        <is>
          <t/>
        </is>
      </c>
      <c r="H148" t="inlineStr">
        <is>
          <t/>
        </is>
      </c>
      <c r="I148" t="inlineStr">
        <is>
          <t/>
        </is>
      </c>
      <c r="J148" t="inlineStr">
        <is>
          <t/>
        </is>
      </c>
      <c r="K148" t="inlineStr">
        <is>
          <t/>
        </is>
      </c>
      <c r="L148" t="inlineStr">
        <is>
          <t/>
        </is>
      </c>
      <c r="M148" t="inlineStr">
        <is>
          <t/>
        </is>
      </c>
      <c r="N148" s="2" t="inlineStr">
        <is>
          <t>hjulkøretøj</t>
        </is>
      </c>
      <c r="O148" s="2" t="inlineStr">
        <is>
          <t>3</t>
        </is>
      </c>
      <c r="P148" s="2" t="inlineStr">
        <is>
          <t/>
        </is>
      </c>
      <c r="Q148" t="inlineStr">
        <is>
          <t/>
        </is>
      </c>
      <c r="R148" s="2" t="inlineStr">
        <is>
          <t>Radfahrzeug</t>
        </is>
      </c>
      <c r="S148" s="2" t="inlineStr">
        <is>
          <t>3</t>
        </is>
      </c>
      <c r="T148" s="2" t="inlineStr">
        <is>
          <t/>
        </is>
      </c>
      <c r="U148" t="inlineStr">
        <is>
          <t/>
        </is>
      </c>
      <c r="V148" s="2" t="inlineStr">
        <is>
          <t>τροχοφόρο όχημα</t>
        </is>
      </c>
      <c r="W148" s="2" t="inlineStr">
        <is>
          <t>3</t>
        </is>
      </c>
      <c r="X148" s="2" t="inlineStr">
        <is>
          <t/>
        </is>
      </c>
      <c r="Y148" t="inlineStr">
        <is>
          <t/>
        </is>
      </c>
      <c r="Z148" s="2" t="inlineStr">
        <is>
          <t>wheeled vehicle</t>
        </is>
      </c>
      <c r="AA148" s="2" t="inlineStr">
        <is>
          <t>3</t>
        </is>
      </c>
      <c r="AB148" s="2" t="inlineStr">
        <is>
          <t/>
        </is>
      </c>
      <c r="AC148" t="inlineStr">
        <is>
          <t/>
        </is>
      </c>
      <c r="AD148" s="2" t="inlineStr">
        <is>
          <t>vehículo de ruedas</t>
        </is>
      </c>
      <c r="AE148" s="2" t="inlineStr">
        <is>
          <t>3</t>
        </is>
      </c>
      <c r="AF148" s="2" t="inlineStr">
        <is>
          <t/>
        </is>
      </c>
      <c r="AG148" t="inlineStr">
        <is>
          <t/>
        </is>
      </c>
      <c r="AH148" s="2" t="inlineStr">
        <is>
          <t>ratassõiduk</t>
        </is>
      </c>
      <c r="AI148" s="2" t="inlineStr">
        <is>
          <t>3</t>
        </is>
      </c>
      <c r="AJ148" s="2" t="inlineStr">
        <is>
          <t/>
        </is>
      </c>
      <c r="AK148" t="inlineStr">
        <is>
          <t/>
        </is>
      </c>
      <c r="AL148" t="inlineStr">
        <is>
          <t/>
        </is>
      </c>
      <c r="AM148" t="inlineStr">
        <is>
          <t/>
        </is>
      </c>
      <c r="AN148" t="inlineStr">
        <is>
          <t/>
        </is>
      </c>
      <c r="AO148" t="inlineStr">
        <is>
          <t/>
        </is>
      </c>
      <c r="AP148" s="2" t="inlineStr">
        <is>
          <t>véhicule à roues|
véhicule sur roues</t>
        </is>
      </c>
      <c r="AQ148" s="2" t="inlineStr">
        <is>
          <t>3|
3</t>
        </is>
      </c>
      <c r="AR148" s="2" t="inlineStr">
        <is>
          <t xml:space="preserve">|
</t>
        </is>
      </c>
      <c r="AS148" t="inlineStr">
        <is>
          <t/>
        </is>
      </c>
      <c r="AT148" s="2" t="inlineStr">
        <is>
          <t>feithicil rothach</t>
        </is>
      </c>
      <c r="AU148" s="2" t="inlineStr">
        <is>
          <t>3</t>
        </is>
      </c>
      <c r="AV148" s="2" t="inlineStr">
        <is>
          <t/>
        </is>
      </c>
      <c r="AW148" t="inlineStr">
        <is>
          <t/>
        </is>
      </c>
      <c r="AX148" s="2" t="inlineStr">
        <is>
          <t>vozilo na kotačima</t>
        </is>
      </c>
      <c r="AY148" s="2" t="inlineStr">
        <is>
          <t>4</t>
        </is>
      </c>
      <c r="AZ148" s="2" t="inlineStr">
        <is>
          <t/>
        </is>
      </c>
      <c r="BA148" t="inlineStr">
        <is>
          <t/>
        </is>
      </c>
      <c r="BB148" t="inlineStr">
        <is>
          <t/>
        </is>
      </c>
      <c r="BC148" t="inlineStr">
        <is>
          <t/>
        </is>
      </c>
      <c r="BD148" t="inlineStr">
        <is>
          <t/>
        </is>
      </c>
      <c r="BE148" t="inlineStr">
        <is>
          <t/>
        </is>
      </c>
      <c r="BF148" s="2" t="inlineStr">
        <is>
          <t>veicolo a ruote</t>
        </is>
      </c>
      <c r="BG148" s="2" t="inlineStr">
        <is>
          <t>3</t>
        </is>
      </c>
      <c r="BH148" s="2" t="inlineStr">
        <is>
          <t/>
        </is>
      </c>
      <c r="BI148" t="inlineStr">
        <is>
          <t/>
        </is>
      </c>
      <c r="BJ148" t="inlineStr">
        <is>
          <t/>
        </is>
      </c>
      <c r="BK148" t="inlineStr">
        <is>
          <t/>
        </is>
      </c>
      <c r="BL148" t="inlineStr">
        <is>
          <t/>
        </is>
      </c>
      <c r="BM148" t="inlineStr">
        <is>
          <t/>
        </is>
      </c>
      <c r="BN148" t="inlineStr">
        <is>
          <t/>
        </is>
      </c>
      <c r="BO148" t="inlineStr">
        <is>
          <t/>
        </is>
      </c>
      <c r="BP148" t="inlineStr">
        <is>
          <t/>
        </is>
      </c>
      <c r="BQ148" t="inlineStr">
        <is>
          <t/>
        </is>
      </c>
      <c r="BR148" t="inlineStr">
        <is>
          <t/>
        </is>
      </c>
      <c r="BS148" t="inlineStr">
        <is>
          <t/>
        </is>
      </c>
      <c r="BT148" t="inlineStr">
        <is>
          <t/>
        </is>
      </c>
      <c r="BU148" t="inlineStr">
        <is>
          <t/>
        </is>
      </c>
      <c r="BV148" s="2" t="inlineStr">
        <is>
          <t>voertuig op wielen</t>
        </is>
      </c>
      <c r="BW148" s="2" t="inlineStr">
        <is>
          <t>3</t>
        </is>
      </c>
      <c r="BX148" s="2" t="inlineStr">
        <is>
          <t/>
        </is>
      </c>
      <c r="BY148" t="inlineStr">
        <is>
          <t/>
        </is>
      </c>
      <c r="BZ148" s="2" t="inlineStr">
        <is>
          <t>pojazd kołowy</t>
        </is>
      </c>
      <c r="CA148" s="2" t="inlineStr">
        <is>
          <t>2</t>
        </is>
      </c>
      <c r="CB148" s="2" t="inlineStr">
        <is>
          <t/>
        </is>
      </c>
      <c r="CC148" t="inlineStr">
        <is>
          <t/>
        </is>
      </c>
      <c r="CD148" s="2" t="inlineStr">
        <is>
          <t>veículo sobre rodas</t>
        </is>
      </c>
      <c r="CE148" s="2" t="inlineStr">
        <is>
          <t>3</t>
        </is>
      </c>
      <c r="CF148" s="2" t="inlineStr">
        <is>
          <t/>
        </is>
      </c>
      <c r="CG148" t="inlineStr">
        <is>
          <t/>
        </is>
      </c>
      <c r="CH148" s="2" t="inlineStr">
        <is>
          <t>vehicul cu roți</t>
        </is>
      </c>
      <c r="CI148" s="2" t="inlineStr">
        <is>
          <t>3</t>
        </is>
      </c>
      <c r="CJ148" s="2" t="inlineStr">
        <is>
          <t/>
        </is>
      </c>
      <c r="CK148" t="inlineStr">
        <is>
          <t/>
        </is>
      </c>
      <c r="CL148" t="inlineStr">
        <is>
          <t/>
        </is>
      </c>
      <c r="CM148" t="inlineStr">
        <is>
          <t/>
        </is>
      </c>
      <c r="CN148" t="inlineStr">
        <is>
          <t/>
        </is>
      </c>
      <c r="CO148" t="inlineStr">
        <is>
          <t/>
        </is>
      </c>
      <c r="CP148" t="inlineStr">
        <is>
          <t/>
        </is>
      </c>
      <c r="CQ148" t="inlineStr">
        <is>
          <t/>
        </is>
      </c>
      <c r="CR148" t="inlineStr">
        <is>
          <t/>
        </is>
      </c>
      <c r="CS148" t="inlineStr">
        <is>
          <t/>
        </is>
      </c>
      <c r="CT148" t="inlineStr">
        <is>
          <t/>
        </is>
      </c>
      <c r="CU148" t="inlineStr">
        <is>
          <t/>
        </is>
      </c>
      <c r="CV148" t="inlineStr">
        <is>
          <t/>
        </is>
      </c>
      <c r="CW148" t="inlineStr">
        <is>
          <t/>
        </is>
      </c>
    </row>
    <row r="149">
      <c r="A149" s="1" t="str">
        <f>HYPERLINK("https://iate.europa.eu/entry/result/890816/all", "890816")</f>
        <v>890816</v>
      </c>
      <c r="B149" t="inlineStr">
        <is>
          <t>ENERGY;INTERNATIONAL RELATIONS</t>
        </is>
      </c>
      <c r="C149" t="inlineStr">
        <is>
          <t>ENERGY|electrical and nuclear industries|nuclear industry;INTERNATIONAL RELATIONS|defence|military equipment;INTERNATIONAL RELATIONS|international affairs|international agreement</t>
        </is>
      </c>
      <c r="D149" t="inlineStr">
        <is>
          <t>yes</t>
        </is>
      </c>
      <c r="E149" t="inlineStr">
        <is>
          <t/>
        </is>
      </c>
      <c r="F149" s="2" t="inlineStr">
        <is>
          <t>договор за забрана на разпадащи се материали</t>
        </is>
      </c>
      <c r="G149" s="2" t="inlineStr">
        <is>
          <t>2</t>
        </is>
      </c>
      <c r="H149" s="2" t="inlineStr">
        <is>
          <t/>
        </is>
      </c>
      <c r="I149" t="inlineStr">
        <is>
          <t>предложение за международен договор, с който да бъде забранено производството на двата основни компонента на ядрените оръжия: високообогатен уран и плутоний</t>
        </is>
      </c>
      <c r="J149" s="2" t="inlineStr">
        <is>
          <t>Smlouva o zákazu výroby štěpných materiálů</t>
        </is>
      </c>
      <c r="K149" s="2" t="inlineStr">
        <is>
          <t>3</t>
        </is>
      </c>
      <c r="L149" s="2" t="inlineStr">
        <is>
          <t/>
        </is>
      </c>
      <c r="M149" t="inlineStr">
        <is>
          <t>navrhovaná smlouva, která by vedla k ukončení výroby štěpných materiálů pro jaderné zbraně nebo jiná výbušná zařízení</t>
        </is>
      </c>
      <c r="N149" s="2" t="inlineStr">
        <is>
          <t>traktat om forbud mod produktion af fissilt materiale til fremstilling af kernevåben eller andre nukleare sprænglegemer|
FMCT|
traktat om forbud mod produktion af fissilt materiale</t>
        </is>
      </c>
      <c r="O149" s="2" t="inlineStr">
        <is>
          <t>4|
4|
2</t>
        </is>
      </c>
      <c r="P149" s="2" t="inlineStr">
        <is>
          <t xml:space="preserve">|
|
</t>
        </is>
      </c>
      <c r="Q149" t="inlineStr">
        <is>
          <t>foreslået international aftale, som skal forbyde produktionen af de to vigtigste komponenter til kernevåben: højberiget uran og plutonium</t>
        </is>
      </c>
      <c r="R149" s="2" t="inlineStr">
        <is>
          <t>Vertrag über das Verbot der Herstellung von spaltbarem Material für Kernwaffen oder andere Kernsprengkörper|
Vertrag über das Verbot der Herstellung von spaltbarem Material für Waffenzwecke|
FMCT</t>
        </is>
      </c>
      <c r="S149" s="2" t="inlineStr">
        <is>
          <t>3|
3|
3</t>
        </is>
      </c>
      <c r="T149" s="2" t="inlineStr">
        <is>
          <t xml:space="preserve">|
|
</t>
        </is>
      </c>
      <c r="U149" t="inlineStr">
        <is>
          <t/>
        </is>
      </c>
      <c r="V149" s="2" t="inlineStr">
        <is>
          <t>συνθήκη για την απαγόρευση παραγωγής σχάσιμων υλικών|
Συνθήκη Πλήρους Απαγόρευσης Παραγωγής Σχάσιμων Υλικών|
FMCT</t>
        </is>
      </c>
      <c r="W149" s="2" t="inlineStr">
        <is>
          <t>2|
2|
2</t>
        </is>
      </c>
      <c r="X149" s="2" t="inlineStr">
        <is>
          <t xml:space="preserve">preferred|
|
</t>
        </is>
      </c>
      <c r="Y149" t="inlineStr">
        <is>
          <t/>
        </is>
      </c>
      <c r="Z149" s="2" t="inlineStr">
        <is>
          <t>fissile material cut-off treaty|
FMCT|
TIPMF|
TIMPF|
treaty banning the production of fissile material for nuclear weapons or other nuclear explosive devices</t>
        </is>
      </c>
      <c r="AA149" s="2" t="inlineStr">
        <is>
          <t>3|
3|
1|
1|
3</t>
        </is>
      </c>
      <c r="AB149" s="2" t="inlineStr">
        <is>
          <t xml:space="preserve">|
|
|
|
</t>
        </is>
      </c>
      <c r="AC149" t="inlineStr">
        <is>
          <t>proposed international agreement that would prohibit the production of the two main components of nuclear weapons: highly-enriched uranium and plutonium</t>
        </is>
      </c>
      <c r="AD149" s="2" t="inlineStr">
        <is>
          <t>tratado de prohibición de la producción de material fisible para armas nucleares u otros dispositivos explosivos nucleares|
tratado de prohibición de la producción de material fisible|
TPMF</t>
        </is>
      </c>
      <c r="AE149" s="2" t="inlineStr">
        <is>
          <t>3|
3|
3</t>
        </is>
      </c>
      <c r="AF149" s="2" t="inlineStr">
        <is>
          <t xml:space="preserve">|
|
</t>
        </is>
      </c>
      <c r="AG149" t="inlineStr">
        <is>
          <t>Tratado internacional en negociación para prohibir la producción de material fisible para la fabricación de armas o explosivos nucleares, como el plutonio y el uranio muy enriquecidos.</t>
        </is>
      </c>
      <c r="AH149" s="2" t="inlineStr">
        <is>
          <t>lõhustuvate materjalide tootmise keelustamise leping|
FMCT</t>
        </is>
      </c>
      <c r="AI149" s="2" t="inlineStr">
        <is>
          <t>3|
3</t>
        </is>
      </c>
      <c r="AJ149" s="2" t="inlineStr">
        <is>
          <t xml:space="preserve">|
</t>
        </is>
      </c>
      <c r="AK149" t="inlineStr">
        <is>
          <t>kavandatav rahvusvaheline leping, millega keelataks kahe peamise tuumarelvade koostisosa - kõrgrikastatud uraani ja plutooniumi - tootmine</t>
        </is>
      </c>
      <c r="AL149" s="2" t="inlineStr">
        <is>
          <t>sopimus ydinaseisiin soveltuvan halkeamiskelpoisen materiaalin tuotantokiellosta|
FMCT|
FMCT-sopimus</t>
        </is>
      </c>
      <c r="AM149" s="2" t="inlineStr">
        <is>
          <t>3|
3|
3</t>
        </is>
      </c>
      <c r="AN149" s="2" t="inlineStr">
        <is>
          <t xml:space="preserve">|
|
</t>
        </is>
      </c>
      <c r="AO149" t="inlineStr">
        <is>
          <t/>
        </is>
      </c>
      <c r="AP149" s="2" t="inlineStr">
        <is>
          <t>traité interdisant la production de matières fissiles pour la fabrication d'armes et autres dispositifs explosifs nucléaires|
traité interdisant la production de matières fissiles pour la fabrication d'armes nucléaires</t>
        </is>
      </c>
      <c r="AQ149" s="2" t="inlineStr">
        <is>
          <t>3|
3</t>
        </is>
      </c>
      <c r="AR149" s="2" t="inlineStr">
        <is>
          <t xml:space="preserve">|
</t>
        </is>
      </c>
      <c r="AS149" t="inlineStr">
        <is>
          <t>traité international à l'état de projet qui vise à interdire la production de matières fissiles pour la fabrication d'armes et autres dispositifs explosifs nucléaires</t>
        </is>
      </c>
      <c r="AT149" s="2" t="inlineStr">
        <is>
          <t>FMCT|
an conradh um ábhar inscoilte a thoirmeasc|
an Conradh lena gcuirtear toirmeasc ar tháirgeadh ábhar inscoilte le haghaidh airm núicléacha nó feistí pléascacha núicléacha eile</t>
        </is>
      </c>
      <c r="AU149" s="2" t="inlineStr">
        <is>
          <t>3|
3|
3</t>
        </is>
      </c>
      <c r="AV149" s="2" t="inlineStr">
        <is>
          <t xml:space="preserve">|
|
</t>
        </is>
      </c>
      <c r="AW149" t="inlineStr">
        <is>
          <t/>
        </is>
      </c>
      <c r="AX149" s="2" t="inlineStr">
        <is>
          <t>ugovor o zabrani proizvodnje fisilnog materijala</t>
        </is>
      </c>
      <c r="AY149" s="2" t="inlineStr">
        <is>
          <t>3</t>
        </is>
      </c>
      <c r="AZ149" s="2" t="inlineStr">
        <is>
          <t/>
        </is>
      </c>
      <c r="BA149" t="inlineStr">
        <is>
          <t/>
        </is>
      </c>
      <c r="BB149" s="2" t="inlineStr">
        <is>
          <t>hasadóanyag-tilalmi szerződés|
FMCT-szerződés|
nemzetközi szerződés a fegyvercélú nukleáris hasadóanyagok termelésének tilalmáról</t>
        </is>
      </c>
      <c r="BC149" s="2" t="inlineStr">
        <is>
          <t>4|
4|
3</t>
        </is>
      </c>
      <c r="BD149" s="2" t="inlineStr">
        <is>
          <t xml:space="preserve">|
|
</t>
        </is>
      </c>
      <c r="BE149" t="inlineStr">
        <is>
          <t>fegyvercélú felhasználásra kerülő hasadóanyagok előállításának nemzetközi betiltásáról szóló, tervezett szerződés, amely betiltaná a nukleáris fegyverek két fő komponensének előállítását</t>
        </is>
      </c>
      <c r="BF149" s="2" t="inlineStr">
        <is>
          <t>trattato sul bando della produzione di materiale fissile per armi nucleari o altri ordigni esplosivi nucleari|
trattato sul bando della produzione di materiale fissile|
FMCT</t>
        </is>
      </c>
      <c r="BG149" s="2" t="inlineStr">
        <is>
          <t>3|
3|
3</t>
        </is>
      </c>
      <c r="BH149" s="2" t="inlineStr">
        <is>
          <t xml:space="preserve">|
|
</t>
        </is>
      </c>
      <c r="BI149" t="inlineStr">
        <is>
          <t>trattato internazionale ancora in fase di progetto che si prefigge di mettere al bando la produzione di materiale fissile (uranio e plutonio altamente arricchiti, i due principali componenti delle armi nucleari), riducendo così il materiale complessivo disponibile per la fabbricazione di bombe nucleari e restringendo le possibilità che esso cada nelle mani di terroristi</t>
        </is>
      </c>
      <c r="BJ149" s="2" t="inlineStr">
        <is>
          <t>Daliųjų medžiagų gamybos nutraukimo sutartis|
FMCT|
Daliųjų medžiagų branduoliniams ginklams arba kitiems branduoliniams sprogstamiesiems įtaisams gamybos nutraukimo sutartis</t>
        </is>
      </c>
      <c r="BK149" s="2" t="inlineStr">
        <is>
          <t>3|
3|
3</t>
        </is>
      </c>
      <c r="BL149" s="2" t="inlineStr">
        <is>
          <t xml:space="preserve">|
|
</t>
        </is>
      </c>
      <c r="BM149" t="inlineStr">
        <is>
          <t>siūlomas tarptautinis susitarimas, kuriuo būtų uždrausta gaminti dvi pagrindines branduolinių ginklų sudedamąsias dalis: labai įsodrintą uraną ir plutonį</t>
        </is>
      </c>
      <c r="BN149" s="2" t="inlineStr">
        <is>
          <t>Skaldmateriālu ražošanas aizlieguma līgums|
Līgums par aizliegumu ražot kodolieroču un citu kodolsprādzienierīču izstrādei paredzētus skaldmateriālus|
&lt;i&gt;FMCT&lt;/i&gt;</t>
        </is>
      </c>
      <c r="BO149" s="2" t="inlineStr">
        <is>
          <t>2|
2|
2</t>
        </is>
      </c>
      <c r="BP149" s="2" t="inlineStr">
        <is>
          <t xml:space="preserve">|
|
</t>
        </is>
      </c>
      <c r="BQ149" t="inlineStr">
        <is>
          <t>(ierosināts) starptautisks līgums, lai aizliegtu tādu skaldmateriālu ražošanu, kurus pēc tam varētu izmantot kodolieroču vai kodolsprādzienierīču izstrādē</t>
        </is>
      </c>
      <c r="BR149" s="2" t="inlineStr">
        <is>
          <t>trattat li jipprojbixxi l-produzzjoni ta' materjal fissili għall-armi nukleari jew apparat splussiv nukleari ieħor|
FMCT|
trattat għall-waqfien tal-produzzjoni ta' materjal fissili</t>
        </is>
      </c>
      <c r="BS149" s="2" t="inlineStr">
        <is>
          <t>3|
3|
3</t>
        </is>
      </c>
      <c r="BT149" s="2" t="inlineStr">
        <is>
          <t xml:space="preserve">|
|
</t>
        </is>
      </c>
      <c r="BU149" t="inlineStr">
        <is>
          <t>ftehim internazzjonali propost li għandu l-għan li jipprojbixxi l-produzzjoni taż-żewġ komponenti ewlenin tal-armi nukeari: l-uranju u l-plutonju arrikkiti ħafna</t>
        </is>
      </c>
      <c r="BV149" s="2" t="inlineStr">
        <is>
          <t>splijtstofstopverdrag|
FMCT|
verdrag over het verbod op de vervaardiging van splijtbare materialen voor kernwapens</t>
        </is>
      </c>
      <c r="BW149" s="2" t="inlineStr">
        <is>
          <t>3|
3|
2</t>
        </is>
      </c>
      <c r="BX149" s="2" t="inlineStr">
        <is>
          <t xml:space="preserve">|
|
</t>
        </is>
      </c>
      <c r="BY149" t="inlineStr">
        <is>
          <t>voorgestelde internationale overeenkomst die het Alomvattend Kernstofverdrag [&lt;a href="/entry/result/882893/all" id="ENTRY_TO_ENTRY_CONVERTER" target="_blank"&gt;IATE:882893&lt;/a&gt; ] zou opvolgen en de productie van splijtstofmateriaal voor kernwapens zou verbieden</t>
        </is>
      </c>
      <c r="BZ149" s="2" t="inlineStr">
        <is>
          <t>Traktat o zakazie produkcji materiałów rozszczepialnych dla broni jądrowej lub innych jądrowych urządzeń wybuchowych</t>
        </is>
      </c>
      <c r="CA149" s="2" t="inlineStr">
        <is>
          <t>3</t>
        </is>
      </c>
      <c r="CB149" s="2" t="inlineStr">
        <is>
          <t/>
        </is>
      </c>
      <c r="CC149" t="inlineStr">
        <is>
          <t/>
        </is>
      </c>
      <c r="CD149" s="2" t="inlineStr">
        <is>
          <t>Tratado de Proibição da Produção de Material Cindível|
Tratado de Proibição da Produção de Material Cindível para Armas Nucleares e Outros Engenhos Explosivos Nucleares</t>
        </is>
      </c>
      <c r="CE149" s="2" t="inlineStr">
        <is>
          <t>3|
3</t>
        </is>
      </c>
      <c r="CF149" s="2" t="inlineStr">
        <is>
          <t xml:space="preserve">|
</t>
        </is>
      </c>
      <c r="CG149" t="inlineStr">
        <is>
          <t>Tratado internacional, em fase de projeto, destinado a proibir a produção de material cindível para armas nucleares e outros engenhos explosivos nucleares.</t>
        </is>
      </c>
      <c r="CH149" s="2" t="inlineStr">
        <is>
          <t>tratat de interzicere a producerii de material fisil pentru arme nucleare sau alte dispozitive explozive nucleare|
tratat de interzicere a producerii de material fisil</t>
        </is>
      </c>
      <c r="CI149" s="2" t="inlineStr">
        <is>
          <t>3|
3</t>
        </is>
      </c>
      <c r="CJ149" s="2" t="inlineStr">
        <is>
          <t xml:space="preserve">|
</t>
        </is>
      </c>
      <c r="CK149" t="inlineStr">
        <is>
          <t>propunere de acord internațional care ar interzice
producerea celor două componente principale ale armelor nucleare: uraniul sau plutoniul
puternic îmbogățite</t>
        </is>
      </c>
      <c r="CL149" s="2" t="inlineStr">
        <is>
          <t>Zmluva o zákaze výroby štiepneho materiálu|
FMCT</t>
        </is>
      </c>
      <c r="CM149" s="2" t="inlineStr">
        <is>
          <t>3|
3</t>
        </is>
      </c>
      <c r="CN149" s="2" t="inlineStr">
        <is>
          <t xml:space="preserve">|
</t>
        </is>
      </c>
      <c r="CO149" t="inlineStr">
        <is>
          <t>navrhovaná zmluva, ktorá by zakazovala výrobu štiepneho materiálu pre jadrové zbrane alebo iné jadrové výbušné zariadenia</t>
        </is>
      </c>
      <c r="CP149" s="2" t="inlineStr">
        <is>
          <t>pogodba o prepovedi proizvodnje cepljivih snovi|
FMCT|
pogodba o prepovedi proizvodnje cepljivih snovi za jedrsko orožje ali druge eksplozivne jedrske naprave</t>
        </is>
      </c>
      <c r="CQ149" s="2" t="inlineStr">
        <is>
          <t>3|
3|
3</t>
        </is>
      </c>
      <c r="CR149" s="2" t="inlineStr">
        <is>
          <t xml:space="preserve">|
|
</t>
        </is>
      </c>
      <c r="CS149" t="inlineStr">
        <is>
          <t>sporazum, katerega namen je prepovedati nadaljnjo proizvodnjo &lt;b&gt;cepljivih snovi&lt;/b&gt; (oz. fisijskega materiala) [ &lt;a href="/entry/result/840311/all" id="ENTRY_TO_ENTRY_CONVERTER" target="_blank"&gt;IATE:840311&lt;/a&gt; ], namenjenih izdelavi jedrskega orožja (tj. visoko obogatenega urana in izotopa Pu-239); podpira ga 64 držav, vendar ga ovirajo nesoglasja med ZDA in Rusijo glede definicije fisijskega materiala, nasprotuje pa mu Pakistan, češ da je naprejen proti njemu</t>
        </is>
      </c>
      <c r="CT149" s="2" t="inlineStr">
        <is>
          <t>fördrag om förbud för framställning av klyvbart material för kärnvapen</t>
        </is>
      </c>
      <c r="CU149" s="2" t="inlineStr">
        <is>
          <t>2</t>
        </is>
      </c>
      <c r="CV149" s="2" t="inlineStr">
        <is>
          <t/>
        </is>
      </c>
      <c r="CW149" t="inlineStr">
        <is>
          <t/>
        </is>
      </c>
    </row>
    <row r="150">
      <c r="A150" s="1" t="str">
        <f>HYPERLINK("https://iate.europa.eu/entry/result/1661494/all", "1661494")</f>
        <v>1661494</v>
      </c>
      <c r="B150" t="inlineStr">
        <is>
          <t>POLITICS</t>
        </is>
      </c>
      <c r="C150" t="inlineStr">
        <is>
          <t>POLITICS|executive power and public service|administrative law</t>
        </is>
      </c>
      <c r="D150" t="inlineStr">
        <is>
          <t>no</t>
        </is>
      </c>
      <c r="E150" t="inlineStr">
        <is>
          <t/>
        </is>
      </c>
      <c r="F150" t="inlineStr">
        <is>
          <t/>
        </is>
      </c>
      <c r="G150" t="inlineStr">
        <is>
          <t/>
        </is>
      </c>
      <c r="H150" t="inlineStr">
        <is>
          <t/>
        </is>
      </c>
      <c r="I150" t="inlineStr">
        <is>
          <t/>
        </is>
      </c>
      <c r="J150" t="inlineStr">
        <is>
          <t/>
        </is>
      </c>
      <c r="K150" t="inlineStr">
        <is>
          <t/>
        </is>
      </c>
      <c r="L150" t="inlineStr">
        <is>
          <t/>
        </is>
      </c>
      <c r="M150" t="inlineStr">
        <is>
          <t/>
        </is>
      </c>
      <c r="N150" t="inlineStr">
        <is>
          <t/>
        </is>
      </c>
      <c r="O150" t="inlineStr">
        <is>
          <t/>
        </is>
      </c>
      <c r="P150" t="inlineStr">
        <is>
          <t/>
        </is>
      </c>
      <c r="Q150" t="inlineStr">
        <is>
          <t/>
        </is>
      </c>
      <c r="R150" t="inlineStr">
        <is>
          <t/>
        </is>
      </c>
      <c r="S150" t="inlineStr">
        <is>
          <t/>
        </is>
      </c>
      <c r="T150" t="inlineStr">
        <is>
          <t/>
        </is>
      </c>
      <c r="U150" t="inlineStr">
        <is>
          <t/>
        </is>
      </c>
      <c r="V150" t="inlineStr">
        <is>
          <t/>
        </is>
      </c>
      <c r="W150" t="inlineStr">
        <is>
          <t/>
        </is>
      </c>
      <c r="X150" t="inlineStr">
        <is>
          <t/>
        </is>
      </c>
      <c r="Y150" t="inlineStr">
        <is>
          <t/>
        </is>
      </c>
      <c r="Z150" s="2" t="inlineStr">
        <is>
          <t>repeat-print control|
repeater</t>
        </is>
      </c>
      <c r="AA150" s="2" t="inlineStr">
        <is>
          <t>3|
3</t>
        </is>
      </c>
      <c r="AB150" s="2" t="inlineStr">
        <is>
          <t xml:space="preserve">|
</t>
        </is>
      </c>
      <c r="AC150" t="inlineStr">
        <is>
          <t/>
        </is>
      </c>
      <c r="AD150" t="inlineStr">
        <is>
          <t/>
        </is>
      </c>
      <c r="AE150" t="inlineStr">
        <is>
          <t/>
        </is>
      </c>
      <c r="AF150" t="inlineStr">
        <is>
          <t/>
        </is>
      </c>
      <c r="AG150" t="inlineStr">
        <is>
          <t/>
        </is>
      </c>
      <c r="AH150" t="inlineStr">
        <is>
          <t/>
        </is>
      </c>
      <c r="AI150" t="inlineStr">
        <is>
          <t/>
        </is>
      </c>
      <c r="AJ150" t="inlineStr">
        <is>
          <t/>
        </is>
      </c>
      <c r="AK150" t="inlineStr">
        <is>
          <t/>
        </is>
      </c>
      <c r="AL150" t="inlineStr">
        <is>
          <t/>
        </is>
      </c>
      <c r="AM150" t="inlineStr">
        <is>
          <t/>
        </is>
      </c>
      <c r="AN150" t="inlineStr">
        <is>
          <t/>
        </is>
      </c>
      <c r="AO150" t="inlineStr">
        <is>
          <t/>
        </is>
      </c>
      <c r="AP150" s="2" t="inlineStr">
        <is>
          <t>dispositif de répétition|
répétiteur</t>
        </is>
      </c>
      <c r="AQ150" s="2" t="inlineStr">
        <is>
          <t>3|
3</t>
        </is>
      </c>
      <c r="AR150" s="2" t="inlineStr">
        <is>
          <t xml:space="preserve">|
</t>
        </is>
      </c>
      <c r="AS150" t="inlineStr">
        <is>
          <t>ces machines..à adresser..peuvent être munies du --, grâce auquel on peut imprimer automatiquement plusieurs fois de suite la même adresse.</t>
        </is>
      </c>
      <c r="AT150" t="inlineStr">
        <is>
          <t/>
        </is>
      </c>
      <c r="AU150" t="inlineStr">
        <is>
          <t/>
        </is>
      </c>
      <c r="AV150" t="inlineStr">
        <is>
          <t/>
        </is>
      </c>
      <c r="AW150" t="inlineStr">
        <is>
          <t/>
        </is>
      </c>
      <c r="AX150" t="inlineStr">
        <is>
          <t/>
        </is>
      </c>
      <c r="AY150" t="inlineStr">
        <is>
          <t/>
        </is>
      </c>
      <c r="AZ150" t="inlineStr">
        <is>
          <t/>
        </is>
      </c>
      <c r="BA150" t="inlineStr">
        <is>
          <t/>
        </is>
      </c>
      <c r="BB150" t="inlineStr">
        <is>
          <t/>
        </is>
      </c>
      <c r="BC150" t="inlineStr">
        <is>
          <t/>
        </is>
      </c>
      <c r="BD150" t="inlineStr">
        <is>
          <t/>
        </is>
      </c>
      <c r="BE150" t="inlineStr">
        <is>
          <t/>
        </is>
      </c>
      <c r="BF150" t="inlineStr">
        <is>
          <t/>
        </is>
      </c>
      <c r="BG150" t="inlineStr">
        <is>
          <t/>
        </is>
      </c>
      <c r="BH150" t="inlineStr">
        <is>
          <t/>
        </is>
      </c>
      <c r="BI150" t="inlineStr">
        <is>
          <t/>
        </is>
      </c>
      <c r="BJ150" t="inlineStr">
        <is>
          <t/>
        </is>
      </c>
      <c r="BK150" t="inlineStr">
        <is>
          <t/>
        </is>
      </c>
      <c r="BL150" t="inlineStr">
        <is>
          <t/>
        </is>
      </c>
      <c r="BM150" t="inlineStr">
        <is>
          <t/>
        </is>
      </c>
      <c r="BN150" t="inlineStr">
        <is>
          <t/>
        </is>
      </c>
      <c r="BO150" t="inlineStr">
        <is>
          <t/>
        </is>
      </c>
      <c r="BP150" t="inlineStr">
        <is>
          <t/>
        </is>
      </c>
      <c r="BQ150" t="inlineStr">
        <is>
          <t/>
        </is>
      </c>
      <c r="BR150" t="inlineStr">
        <is>
          <t/>
        </is>
      </c>
      <c r="BS150" t="inlineStr">
        <is>
          <t/>
        </is>
      </c>
      <c r="BT150" t="inlineStr">
        <is>
          <t/>
        </is>
      </c>
      <c r="BU150" t="inlineStr">
        <is>
          <t/>
        </is>
      </c>
      <c r="BV150" t="inlineStr">
        <is>
          <t/>
        </is>
      </c>
      <c r="BW150" t="inlineStr">
        <is>
          <t/>
        </is>
      </c>
      <c r="BX150" t="inlineStr">
        <is>
          <t/>
        </is>
      </c>
      <c r="BY150" t="inlineStr">
        <is>
          <t/>
        </is>
      </c>
      <c r="BZ150" t="inlineStr">
        <is>
          <t/>
        </is>
      </c>
      <c r="CA150" t="inlineStr">
        <is>
          <t/>
        </is>
      </c>
      <c r="CB150" t="inlineStr">
        <is>
          <t/>
        </is>
      </c>
      <c r="CC150" t="inlineStr">
        <is>
          <t/>
        </is>
      </c>
      <c r="CD150" t="inlineStr">
        <is>
          <t/>
        </is>
      </c>
      <c r="CE150" t="inlineStr">
        <is>
          <t/>
        </is>
      </c>
      <c r="CF150" t="inlineStr">
        <is>
          <t/>
        </is>
      </c>
      <c r="CG150" t="inlineStr">
        <is>
          <t/>
        </is>
      </c>
      <c r="CH150" t="inlineStr">
        <is>
          <t/>
        </is>
      </c>
      <c r="CI150" t="inlineStr">
        <is>
          <t/>
        </is>
      </c>
      <c r="CJ150" t="inlineStr">
        <is>
          <t/>
        </is>
      </c>
      <c r="CK150" t="inlineStr">
        <is>
          <t/>
        </is>
      </c>
      <c r="CL150" t="inlineStr">
        <is>
          <t/>
        </is>
      </c>
      <c r="CM150" t="inlineStr">
        <is>
          <t/>
        </is>
      </c>
      <c r="CN150" t="inlineStr">
        <is>
          <t/>
        </is>
      </c>
      <c r="CO150" t="inlineStr">
        <is>
          <t/>
        </is>
      </c>
      <c r="CP150" t="inlineStr">
        <is>
          <t/>
        </is>
      </c>
      <c r="CQ150" t="inlineStr">
        <is>
          <t/>
        </is>
      </c>
      <c r="CR150" t="inlineStr">
        <is>
          <t/>
        </is>
      </c>
      <c r="CS150" t="inlineStr">
        <is>
          <t/>
        </is>
      </c>
      <c r="CT150" t="inlineStr">
        <is>
          <t/>
        </is>
      </c>
      <c r="CU150" t="inlineStr">
        <is>
          <t/>
        </is>
      </c>
      <c r="CV150" t="inlineStr">
        <is>
          <t/>
        </is>
      </c>
      <c r="CW150" t="inlineStr">
        <is>
          <t/>
        </is>
      </c>
    </row>
    <row r="151">
      <c r="A151" s="1" t="str">
        <f>HYPERLINK("https://iate.europa.eu/entry/result/130222/all", "130222")</f>
        <v>130222</v>
      </c>
      <c r="B151" t="inlineStr">
        <is>
          <t>INTERNATIONAL RELATIONS</t>
        </is>
      </c>
      <c r="C151" t="inlineStr">
        <is>
          <t>INTERNATIONAL RELATIONS|defence</t>
        </is>
      </c>
      <c r="D151" t="inlineStr">
        <is>
          <t>no</t>
        </is>
      </c>
      <c r="E151" t="inlineStr">
        <is>
          <t/>
        </is>
      </c>
      <c r="F151" t="inlineStr">
        <is>
          <t/>
        </is>
      </c>
      <c r="G151" t="inlineStr">
        <is>
          <t/>
        </is>
      </c>
      <c r="H151" t="inlineStr">
        <is>
          <t/>
        </is>
      </c>
      <c r="I151" t="inlineStr">
        <is>
          <t/>
        </is>
      </c>
      <c r="J151" t="inlineStr">
        <is>
          <t/>
        </is>
      </c>
      <c r="K151" t="inlineStr">
        <is>
          <t/>
        </is>
      </c>
      <c r="L151" t="inlineStr">
        <is>
          <t/>
        </is>
      </c>
      <c r="M151" t="inlineStr">
        <is>
          <t/>
        </is>
      </c>
      <c r="N151" s="2" t="inlineStr">
        <is>
          <t>projektil|
dum-dum projektil|
hollow-point-kugle</t>
        </is>
      </c>
      <c r="O151" s="2" t="inlineStr">
        <is>
          <t>3|
3|
3</t>
        </is>
      </c>
      <c r="P151" s="2" t="inlineStr">
        <is>
          <t xml:space="preserve">|
|
</t>
        </is>
      </c>
      <c r="Q151" t="inlineStr">
        <is>
          <t/>
        </is>
      </c>
      <c r="R151" s="2" t="inlineStr">
        <is>
          <t>Expansivgeschoss|
Dum-Dum-Geschoss|
Hohlmantelmunition</t>
        </is>
      </c>
      <c r="S151" s="2" t="inlineStr">
        <is>
          <t>3|
3|
3</t>
        </is>
      </c>
      <c r="T151" s="2" t="inlineStr">
        <is>
          <t xml:space="preserve">|
|
</t>
        </is>
      </c>
      <c r="U151" t="inlineStr">
        <is>
          <t/>
        </is>
      </c>
      <c r="V151" s="2" t="inlineStr">
        <is>
          <t>διαστελλόμενο βλήμα|
σφαίρα ντουμ ντουμ|
σφαίρα με κοίλη κεφαλή</t>
        </is>
      </c>
      <c r="W151" s="2" t="inlineStr">
        <is>
          <t>3|
3|
3</t>
        </is>
      </c>
      <c r="X151" s="2" t="inlineStr">
        <is>
          <t xml:space="preserve">|
|
</t>
        </is>
      </c>
      <c r="Y151" t="inlineStr">
        <is>
          <t/>
        </is>
      </c>
      <c r="Z151" s="2" t="inlineStr">
        <is>
          <t>expanding projectile|
expanding bullet|
hollow-point bullet cartridge|
dumdum</t>
        </is>
      </c>
      <c r="AA151" s="2" t="inlineStr">
        <is>
          <t>3|
3|
3|
3</t>
        </is>
      </c>
      <c r="AB151" s="2" t="inlineStr">
        <is>
          <t xml:space="preserve">|
|
|
</t>
        </is>
      </c>
      <c r="AC151" t="inlineStr">
        <is>
          <t/>
        </is>
      </c>
      <c r="AD151" s="2" t="inlineStr">
        <is>
          <t>proyectil dum-dum|
proyectil de punta hueca|
bala explosiva</t>
        </is>
      </c>
      <c r="AE151" s="2" t="inlineStr">
        <is>
          <t>3|
3|
3</t>
        </is>
      </c>
      <c r="AF151" s="2" t="inlineStr">
        <is>
          <t xml:space="preserve">|
|
</t>
        </is>
      </c>
      <c r="AG151" t="inlineStr">
        <is>
          <t/>
        </is>
      </c>
      <c r="AH151" t="inlineStr">
        <is>
          <t/>
        </is>
      </c>
      <c r="AI151" t="inlineStr">
        <is>
          <t/>
        </is>
      </c>
      <c r="AJ151" t="inlineStr">
        <is>
          <t/>
        </is>
      </c>
      <c r="AK151" t="inlineStr">
        <is>
          <t/>
        </is>
      </c>
      <c r="AL151" t="inlineStr">
        <is>
          <t/>
        </is>
      </c>
      <c r="AM151" t="inlineStr">
        <is>
          <t/>
        </is>
      </c>
      <c r="AN151" t="inlineStr">
        <is>
          <t/>
        </is>
      </c>
      <c r="AO151" t="inlineStr">
        <is>
          <t/>
        </is>
      </c>
      <c r="AP151" s="2" t="inlineStr">
        <is>
          <t>projectile expansif|
balle expansive|
balle à charge creuse</t>
        </is>
      </c>
      <c r="AQ151" s="2" t="inlineStr">
        <is>
          <t>3|
3|
3</t>
        </is>
      </c>
      <c r="AR151" s="2" t="inlineStr">
        <is>
          <t xml:space="preserve">|
|
</t>
        </is>
      </c>
      <c r="AS151" t="inlineStr">
        <is>
          <t/>
        </is>
      </c>
      <c r="AT151" t="inlineStr">
        <is>
          <t/>
        </is>
      </c>
      <c r="AU151" t="inlineStr">
        <is>
          <t/>
        </is>
      </c>
      <c r="AV151" t="inlineStr">
        <is>
          <t/>
        </is>
      </c>
      <c r="AW151" t="inlineStr">
        <is>
          <t/>
        </is>
      </c>
      <c r="AX151" t="inlineStr">
        <is>
          <t/>
        </is>
      </c>
      <c r="AY151" t="inlineStr">
        <is>
          <t/>
        </is>
      </c>
      <c r="AZ151" t="inlineStr">
        <is>
          <t/>
        </is>
      </c>
      <c r="BA151" t="inlineStr">
        <is>
          <t/>
        </is>
      </c>
      <c r="BB151" s="2" t="inlineStr">
        <is>
          <t>dum-dum lövedék|
szétnyíló lövedék</t>
        </is>
      </c>
      <c r="BC151" s="2" t="inlineStr">
        <is>
          <t>3|
3</t>
        </is>
      </c>
      <c r="BD151" s="2" t="inlineStr">
        <is>
          <t xml:space="preserve">|
</t>
        </is>
      </c>
      <c r="BE151" t="inlineStr">
        <is>
          <t>a becsapódáskor ellapuló és szétnyíló, a testszövetekben különösen nagy kárt okozó, ezért a vonatkozó nemzetközi egyezmények által tiltott lövedéktípus</t>
        </is>
      </c>
      <c r="BF151" s="2" t="inlineStr">
        <is>
          <t>proiettile ad espansione|
cartuccia a carica cava</t>
        </is>
      </c>
      <c r="BG151" s="2" t="inlineStr">
        <is>
          <t>3|
3</t>
        </is>
      </c>
      <c r="BH151" s="2" t="inlineStr">
        <is>
          <t xml:space="preserve">|
</t>
        </is>
      </c>
      <c r="BI151" t="inlineStr">
        <is>
          <t/>
        </is>
      </c>
      <c r="BJ151" t="inlineStr">
        <is>
          <t/>
        </is>
      </c>
      <c r="BK151" t="inlineStr">
        <is>
          <t/>
        </is>
      </c>
      <c r="BL151" t="inlineStr">
        <is>
          <t/>
        </is>
      </c>
      <c r="BM151" t="inlineStr">
        <is>
          <t/>
        </is>
      </c>
      <c r="BN151" t="inlineStr">
        <is>
          <t/>
        </is>
      </c>
      <c r="BO151" t="inlineStr">
        <is>
          <t/>
        </is>
      </c>
      <c r="BP151" t="inlineStr">
        <is>
          <t/>
        </is>
      </c>
      <c r="BQ151" t="inlineStr">
        <is>
          <t/>
        </is>
      </c>
      <c r="BR151" t="inlineStr">
        <is>
          <t/>
        </is>
      </c>
      <c r="BS151" t="inlineStr">
        <is>
          <t/>
        </is>
      </c>
      <c r="BT151" t="inlineStr">
        <is>
          <t/>
        </is>
      </c>
      <c r="BU151" t="inlineStr">
        <is>
          <t/>
        </is>
      </c>
      <c r="BV151" s="2" t="inlineStr">
        <is>
          <t>holkogelpatroon|
hollow-pointkogel</t>
        </is>
      </c>
      <c r="BW151" s="2" t="inlineStr">
        <is>
          <t>3|
3</t>
        </is>
      </c>
      <c r="BX151" s="2" t="inlineStr">
        <is>
          <t xml:space="preserve">|
</t>
        </is>
      </c>
      <c r="BY151" t="inlineStr">
        <is>
          <t/>
        </is>
      </c>
      <c r="BZ151" t="inlineStr">
        <is>
          <t/>
        </is>
      </c>
      <c r="CA151" t="inlineStr">
        <is>
          <t/>
        </is>
      </c>
      <c r="CB151" t="inlineStr">
        <is>
          <t/>
        </is>
      </c>
      <c r="CC151" t="inlineStr">
        <is>
          <t/>
        </is>
      </c>
      <c r="CD151" s="2" t="inlineStr">
        <is>
          <t>projétil expansivo|
bala de ponta oca</t>
        </is>
      </c>
      <c r="CE151" s="2" t="inlineStr">
        <is>
          <t>3|
3</t>
        </is>
      </c>
      <c r="CF151" s="2" t="inlineStr">
        <is>
          <t xml:space="preserve">|
</t>
        </is>
      </c>
      <c r="CG151" t="inlineStr">
        <is>
          <t/>
        </is>
      </c>
      <c r="CH151" t="inlineStr">
        <is>
          <t/>
        </is>
      </c>
      <c r="CI151" t="inlineStr">
        <is>
          <t/>
        </is>
      </c>
      <c r="CJ151" t="inlineStr">
        <is>
          <t/>
        </is>
      </c>
      <c r="CK151" t="inlineStr">
        <is>
          <t/>
        </is>
      </c>
      <c r="CL151" t="inlineStr">
        <is>
          <t/>
        </is>
      </c>
      <c r="CM151" t="inlineStr">
        <is>
          <t/>
        </is>
      </c>
      <c r="CN151" t="inlineStr">
        <is>
          <t/>
        </is>
      </c>
      <c r="CO151" t="inlineStr">
        <is>
          <t/>
        </is>
      </c>
      <c r="CP151" t="inlineStr">
        <is>
          <t/>
        </is>
      </c>
      <c r="CQ151" t="inlineStr">
        <is>
          <t/>
        </is>
      </c>
      <c r="CR151" t="inlineStr">
        <is>
          <t/>
        </is>
      </c>
      <c r="CS151" t="inlineStr">
        <is>
          <t/>
        </is>
      </c>
      <c r="CT151" t="inlineStr">
        <is>
          <t/>
        </is>
      </c>
      <c r="CU151" t="inlineStr">
        <is>
          <t/>
        </is>
      </c>
      <c r="CV151" t="inlineStr">
        <is>
          <t/>
        </is>
      </c>
      <c r="CW151" t="inlineStr">
        <is>
          <t/>
        </is>
      </c>
    </row>
    <row r="152">
      <c r="A152" s="1" t="str">
        <f>HYPERLINK("https://iate.europa.eu/entry/result/2242192/all", "2242192")</f>
        <v>2242192</v>
      </c>
      <c r="B152" t="inlineStr">
        <is>
          <t>INTERNATIONAL RELATIONS;EUROPEAN UNION</t>
        </is>
      </c>
      <c r="C152" t="inlineStr">
        <is>
          <t>INTERNATIONAL RELATIONS|international affairs;EUROPEAN UNION|European construction</t>
        </is>
      </c>
      <c r="D152" t="inlineStr">
        <is>
          <t>yes</t>
        </is>
      </c>
      <c r="E152" t="inlineStr">
        <is>
          <t/>
        </is>
      </c>
      <c r="F152" s="2" t="inlineStr">
        <is>
          <t>задълбочена и всeобхватна зона за свободна търговия|
задълбочена и всeобхватна ЗСТ</t>
        </is>
      </c>
      <c r="G152" s="2" t="inlineStr">
        <is>
          <t>4|
3</t>
        </is>
      </c>
      <c r="H152" s="2" t="inlineStr">
        <is>
          <t xml:space="preserve">|
</t>
        </is>
      </c>
      <c r="I152" t="inlineStr">
        <is>
          <t>зона за свободна търговия (ЗСТ), която е всеобхватна, т.е. е свързана с либерализацията на стоки и услуги в съответствие с изискванията на ГАТТ и ГАТС, като същевременно е и задълбочена, т.е. включва висока степен на хармонизация на правната уредба на съответната държава с правото на ЕС</t>
        </is>
      </c>
      <c r="J152" s="2" t="inlineStr">
        <is>
          <t>prohloubená a komplexní zóna volného obchodu</t>
        </is>
      </c>
      <c r="K152" s="2" t="inlineStr">
        <is>
          <t>3</t>
        </is>
      </c>
      <c r="L152" s="2" t="inlineStr">
        <is>
          <t/>
        </is>
      </c>
      <c r="M152" t="inlineStr">
        <is>
          <t>Zóna volného obchodu se zbožím i službami (=komplexní), v níž dochází i k vysokému stupni sblížení v regulatorní oblasti (=prohloubená).</t>
        </is>
      </c>
      <c r="N152" s="2" t="inlineStr">
        <is>
          <t>vidtgående og bredt frihandelsområde|
DCFTA</t>
        </is>
      </c>
      <c r="O152" s="2" t="inlineStr">
        <is>
          <t>4|
3</t>
        </is>
      </c>
      <c r="P152" s="2" t="inlineStr">
        <is>
          <t xml:space="preserve">|
</t>
        </is>
      </c>
      <c r="Q152" t="inlineStr">
        <is>
          <t>Frihandelsområde, der omfatter både varer og tjenesteydelser (&lt;i&gt;bredt frihandelsområde&lt;/i&gt;) og indebærer en høj grad af lovgivningsmæssig tilnærmelse (&lt;i&gt;vidtgående frihandelsområde&lt;/i&gt;).</t>
        </is>
      </c>
      <c r="R152" s="2" t="inlineStr">
        <is>
          <t>vertiefte und umfassende Freihandelszone</t>
        </is>
      </c>
      <c r="S152" s="2" t="inlineStr">
        <is>
          <t>3</t>
        </is>
      </c>
      <c r="T152" s="2" t="inlineStr">
        <is>
          <t/>
        </is>
      </c>
      <c r="U152" t="inlineStr">
        <is>
          <t>Freihandelszone, die auf eine möglichst weitgehende Liberalisierung des gesamten Handels (Waren und Dienstleistungen) (= "umfassend") abzielt und rechtlich bindende Verpflichtungen zur Angleichung der Rechtsvorschriften in den handelsbezogenen Bereichen (= "vertieft") enthält</t>
        </is>
      </c>
      <c r="V152" s="2" t="inlineStr">
        <is>
          <t>σφαιρική και σε βάθος ζώνη ελεύθερων συναλλαγών</t>
        </is>
      </c>
      <c r="W152" s="2" t="inlineStr">
        <is>
          <t>3</t>
        </is>
      </c>
      <c r="X152" s="2" t="inlineStr">
        <is>
          <t/>
        </is>
      </c>
      <c r="Y152" t="inlineStr">
        <is>
          <t/>
        </is>
      </c>
      <c r="Z152" s="2" t="inlineStr">
        <is>
          <t>deep and comprehensive free trade area|
DC FTA area|
DCFTA|
deep and comprehensive FTA</t>
        </is>
      </c>
      <c r="AA152" s="2" t="inlineStr">
        <is>
          <t>3|
1|
3|
3</t>
        </is>
      </c>
      <c r="AB152" s="2" t="inlineStr">
        <is>
          <t xml:space="preserve">|
|
|
</t>
        </is>
      </c>
      <c r="AC152" t="inlineStr">
        <is>
          <t>free trade area covering both goods and services (comprehensive FTA), and involving a high degree of regulatory approximation (deep FTA)</t>
        </is>
      </c>
      <c r="AD152" s="2" t="inlineStr">
        <is>
          <t>zona de libre comercio de alcance amplio y profundo|
ZLCAP</t>
        </is>
      </c>
      <c r="AE152" s="2" t="inlineStr">
        <is>
          <t>3|
3</t>
        </is>
      </c>
      <c r="AF152" s="2" t="inlineStr">
        <is>
          <t xml:space="preserve">|
</t>
        </is>
      </c>
      <c r="AG152" t="inlineStr">
        <is>
          <t>Zona cubierta por un acuerdo de libre comercio &lt;a href="/entry/result/1683426/all" id="ENTRY_TO_ENTRY_CONVERTER" target="_blank"&gt;IATE:1683426&lt;/a&gt; firmado entre la UE y los países incluidos en la Politica Europea de Vecindad &lt;a href="/entry/result/2105081/all" id="ENTRY_TO_ENTRY_CONVERTER" target="_blank"&gt;IATE:2105081&lt;/a&gt; , que abarca esencialmente todo el comercio de bienes y servicios (alcance &lt;b&gt;amplio&lt;/b&gt;), incluidos los productos de especial importancia para estos, y contempla disposiciones vinculantes desde el punto de vista jurídico sobre las cuestiones reglamentarias comerciales y económicas (alcance &lt;b&gt;profundo&lt;/b&gt;).</t>
        </is>
      </c>
      <c r="AH152" s="2" t="inlineStr">
        <is>
          <t>põhjalik ja laiaulatuslik vabakaubanduspiirkond</t>
        </is>
      </c>
      <c r="AI152" s="2" t="inlineStr">
        <is>
          <t>3</t>
        </is>
      </c>
      <c r="AJ152" s="2" t="inlineStr">
        <is>
          <t/>
        </is>
      </c>
      <c r="AK152" t="inlineStr">
        <is>
          <t>vabakaubanduspiirkond, mis hõlmab nii kaupu kui teenuseid (laiaulatuslik) ning millega kaasneb kaugeleulatuv õigusaktide ühtlustamine (põhjalik)</t>
        </is>
      </c>
      <c r="AL152" s="2" t="inlineStr">
        <is>
          <t>pitkälle menevä ja laaja-alainen vapaakauppa-alue</t>
        </is>
      </c>
      <c r="AM152" s="2" t="inlineStr">
        <is>
          <t>3</t>
        </is>
      </c>
      <c r="AN152" s="2" t="inlineStr">
        <is>
          <t/>
        </is>
      </c>
      <c r="AO152" t="inlineStr">
        <is>
          <t>Sekä tavarat että palvelut kattava vapaakauppa-alue (laaja-alainen FTA), johon kuuluu pitkälle viety sääntelyn lähentäminen (pitkälle menevä FTA).</t>
        </is>
      </c>
      <c r="AP152" s="2" t="inlineStr">
        <is>
          <t>zone de libre-échange approfondi et complet</t>
        </is>
      </c>
      <c r="AQ152" s="2" t="inlineStr">
        <is>
          <t>3</t>
        </is>
      </c>
      <c r="AR152" s="2" t="inlineStr">
        <is>
          <t/>
        </is>
      </c>
      <c r="AS152" t="inlineStr">
        <is>
          <t>zone de libre-échange qui couvre dans une large mesure l'ensemble des échanges (biens &lt;i&gt;et&lt;/i&gt; de services), y compris dans le domaine de l'énergie [d'où le "comprehensive" anglais] entre l'UE et ses partenaires de la &lt;i&gt;politique européenne de voisinage&lt;/i&gt; &lt;a href="/entry/result/2105081/all" id="ENTRY_TO_ENTRY_CONVERTER" target="_blank"&gt;IATE:2105081&lt;/a&gt; , et comprenant des engagements juridiquement contraignants [d'où le "deep" anglais] relatifs au rapprochement des textes réglementaires dans les domaines liés au commerce</t>
        </is>
      </c>
      <c r="AT152" s="2" t="inlineStr">
        <is>
          <t>limistéar domhain cuimsitheach saorthrádála</t>
        </is>
      </c>
      <c r="AU152" s="2" t="inlineStr">
        <is>
          <t>3</t>
        </is>
      </c>
      <c r="AV152" s="2" t="inlineStr">
        <is>
          <t/>
        </is>
      </c>
      <c r="AW152" t="inlineStr">
        <is>
          <t/>
        </is>
      </c>
      <c r="AX152" s="2" t="inlineStr">
        <is>
          <t>detaljno i sveobuhvatno područje slobodne trgovine</t>
        </is>
      </c>
      <c r="AY152" s="2" t="inlineStr">
        <is>
          <t>3</t>
        </is>
      </c>
      <c r="AZ152" s="2" t="inlineStr">
        <is>
          <t/>
        </is>
      </c>
      <c r="BA152" t="inlineStr">
        <is>
          <t/>
        </is>
      </c>
      <c r="BB152" s="2" t="inlineStr">
        <is>
          <t>mélyreható és átfogó szabadkereskedelmi térség</t>
        </is>
      </c>
      <c r="BC152" s="2" t="inlineStr">
        <is>
          <t>4</t>
        </is>
      </c>
      <c r="BD152" s="2" t="inlineStr">
        <is>
          <t/>
        </is>
      </c>
      <c r="BE152" t="inlineStr">
        <is>
          <t/>
        </is>
      </c>
      <c r="BF152" s="2" t="inlineStr">
        <is>
          <t>zona di libero scambio globale e approfondita|
DCFTA</t>
        </is>
      </c>
      <c r="BG152" s="2" t="inlineStr">
        <is>
          <t>3|
3</t>
        </is>
      </c>
      <c r="BH152" s="2" t="inlineStr">
        <is>
          <t xml:space="preserve">|
</t>
        </is>
      </c>
      <c r="BI152" t="inlineStr">
        <is>
          <t>accordo di libero scambio che copre una vasta gamma di questioni connesse al commercio ("globale") e mira ad eliminare gli ostacoli "oltrefrontiera" al commercio mediante processi di ravvicinamento normativo, in modo da aprire/estendere parzialmente il mercato interno dell'UE all'altra parte</t>
        </is>
      </c>
      <c r="BJ152" s="2" t="inlineStr">
        <is>
          <t>išsami ir visapusiška laisvosios prekybos erdvė|
IVLPE</t>
        </is>
      </c>
      <c r="BK152" s="2" t="inlineStr">
        <is>
          <t>3|
3</t>
        </is>
      </c>
      <c r="BL152" s="2" t="inlineStr">
        <is>
          <t xml:space="preserve">|
</t>
        </is>
      </c>
      <c r="BM152" t="inlineStr">
        <is>
          <t>prekes ir paslaugas apimanti laisvosios prekybos erdvė, kurioje glaudžiai derinamos prekybą reglamentuojančios taisyklės</t>
        </is>
      </c>
      <c r="BN152" s="2" t="inlineStr">
        <is>
          <t>padziļināta un visaptveroša brīvās tirdzniecības zona|
&lt;i&gt;DCFTA&lt;/i&gt;</t>
        </is>
      </c>
      <c r="BO152" s="2" t="inlineStr">
        <is>
          <t>3|
3</t>
        </is>
      </c>
      <c r="BP152" s="2" t="inlineStr">
        <is>
          <t xml:space="preserve">|
</t>
        </is>
      </c>
      <c r="BQ152" t="inlineStr">
        <is>
          <t>brīvās tirdzniecības zona, kas aptver gan preces, gan pakalpojumus (visaptveroša) un ko raksturo tiesiskā regulējuma saskaņotība starp attiecīgajām pusēm (padziļināta)</t>
        </is>
      </c>
      <c r="BR152" s="2" t="inlineStr">
        <is>
          <t>żona ta' kummerċ ħieles approfondita u komprensiva|
DCFTA</t>
        </is>
      </c>
      <c r="BS152" s="2" t="inlineStr">
        <is>
          <t>3|
3</t>
        </is>
      </c>
      <c r="BT152" s="2" t="inlineStr">
        <is>
          <t xml:space="preserve">|
</t>
        </is>
      </c>
      <c r="BU152" t="inlineStr">
        <is>
          <t>żona ta' kummerċ ħieles li tkopri prodotti u servizzi (komprensiva), u li tinvolvi livell għoli ta' approssimazzjoni regolatorja (approfondita)</t>
        </is>
      </c>
      <c r="BV152" s="2" t="inlineStr">
        <is>
          <t>diepe en brede vrijhandelsruimte|
DCFTA</t>
        </is>
      </c>
      <c r="BW152" s="2" t="inlineStr">
        <is>
          <t>3|
3</t>
        </is>
      </c>
      <c r="BX152" s="2" t="inlineStr">
        <is>
          <t xml:space="preserve">|
</t>
        </is>
      </c>
      <c r="BY152" t="inlineStr">
        <is>
          <t>vrijhandelsruimte die vrijwel alle handelsverkeer bestrijkt en die gericht is op een maximale liberalisering van de handel (aspect "breed") en waar juridisch bindende verplichtingen inzake aanpassing van de regelgeving op handelsgerelateerde gebieden gelden (aspect "diep")</t>
        </is>
      </c>
      <c r="BZ152" s="2" t="inlineStr">
        <is>
          <t>pogłębiona i kompleksowa strefa wolnego handlu|
pogłębiona i kompleksowa FTA|
DCFTA</t>
        </is>
      </c>
      <c r="CA152" s="2" t="inlineStr">
        <is>
          <t>3|
2|
3</t>
        </is>
      </c>
      <c r="CB152" s="2" t="inlineStr">
        <is>
          <t xml:space="preserve">|
|
</t>
        </is>
      </c>
      <c r="CC152" t="inlineStr">
        <is>
          <t/>
        </is>
      </c>
      <c r="CD152" s="2" t="inlineStr">
        <is>
          <t>zona de comércio livre abrangente e aprofundado|
ZCLAA</t>
        </is>
      </c>
      <c r="CE152" s="2" t="inlineStr">
        <is>
          <t>3|
3</t>
        </is>
      </c>
      <c r="CF152" s="2" t="inlineStr">
        <is>
          <t xml:space="preserve">|
</t>
        </is>
      </c>
      <c r="CG152" t="inlineStr">
        <is>
          <t>Zona de comércio livre criada por um Acordo de Comércio Livre Abrangente e Aprofundado [&lt;a href="/entry/result/3535986/all" id="ENTRY_TO_ENTRY_CONVERTER" target="_blank"&gt;IATE:3535986&lt;/a&gt; ] entre a UE e um país da Política Europeia de Vizinhança (PEV) [&lt;a href="/entry/result/2105081/all" id="ENTRY_TO_ENTRY_CONVERTER" target="_blank"&gt;IATE:2105081&lt;/a&gt; ] que abrange "basicamente todo o comércio de bens e serviços entre a UE e o parceiro PEV, incluindo os bens de especial importância" para o parceiro PEV, e que prevê "disposições juridicamente vinculativas em questões de regulamentação económica e comercial".</t>
        </is>
      </c>
      <c r="CH152" s="2" t="inlineStr">
        <is>
          <t>zonă de liber schimb aprofundată și cuprinzătoare</t>
        </is>
      </c>
      <c r="CI152" s="2" t="inlineStr">
        <is>
          <t>3</t>
        </is>
      </c>
      <c r="CJ152" s="2" t="inlineStr">
        <is>
          <t/>
        </is>
      </c>
      <c r="CK152" t="inlineStr">
        <is>
          <t>---</t>
        </is>
      </c>
      <c r="CL152" s="2" t="inlineStr">
        <is>
          <t>prehĺbená a komplexná zóna voľného obchodu|
DCFTA</t>
        </is>
      </c>
      <c r="CM152" s="2" t="inlineStr">
        <is>
          <t>3|
3</t>
        </is>
      </c>
      <c r="CN152" s="2" t="inlineStr">
        <is>
          <t xml:space="preserve">|
</t>
        </is>
      </c>
      <c r="CO152" t="inlineStr">
        <is>
          <t>zóna voľného obchodu vytvorená na základe dohody o voľnom obchode, ktorá pokrýva širokú škálu otázok týkajúcich sa obchodu („komplexná“) a ktorej cieľom je odstránenie prekážok obchodu „za hranicami“ prostredníctvom aproximácie v regulačnej oblasti („prehĺbená“), a tak čiastočne otvoriť/rozšíriť vnútorný trh EÚ vo vzťahu k tretej strane</t>
        </is>
      </c>
      <c r="CP152" s="2" t="inlineStr">
        <is>
          <t>poglobljeno in celovito prostotrgovinsko območje|
poglobljeno in celovito območje proste trgovine</t>
        </is>
      </c>
      <c r="CQ152" s="2" t="inlineStr">
        <is>
          <t>3|
3</t>
        </is>
      </c>
      <c r="CR152" s="2" t="inlineStr">
        <is>
          <t xml:space="preserve">preferred|
</t>
        </is>
      </c>
      <c r="CS152" t="inlineStr">
        <is>
          <t>(v kontekstu &lt;b&gt;evropske sosedske politike&lt;/b&gt; [ &lt;a href="/entry/result/2105081/all" id="ENTRY_TO_ENTRY_CONVERTER" target="_blank"&gt;IATE:2105081&lt;/a&gt; ]) območje, na katerem velja &lt;b&gt;sporazum o prosti trgovini&lt;/b&gt; [ &lt;a href="/entry/result/1683426/all" id="ENTRY_TO_ENTRY_CONVERTER" target="_blank"&gt;IATE:1683426&lt;/a&gt; ], ki ureja praktično vso trgovino z blagom in storitvami (= celovito) in vsebuje pravno zavezujoče obveznosti v zvezi s približevanjem trgovinskih predpisov (= poglobljeno)</t>
        </is>
      </c>
      <c r="CT152" s="2" t="inlineStr">
        <is>
          <t>djupgående och omfattande frihandelsområde</t>
        </is>
      </c>
      <c r="CU152" s="2" t="inlineStr">
        <is>
          <t>3</t>
        </is>
      </c>
      <c r="CV152" s="2" t="inlineStr">
        <is>
          <t/>
        </is>
      </c>
      <c r="CW152" t="inlineStr">
        <is>
          <t/>
        </is>
      </c>
    </row>
    <row r="153">
      <c r="A153" s="1" t="str">
        <f>HYPERLINK("https://iate.europa.eu/entry/result/933101/all", "933101")</f>
        <v>933101</v>
      </c>
      <c r="B153" t="inlineStr">
        <is>
          <t>INTERNATIONAL RELATIONS</t>
        </is>
      </c>
      <c r="C153" t="inlineStr">
        <is>
          <t>INTERNATIONAL RELATIONS|defence|military equipment</t>
        </is>
      </c>
      <c r="D153" t="inlineStr">
        <is>
          <t>yes</t>
        </is>
      </c>
      <c r="E153" t="inlineStr">
        <is>
          <t/>
        </is>
      </c>
      <c r="F153" s="2" t="inlineStr">
        <is>
          <t>ръчен противотанков гранатомет|
РПГ|
ръчна противотанкова гранатохвъргачка</t>
        </is>
      </c>
      <c r="G153" s="2" t="inlineStr">
        <is>
          <t>3|
3|
3</t>
        </is>
      </c>
      <c r="H153" s="2" t="inlineStr">
        <is>
          <t xml:space="preserve">|
|
</t>
        </is>
      </c>
      <c r="I153" t="inlineStr">
        <is>
          <t>сборно название за преносими, безоткатни противотанкови оръжия, които се използват от рамо и изстрелват ненасочваща се ракета с експлозивна бойна глава</t>
        </is>
      </c>
      <c r="J153" s="2" t="inlineStr">
        <is>
          <t>ruční protitankový granátomet</t>
        </is>
      </c>
      <c r="K153" s="2" t="inlineStr">
        <is>
          <t>3</t>
        </is>
      </c>
      <c r="L153" s="2" t="inlineStr">
        <is>
          <t/>
        </is>
      </c>
      <c r="M153" t="inlineStr">
        <is>
          <t>granátomet střílející průbojné či kumulativní střely proti obrněné technice a úkrytům polního typu, určený ke střelbě z ruky, ramene nebo z podpěrky</t>
        </is>
      </c>
      <c r="N153" s="2" t="inlineStr">
        <is>
          <t>raketdreven granat</t>
        </is>
      </c>
      <c r="O153" s="2" t="inlineStr">
        <is>
          <t>3</t>
        </is>
      </c>
      <c r="P153" s="2" t="inlineStr">
        <is>
          <t/>
        </is>
      </c>
      <c r="Q153" t="inlineStr">
        <is>
          <t>skulderbåret antitankvåben, der affyrer raketter udstyret med et eksplosivt sprænghoved</t>
        </is>
      </c>
      <c r="R153" s="2" t="inlineStr">
        <is>
          <t>Panzerfaust</t>
        </is>
      </c>
      <c r="S153" s="2" t="inlineStr">
        <is>
          <t>2</t>
        </is>
      </c>
      <c r="T153" s="2" t="inlineStr">
        <is>
          <t/>
        </is>
      </c>
      <c r="U153" t="inlineStr">
        <is>
          <t>Panzerabwehr-Schulterwaffe</t>
        </is>
      </c>
      <c r="V153" s="2" t="inlineStr">
        <is>
          <t>αντιαρματικός εκτοξευτής πυραύλων</t>
        </is>
      </c>
      <c r="W153" s="2" t="inlineStr">
        <is>
          <t>3</t>
        </is>
      </c>
      <c r="X153" s="2" t="inlineStr">
        <is>
          <t/>
        </is>
      </c>
      <c r="Y153" t="inlineStr">
        <is>
          <t/>
        </is>
      </c>
      <c r="Z153" s="2" t="inlineStr">
        <is>
          <t>rocket-propelled grenade|
rocket propelled|
RPG</t>
        </is>
      </c>
      <c r="AA153" s="2" t="inlineStr">
        <is>
          <t>3|
1|
3</t>
        </is>
      </c>
      <c r="AB153" s="2" t="inlineStr">
        <is>
          <t xml:space="preserve">|
|
</t>
        </is>
      </c>
      <c r="AC153" t="inlineStr">
        <is>
          <t>shoulder-fired anti-tank weapon, firing rockets equipped with an explosive warhead</t>
        </is>
      </c>
      <c r="AD153" s="2" t="inlineStr">
        <is>
          <t>granada propulsada por cohete</t>
        </is>
      </c>
      <c r="AE153" s="2" t="inlineStr">
        <is>
          <t>3</t>
        </is>
      </c>
      <c r="AF153" s="2" t="inlineStr">
        <is>
          <t/>
        </is>
      </c>
      <c r="AG153" t="inlineStr">
        <is>
          <t>Granada que se dispara con un lanzacohetes o arma antitanque portátil que puede ser accionada por un solo combatiente desde el hombro.</t>
        </is>
      </c>
      <c r="AH153" s="2" t="inlineStr">
        <is>
          <t>reaktiivgranaadiheitja</t>
        </is>
      </c>
      <c r="AI153" s="2" t="inlineStr">
        <is>
          <t>2</t>
        </is>
      </c>
      <c r="AJ153" s="2" t="inlineStr">
        <is>
          <t/>
        </is>
      </c>
      <c r="AK153" t="inlineStr">
        <is>
          <t>kaasaskantav, juhitamatu, tagasilöögita, õlaltlastav lähimaa tankitõrje relv</t>
        </is>
      </c>
      <c r="AL153" s="2" t="inlineStr">
        <is>
          <t>sinko</t>
        </is>
      </c>
      <c r="AM153" s="2" t="inlineStr">
        <is>
          <t>3</t>
        </is>
      </c>
      <c r="AN153" s="2" t="inlineStr">
        <is>
          <t/>
        </is>
      </c>
      <c r="AO153" t="inlineStr">
        <is>
          <t/>
        </is>
      </c>
      <c r="AP153" s="2" t="inlineStr">
        <is>
          <t>lance-roquettes|
RPG</t>
        </is>
      </c>
      <c r="AQ153" s="2" t="inlineStr">
        <is>
          <t>3|
3</t>
        </is>
      </c>
      <c r="AR153" s="2" t="inlineStr">
        <is>
          <t xml:space="preserve">|
</t>
        </is>
      </c>
      <c r="AS153" t="inlineStr">
        <is>
          <t>équipement utilisé pour lancer des roquettes</t>
        </is>
      </c>
      <c r="AT153" s="2" t="inlineStr">
        <is>
          <t>gránáid roicéadtiomána|
RPG</t>
        </is>
      </c>
      <c r="AU153" s="2" t="inlineStr">
        <is>
          <t>3|
3</t>
        </is>
      </c>
      <c r="AV153" s="2" t="inlineStr">
        <is>
          <t xml:space="preserve">|
</t>
        </is>
      </c>
      <c r="AW153" t="inlineStr">
        <is>
          <t/>
        </is>
      </c>
      <c r="AX153" s="2" t="inlineStr">
        <is>
          <t>ručni raketni bacač</t>
        </is>
      </c>
      <c r="AY153" s="2" t="inlineStr">
        <is>
          <t>3</t>
        </is>
      </c>
      <c r="AZ153" s="2" t="inlineStr">
        <is>
          <t/>
        </is>
      </c>
      <c r="BA153" t="inlineStr">
        <is>
          <t/>
        </is>
      </c>
      <c r="BB153" s="2" t="inlineStr">
        <is>
          <t>kézi páncéltörő gránátvető</t>
        </is>
      </c>
      <c r="BC153" s="2" t="inlineStr">
        <is>
          <t>4</t>
        </is>
      </c>
      <c r="BD153" s="2" t="inlineStr">
        <is>
          <t/>
        </is>
      </c>
      <c r="BE153" t="inlineStr">
        <is>
          <t>rakétahajtású gránát kilövésére szolgáló, vállról működtetett fegyver</t>
        </is>
      </c>
      <c r="BF153" s="2" t="inlineStr">
        <is>
          <t>lanciarazzi RPG</t>
        </is>
      </c>
      <c r="BG153" s="2" t="inlineStr">
        <is>
          <t>3</t>
        </is>
      </c>
      <c r="BH153" s="2" t="inlineStr">
        <is>
          <t/>
        </is>
      </c>
      <c r="BI153" t="inlineStr">
        <is>
          <t>lanciatore portatile a mano con munizione costituita da un unico razzo inserito a candeliere nel tubo di lancio e attivato mediante un innesco elettrico che ne accende il motore</t>
        </is>
      </c>
      <c r="BJ153" s="2" t="inlineStr">
        <is>
          <t>reaktyvinis granatsvaidis|
rankinis granatsvaidis</t>
        </is>
      </c>
      <c r="BK153" s="2" t="inlineStr">
        <is>
          <t>3|
3</t>
        </is>
      </c>
      <c r="BL153" s="2" t="inlineStr">
        <is>
          <t xml:space="preserve">|
</t>
        </is>
      </c>
      <c r="BM153" t="inlineStr">
        <is>
          <t>beatošliaužis granatsvaidis, skirtas šaudyti reaktyvinėmis granatomis, kurias išmeta iš vamzdžio ir trajektorijoje varo reaktyvinis variklis</t>
        </is>
      </c>
      <c r="BN153" s="2" t="inlineStr">
        <is>
          <t>reaktīvais granātmetējs</t>
        </is>
      </c>
      <c r="BO153" s="2" t="inlineStr">
        <is>
          <t>2</t>
        </is>
      </c>
      <c r="BP153" s="2" t="inlineStr">
        <is>
          <t/>
        </is>
      </c>
      <c r="BQ153" t="inlineStr">
        <is>
          <t>pārnēsājams prettanku ierocis, ko var lietot, turot uz pleca, un kuru izmanto prettanku reaktīvo granātu izšaušanai</t>
        </is>
      </c>
      <c r="BR153" s="2" t="inlineStr">
        <is>
          <t>granata bi propulsjoni ta' rokit</t>
        </is>
      </c>
      <c r="BS153" s="2" t="inlineStr">
        <is>
          <t>3</t>
        </is>
      </c>
      <c r="BT153" s="2" t="inlineStr">
        <is>
          <t/>
        </is>
      </c>
      <c r="BU153" t="inlineStr">
        <is>
          <t>arma kontra t-tankijiet tal-gwerra sparata minn fuq l-ispalla, li tispara rikots mgħammra b'testata esplożiva</t>
        </is>
      </c>
      <c r="BV153" s="2" t="inlineStr">
        <is>
          <t>raketaangedreven granaat|
raketgestuwde granaat</t>
        </is>
      </c>
      <c r="BW153" s="2" t="inlineStr">
        <is>
          <t>2|
2</t>
        </is>
      </c>
      <c r="BX153" s="2" t="inlineStr">
        <is>
          <t xml:space="preserve">|
</t>
        </is>
      </c>
      <c r="BY153" t="inlineStr">
        <is>
          <t/>
        </is>
      </c>
      <c r="BZ153" s="2" t="inlineStr">
        <is>
          <t>granatnik przeciwpancerny</t>
        </is>
      </c>
      <c r="CA153" s="2" t="inlineStr">
        <is>
          <t>3</t>
        </is>
      </c>
      <c r="CB153" s="2" t="inlineStr">
        <is>
          <t/>
        </is>
      </c>
      <c r="CC153" t="inlineStr">
        <is>
          <t/>
        </is>
      </c>
      <c r="CD153" s="2" t="inlineStr">
        <is>
          <t>lança-granadas-foguete</t>
        </is>
      </c>
      <c r="CE153" s="2" t="inlineStr">
        <is>
          <t>2</t>
        </is>
      </c>
      <c r="CF153" s="2" t="inlineStr">
        <is>
          <t/>
        </is>
      </c>
      <c r="CG153" t="inlineStr">
        <is>
          <t>Arma anticarro portátil apoiada sobre o ombro de quem a dispara, destinada a lançar granadas propulsadas por foguete.</t>
        </is>
      </c>
      <c r="CH153" s="2" t="inlineStr">
        <is>
          <t>lansator de grenade</t>
        </is>
      </c>
      <c r="CI153" s="2" t="inlineStr">
        <is>
          <t>3</t>
        </is>
      </c>
      <c r="CJ153" s="2" t="inlineStr">
        <is>
          <t/>
        </is>
      </c>
      <c r="CK153" t="inlineStr">
        <is>
          <t/>
        </is>
      </c>
      <c r="CL153" s="2" t="inlineStr">
        <is>
          <t>pancierovka</t>
        </is>
      </c>
      <c r="CM153" s="2" t="inlineStr">
        <is>
          <t>3</t>
        </is>
      </c>
      <c r="CN153" s="2" t="inlineStr">
        <is>
          <t/>
        </is>
      </c>
      <c r="CO153" t="inlineStr">
        <is>
          <t>ručná reaktívna zbraň určená na ničenie tankov, obrnených vozidiel a iných cieľov na malú vzdialenosť</t>
        </is>
      </c>
      <c r="CP153" s="2" t="inlineStr">
        <is>
          <t>ročni raketomet</t>
        </is>
      </c>
      <c r="CQ153" s="2" t="inlineStr">
        <is>
          <t>3</t>
        </is>
      </c>
      <c r="CR153" s="2" t="inlineStr">
        <is>
          <t/>
        </is>
      </c>
      <c r="CS153" t="inlineStr">
        <is>
          <t/>
        </is>
      </c>
      <c r="CT153" s="2" t="inlineStr">
        <is>
          <t>granatgevär</t>
        </is>
      </c>
      <c r="CU153" s="2" t="inlineStr">
        <is>
          <t>3</t>
        </is>
      </c>
      <c r="CV153" s="2" t="inlineStr">
        <is>
          <t/>
        </is>
      </c>
      <c r="CW153" t="inlineStr">
        <is>
          <t/>
        </is>
      </c>
    </row>
    <row r="154">
      <c r="A154" s="1" t="str">
        <f>HYPERLINK("https://iate.europa.eu/entry/result/1648289/all", "1648289")</f>
        <v>1648289</v>
      </c>
      <c r="B154" t="inlineStr">
        <is>
          <t>POLITICS;INTERNATIONAL RELATIONS</t>
        </is>
      </c>
      <c r="C154" t="inlineStr">
        <is>
          <t>POLITICS;INTERNATIONAL RELATIONS|defence</t>
        </is>
      </c>
      <c r="D154" t="inlineStr">
        <is>
          <t>no</t>
        </is>
      </c>
      <c r="E154" t="inlineStr">
        <is>
          <t/>
        </is>
      </c>
      <c r="F154" t="inlineStr">
        <is>
          <t/>
        </is>
      </c>
      <c r="G154" t="inlineStr">
        <is>
          <t/>
        </is>
      </c>
      <c r="H154" t="inlineStr">
        <is>
          <t/>
        </is>
      </c>
      <c r="I154" t="inlineStr">
        <is>
          <t/>
        </is>
      </c>
      <c r="J154" t="inlineStr">
        <is>
          <t/>
        </is>
      </c>
      <c r="K154" t="inlineStr">
        <is>
          <t/>
        </is>
      </c>
      <c r="L154" t="inlineStr">
        <is>
          <t/>
        </is>
      </c>
      <c r="M154" t="inlineStr">
        <is>
          <t/>
        </is>
      </c>
      <c r="N154" t="inlineStr">
        <is>
          <t/>
        </is>
      </c>
      <c r="O154" t="inlineStr">
        <is>
          <t/>
        </is>
      </c>
      <c r="P154" t="inlineStr">
        <is>
          <t/>
        </is>
      </c>
      <c r="Q154" t="inlineStr">
        <is>
          <t/>
        </is>
      </c>
      <c r="R154" s="2" t="inlineStr">
        <is>
          <t>Zermürbungskrieg</t>
        </is>
      </c>
      <c r="S154" s="2" t="inlineStr">
        <is>
          <t>2</t>
        </is>
      </c>
      <c r="T154" s="2" t="inlineStr">
        <is>
          <t/>
        </is>
      </c>
      <c r="U154" t="inlineStr">
        <is>
          <t/>
        </is>
      </c>
      <c r="V154" t="inlineStr">
        <is>
          <t/>
        </is>
      </c>
      <c r="W154" t="inlineStr">
        <is>
          <t/>
        </is>
      </c>
      <c r="X154" t="inlineStr">
        <is>
          <t/>
        </is>
      </c>
      <c r="Y154" t="inlineStr">
        <is>
          <t/>
        </is>
      </c>
      <c r="Z154" s="2" t="inlineStr">
        <is>
          <t>war of attrition</t>
        </is>
      </c>
      <c r="AA154" s="2" t="inlineStr">
        <is>
          <t>3</t>
        </is>
      </c>
      <c r="AB154" s="2" t="inlineStr">
        <is>
          <t/>
        </is>
      </c>
      <c r="AC154" t="inlineStr">
        <is>
          <t/>
        </is>
      </c>
      <c r="AD154" t="inlineStr">
        <is>
          <t/>
        </is>
      </c>
      <c r="AE154" t="inlineStr">
        <is>
          <t/>
        </is>
      </c>
      <c r="AF154" t="inlineStr">
        <is>
          <t/>
        </is>
      </c>
      <c r="AG154" t="inlineStr">
        <is>
          <t/>
        </is>
      </c>
      <c r="AH154" t="inlineStr">
        <is>
          <t/>
        </is>
      </c>
      <c r="AI154" t="inlineStr">
        <is>
          <t/>
        </is>
      </c>
      <c r="AJ154" t="inlineStr">
        <is>
          <t/>
        </is>
      </c>
      <c r="AK154" t="inlineStr">
        <is>
          <t/>
        </is>
      </c>
      <c r="AL154" t="inlineStr">
        <is>
          <t/>
        </is>
      </c>
      <c r="AM154" t="inlineStr">
        <is>
          <t/>
        </is>
      </c>
      <c r="AN154" t="inlineStr">
        <is>
          <t/>
        </is>
      </c>
      <c r="AO154" t="inlineStr">
        <is>
          <t/>
        </is>
      </c>
      <c r="AP154" s="2" t="inlineStr">
        <is>
          <t>guerre d'usure</t>
        </is>
      </c>
      <c r="AQ154" s="2" t="inlineStr">
        <is>
          <t>3</t>
        </is>
      </c>
      <c r="AR154" s="2" t="inlineStr">
        <is>
          <t/>
        </is>
      </c>
      <c r="AS154" t="inlineStr">
        <is>
          <t/>
        </is>
      </c>
      <c r="AT154" t="inlineStr">
        <is>
          <t/>
        </is>
      </c>
      <c r="AU154" t="inlineStr">
        <is>
          <t/>
        </is>
      </c>
      <c r="AV154" t="inlineStr">
        <is>
          <t/>
        </is>
      </c>
      <c r="AW154" t="inlineStr">
        <is>
          <t/>
        </is>
      </c>
      <c r="AX154" t="inlineStr">
        <is>
          <t/>
        </is>
      </c>
      <c r="AY154" t="inlineStr">
        <is>
          <t/>
        </is>
      </c>
      <c r="AZ154" t="inlineStr">
        <is>
          <t/>
        </is>
      </c>
      <c r="BA154" t="inlineStr">
        <is>
          <t/>
        </is>
      </c>
      <c r="BB154" s="2" t="inlineStr">
        <is>
          <t>felőrlő háború|
felmorzsoló háború</t>
        </is>
      </c>
      <c r="BC154" s="2" t="inlineStr">
        <is>
          <t>3|
3</t>
        </is>
      </c>
      <c r="BD154" s="2" t="inlineStr">
        <is>
          <t xml:space="preserve">|
</t>
        </is>
      </c>
      <c r="BE154" t="inlineStr">
        <is>
          <t>az ellenséges erők lassú kimerítését célzó, jellemzően nem területszerzési szándékkal folytatott, elhúzódó háború, mely során az ismétlődő villongások nyomán mindkét fél folyamatos veszteségeket szenved</t>
        </is>
      </c>
      <c r="BF154" t="inlineStr">
        <is>
          <t/>
        </is>
      </c>
      <c r="BG154" t="inlineStr">
        <is>
          <t/>
        </is>
      </c>
      <c r="BH154" t="inlineStr">
        <is>
          <t/>
        </is>
      </c>
      <c r="BI154" t="inlineStr">
        <is>
          <t/>
        </is>
      </c>
      <c r="BJ154" t="inlineStr">
        <is>
          <t/>
        </is>
      </c>
      <c r="BK154" t="inlineStr">
        <is>
          <t/>
        </is>
      </c>
      <c r="BL154" t="inlineStr">
        <is>
          <t/>
        </is>
      </c>
      <c r="BM154" t="inlineStr">
        <is>
          <t/>
        </is>
      </c>
      <c r="BN154" t="inlineStr">
        <is>
          <t/>
        </is>
      </c>
      <c r="BO154" t="inlineStr">
        <is>
          <t/>
        </is>
      </c>
      <c r="BP154" t="inlineStr">
        <is>
          <t/>
        </is>
      </c>
      <c r="BQ154" t="inlineStr">
        <is>
          <t/>
        </is>
      </c>
      <c r="BR154" t="inlineStr">
        <is>
          <t/>
        </is>
      </c>
      <c r="BS154" t="inlineStr">
        <is>
          <t/>
        </is>
      </c>
      <c r="BT154" t="inlineStr">
        <is>
          <t/>
        </is>
      </c>
      <c r="BU154" t="inlineStr">
        <is>
          <t/>
        </is>
      </c>
      <c r="BV154" t="inlineStr">
        <is>
          <t/>
        </is>
      </c>
      <c r="BW154" t="inlineStr">
        <is>
          <t/>
        </is>
      </c>
      <c r="BX154" t="inlineStr">
        <is>
          <t/>
        </is>
      </c>
      <c r="BY154" t="inlineStr">
        <is>
          <t/>
        </is>
      </c>
      <c r="BZ154" t="inlineStr">
        <is>
          <t/>
        </is>
      </c>
      <c r="CA154" t="inlineStr">
        <is>
          <t/>
        </is>
      </c>
      <c r="CB154" t="inlineStr">
        <is>
          <t/>
        </is>
      </c>
      <c r="CC154" t="inlineStr">
        <is>
          <t/>
        </is>
      </c>
      <c r="CD154" t="inlineStr">
        <is>
          <t/>
        </is>
      </c>
      <c r="CE154" t="inlineStr">
        <is>
          <t/>
        </is>
      </c>
      <c r="CF154" t="inlineStr">
        <is>
          <t/>
        </is>
      </c>
      <c r="CG154" t="inlineStr">
        <is>
          <t/>
        </is>
      </c>
      <c r="CH154" t="inlineStr">
        <is>
          <t/>
        </is>
      </c>
      <c r="CI154" t="inlineStr">
        <is>
          <t/>
        </is>
      </c>
      <c r="CJ154" t="inlineStr">
        <is>
          <t/>
        </is>
      </c>
      <c r="CK154" t="inlineStr">
        <is>
          <t/>
        </is>
      </c>
      <c r="CL154" t="inlineStr">
        <is>
          <t/>
        </is>
      </c>
      <c r="CM154" t="inlineStr">
        <is>
          <t/>
        </is>
      </c>
      <c r="CN154" t="inlineStr">
        <is>
          <t/>
        </is>
      </c>
      <c r="CO154" t="inlineStr">
        <is>
          <t/>
        </is>
      </c>
      <c r="CP154" s="2" t="inlineStr">
        <is>
          <t>vojna izčrpavanja</t>
        </is>
      </c>
      <c r="CQ154" s="2" t="inlineStr">
        <is>
          <t>3</t>
        </is>
      </c>
      <c r="CR154" s="2" t="inlineStr">
        <is>
          <t/>
        </is>
      </c>
      <c r="CS154" t="inlineStr">
        <is>
          <t/>
        </is>
      </c>
      <c r="CT154" t="inlineStr">
        <is>
          <t/>
        </is>
      </c>
      <c r="CU154" t="inlineStr">
        <is>
          <t/>
        </is>
      </c>
      <c r="CV154" t="inlineStr">
        <is>
          <t/>
        </is>
      </c>
      <c r="CW154" t="inlineStr">
        <is>
          <t/>
        </is>
      </c>
    </row>
    <row r="155">
      <c r="A155" s="1" t="str">
        <f>HYPERLINK("https://iate.europa.eu/entry/result/1625958/all", "1625958")</f>
        <v>1625958</v>
      </c>
      <c r="B155" t="inlineStr">
        <is>
          <t>ENERGY;INDUSTRY</t>
        </is>
      </c>
      <c r="C155" t="inlineStr">
        <is>
          <t>ENERGY|electrical and nuclear industries;INDUSTRY|chemistry|chemical compound</t>
        </is>
      </c>
      <c r="D155" t="inlineStr">
        <is>
          <t>no</t>
        </is>
      </c>
      <c r="E155" t="inlineStr">
        <is>
          <t/>
        </is>
      </c>
      <c r="F155" t="inlineStr">
        <is>
          <t/>
        </is>
      </c>
      <c r="G155" t="inlineStr">
        <is>
          <t/>
        </is>
      </c>
      <c r="H155" t="inlineStr">
        <is>
          <t/>
        </is>
      </c>
      <c r="I155" t="inlineStr">
        <is>
          <t/>
        </is>
      </c>
      <c r="J155" t="inlineStr">
        <is>
          <t/>
        </is>
      </c>
      <c r="K155" t="inlineStr">
        <is>
          <t/>
        </is>
      </c>
      <c r="L155" t="inlineStr">
        <is>
          <t/>
        </is>
      </c>
      <c r="M155" t="inlineStr">
        <is>
          <t/>
        </is>
      </c>
      <c r="N155" s="2" t="inlineStr">
        <is>
          <t>blandet oxidbrændsel</t>
        </is>
      </c>
      <c r="O155" s="2" t="inlineStr">
        <is>
          <t>3</t>
        </is>
      </c>
      <c r="P155" s="2" t="inlineStr">
        <is>
          <t/>
        </is>
      </c>
      <c r="Q155" t="inlineStr">
        <is>
          <t>reaktorbrændsel der indeholder mere end én type fissile nuklider, der alle er i oxidform. Betegner sædvanligvis brændsel, der indeholder både urandioxid og plutoniumoxid</t>
        </is>
      </c>
      <c r="R155" s="2" t="inlineStr">
        <is>
          <t>Mischoxid-Brennstoff|
Mischoxid-Spaltstoff</t>
        </is>
      </c>
      <c r="S155" s="2" t="inlineStr">
        <is>
          <t>3|
3</t>
        </is>
      </c>
      <c r="T155" s="2" t="inlineStr">
        <is>
          <t xml:space="preserve">|
</t>
        </is>
      </c>
      <c r="U155" t="inlineStr">
        <is>
          <t>Reaktorbrennstoff in Form von Oxid, der mehr als ein spaltbares Nuklid enthaelt. Meistens versteht man hierunter eine Brennstoffmischung aus Uranoxid und Plutoniumoxid.</t>
        </is>
      </c>
      <c r="V155" s="2" t="inlineStr">
        <is>
          <t>καύσιμα από μικτά οξείδια</t>
        </is>
      </c>
      <c r="W155" s="2" t="inlineStr">
        <is>
          <t>3</t>
        </is>
      </c>
      <c r="X155" s="2" t="inlineStr">
        <is>
          <t/>
        </is>
      </c>
      <c r="Y155" t="inlineStr">
        <is>
          <t/>
        </is>
      </c>
      <c r="Z155" s="2" t="inlineStr">
        <is>
          <t>MOX|
mixed oxide fuel|
mixed oxide</t>
        </is>
      </c>
      <c r="AA155" s="2" t="inlineStr">
        <is>
          <t>3|
3|
2</t>
        </is>
      </c>
      <c r="AB155" s="2" t="inlineStr">
        <is>
          <t xml:space="preserve">|
|
</t>
        </is>
      </c>
      <c r="AC155" t="inlineStr">
        <is>
          <t>reactor fuel which contains more than one type of fissile nuclide, all being in the form of oxides.</t>
        </is>
      </c>
      <c r="AD155" s="2" t="inlineStr">
        <is>
          <t>óxidos mezclados|
combustible de óxidos mezclados|
MOX|
mezcla de óxidos</t>
        </is>
      </c>
      <c r="AE155" s="2" t="inlineStr">
        <is>
          <t>3|
4|
4|
3</t>
        </is>
      </c>
      <c r="AF155" s="2" t="inlineStr">
        <is>
          <t xml:space="preserve">|
|
|
</t>
        </is>
      </c>
      <c r="AG155" t="inlineStr">
        <is>
          <t>Combustible nuclear que contiene una mezcla de óxidos de plutonio y de uranio, que puede ser utilizado en reactores térmicos, como los de agua ligera.</t>
        </is>
      </c>
      <c r="AH155" t="inlineStr">
        <is>
          <t/>
        </is>
      </c>
      <c r="AI155" t="inlineStr">
        <is>
          <t/>
        </is>
      </c>
      <c r="AJ155" t="inlineStr">
        <is>
          <t/>
        </is>
      </c>
      <c r="AK155" t="inlineStr">
        <is>
          <t/>
        </is>
      </c>
      <c r="AL155" t="inlineStr">
        <is>
          <t/>
        </is>
      </c>
      <c r="AM155" t="inlineStr">
        <is>
          <t/>
        </is>
      </c>
      <c r="AN155" t="inlineStr">
        <is>
          <t/>
        </is>
      </c>
      <c r="AO155" t="inlineStr">
        <is>
          <t/>
        </is>
      </c>
      <c r="AP155" s="2" t="inlineStr">
        <is>
          <t>combustibles oxydes mixtes</t>
        </is>
      </c>
      <c r="AQ155" s="2" t="inlineStr">
        <is>
          <t>3</t>
        </is>
      </c>
      <c r="AR155" s="2" t="inlineStr">
        <is>
          <t/>
        </is>
      </c>
      <c r="AS155" t="inlineStr">
        <is>
          <t>combustibles de réacteur contenant plus d'un type de nucléide fissile, tous étant sous la forme d'oxydes. Terme qui désigne habituellement les combustibles contenant de l'oxyde d'uranium et de l'oxyde de plutonium</t>
        </is>
      </c>
      <c r="AT155" t="inlineStr">
        <is>
          <t/>
        </is>
      </c>
      <c r="AU155" t="inlineStr">
        <is>
          <t/>
        </is>
      </c>
      <c r="AV155" t="inlineStr">
        <is>
          <t/>
        </is>
      </c>
      <c r="AW155" t="inlineStr">
        <is>
          <t/>
        </is>
      </c>
      <c r="AX155" t="inlineStr">
        <is>
          <t/>
        </is>
      </c>
      <c r="AY155" t="inlineStr">
        <is>
          <t/>
        </is>
      </c>
      <c r="AZ155" t="inlineStr">
        <is>
          <t/>
        </is>
      </c>
      <c r="BA155" t="inlineStr">
        <is>
          <t/>
        </is>
      </c>
      <c r="BB155" t="inlineStr">
        <is>
          <t/>
        </is>
      </c>
      <c r="BC155" t="inlineStr">
        <is>
          <t/>
        </is>
      </c>
      <c r="BD155" t="inlineStr">
        <is>
          <t/>
        </is>
      </c>
      <c r="BE155" t="inlineStr">
        <is>
          <t/>
        </is>
      </c>
      <c r="BF155" s="2" t="inlineStr">
        <is>
          <t>combustibile ad ossidi misti</t>
        </is>
      </c>
      <c r="BG155" s="2" t="inlineStr">
        <is>
          <t>3</t>
        </is>
      </c>
      <c r="BH155" s="2" t="inlineStr">
        <is>
          <t/>
        </is>
      </c>
      <c r="BI155" t="inlineStr">
        <is>
          <t>è il combustibile nucleare che contiene più di un tipo di nuclide fissile, sempre sotto forma di ossidi. Più comunemente ci si riferisce al combustibile che contiene ossido di uranio, e ossido di plutonio.</t>
        </is>
      </c>
      <c r="BJ155" t="inlineStr">
        <is>
          <t/>
        </is>
      </c>
      <c r="BK155" t="inlineStr">
        <is>
          <t/>
        </is>
      </c>
      <c r="BL155" t="inlineStr">
        <is>
          <t/>
        </is>
      </c>
      <c r="BM155" t="inlineStr">
        <is>
          <t/>
        </is>
      </c>
      <c r="BN155" t="inlineStr">
        <is>
          <t/>
        </is>
      </c>
      <c r="BO155" t="inlineStr">
        <is>
          <t/>
        </is>
      </c>
      <c r="BP155" t="inlineStr">
        <is>
          <t/>
        </is>
      </c>
      <c r="BQ155" t="inlineStr">
        <is>
          <t/>
        </is>
      </c>
      <c r="BR155" t="inlineStr">
        <is>
          <t/>
        </is>
      </c>
      <c r="BS155" t="inlineStr">
        <is>
          <t/>
        </is>
      </c>
      <c r="BT155" t="inlineStr">
        <is>
          <t/>
        </is>
      </c>
      <c r="BU155" t="inlineStr">
        <is>
          <t/>
        </is>
      </c>
      <c r="BV155" s="2" t="inlineStr">
        <is>
          <t>gemengd-oxide splijtstof</t>
        </is>
      </c>
      <c r="BW155" s="2" t="inlineStr">
        <is>
          <t>3</t>
        </is>
      </c>
      <c r="BX155" s="2" t="inlineStr">
        <is>
          <t/>
        </is>
      </c>
      <c r="BY155" t="inlineStr">
        <is>
          <t>reactor splijtstof die meer bevat dat één type splijtbaar nuclide, beide in de vorm van oxyden. Deze term verwijst gewoonlijk naar splijtstof bevattende uranium oxyde en plutonium oxyde</t>
        </is>
      </c>
      <c r="BZ155" s="2" t="inlineStr">
        <is>
          <t>paliwo uranowo-plutonowe|
paliwo mieszane uranowo-plutonowe</t>
        </is>
      </c>
      <c r="CA155" s="2" t="inlineStr">
        <is>
          <t>3|
3</t>
        </is>
      </c>
      <c r="CB155" s="2" t="inlineStr">
        <is>
          <t xml:space="preserve">|
</t>
        </is>
      </c>
      <c r="CC155" t="inlineStr">
        <is>
          <t/>
        </is>
      </c>
      <c r="CD155" t="inlineStr">
        <is>
          <t/>
        </is>
      </c>
      <c r="CE155" t="inlineStr">
        <is>
          <t/>
        </is>
      </c>
      <c r="CF155" t="inlineStr">
        <is>
          <t/>
        </is>
      </c>
      <c r="CG155" t="inlineStr">
        <is>
          <t/>
        </is>
      </c>
      <c r="CH155" s="2" t="inlineStr">
        <is>
          <t>MOX|
oxid mixt</t>
        </is>
      </c>
      <c r="CI155" s="2" t="inlineStr">
        <is>
          <t>3|
3</t>
        </is>
      </c>
      <c r="CJ155" s="2" t="inlineStr">
        <is>
          <t xml:space="preserve">|
</t>
        </is>
      </c>
      <c r="CK155" t="inlineStr">
        <is>
          <t>Combustibil nuclear format dintr-un amestec de oxizi de uraniu și plutoniu.</t>
        </is>
      </c>
      <c r="CL155" t="inlineStr">
        <is>
          <t/>
        </is>
      </c>
      <c r="CM155" t="inlineStr">
        <is>
          <t/>
        </is>
      </c>
      <c r="CN155" t="inlineStr">
        <is>
          <t/>
        </is>
      </c>
      <c r="CO155" t="inlineStr">
        <is>
          <t/>
        </is>
      </c>
      <c r="CP155" t="inlineStr">
        <is>
          <t/>
        </is>
      </c>
      <c r="CQ155" t="inlineStr">
        <is>
          <t/>
        </is>
      </c>
      <c r="CR155" t="inlineStr">
        <is>
          <t/>
        </is>
      </c>
      <c r="CS155" t="inlineStr">
        <is>
          <t/>
        </is>
      </c>
      <c r="CT155" t="inlineStr">
        <is>
          <t/>
        </is>
      </c>
      <c r="CU155" t="inlineStr">
        <is>
          <t/>
        </is>
      </c>
      <c r="CV155" t="inlineStr">
        <is>
          <t/>
        </is>
      </c>
      <c r="CW155" t="inlineStr">
        <is>
          <t/>
        </is>
      </c>
    </row>
    <row r="156">
      <c r="A156" s="1" t="str">
        <f>HYPERLINK("https://iate.europa.eu/entry/result/778710/all", "778710")</f>
        <v>778710</v>
      </c>
      <c r="B156" t="inlineStr">
        <is>
          <t>ENERGY;INDUSTRY</t>
        </is>
      </c>
      <c r="C156" t="inlineStr">
        <is>
          <t>ENERGY|electrical and nuclear industries|nuclear energy;INDUSTRY|iron, steel and other metal industries|metallurgical industry</t>
        </is>
      </c>
      <c r="D156" t="inlineStr">
        <is>
          <t>no</t>
        </is>
      </c>
      <c r="E156" t="inlineStr">
        <is>
          <t/>
        </is>
      </c>
      <c r="F156" t="inlineStr">
        <is>
          <t/>
        </is>
      </c>
      <c r="G156" t="inlineStr">
        <is>
          <t/>
        </is>
      </c>
      <c r="H156" t="inlineStr">
        <is>
          <t/>
        </is>
      </c>
      <c r="I156" t="inlineStr">
        <is>
          <t/>
        </is>
      </c>
      <c r="J156" t="inlineStr">
        <is>
          <t/>
        </is>
      </c>
      <c r="K156" t="inlineStr">
        <is>
          <t/>
        </is>
      </c>
      <c r="L156" t="inlineStr">
        <is>
          <t/>
        </is>
      </c>
      <c r="M156" t="inlineStr">
        <is>
          <t/>
        </is>
      </c>
      <c r="N156" s="2" t="inlineStr">
        <is>
          <t>lavt beriget uran|
LEU</t>
        </is>
      </c>
      <c r="O156" s="2" t="inlineStr">
        <is>
          <t>4|
4</t>
        </is>
      </c>
      <c r="P156" s="2" t="inlineStr">
        <is>
          <t xml:space="preserve">|
</t>
        </is>
      </c>
      <c r="Q156" t="inlineStr">
        <is>
          <t/>
        </is>
      </c>
      <c r="R156" t="inlineStr">
        <is>
          <t/>
        </is>
      </c>
      <c r="S156" t="inlineStr">
        <is>
          <t/>
        </is>
      </c>
      <c r="T156" t="inlineStr">
        <is>
          <t/>
        </is>
      </c>
      <c r="U156" t="inlineStr">
        <is>
          <t/>
        </is>
      </c>
      <c r="V156" t="inlineStr">
        <is>
          <t/>
        </is>
      </c>
      <c r="W156" t="inlineStr">
        <is>
          <t/>
        </is>
      </c>
      <c r="X156" t="inlineStr">
        <is>
          <t/>
        </is>
      </c>
      <c r="Y156" t="inlineStr">
        <is>
          <t/>
        </is>
      </c>
      <c r="Z156" s="2" t="inlineStr">
        <is>
          <t>low-enriched uranium|
low enriched uranium|
LEU</t>
        </is>
      </c>
      <c r="AA156" s="2" t="inlineStr">
        <is>
          <t>3|
1|
3</t>
        </is>
      </c>
      <c r="AB156" s="2" t="inlineStr">
        <is>
          <t xml:space="preserve">|
|
</t>
        </is>
      </c>
      <c r="AC156" t="inlineStr">
        <is>
          <t>uranium enriched above the natural uranium-235 abundance but to less than 20%</t>
        </is>
      </c>
      <c r="AD156" t="inlineStr">
        <is>
          <t/>
        </is>
      </c>
      <c r="AE156" t="inlineStr">
        <is>
          <t/>
        </is>
      </c>
      <c r="AF156" t="inlineStr">
        <is>
          <t/>
        </is>
      </c>
      <c r="AG156" t="inlineStr">
        <is>
          <t/>
        </is>
      </c>
      <c r="AH156" s="2" t="inlineStr">
        <is>
          <t>väherikastatud uraan</t>
        </is>
      </c>
      <c r="AI156" s="2" t="inlineStr">
        <is>
          <t>3</t>
        </is>
      </c>
      <c r="AJ156" s="2" t="inlineStr">
        <is>
          <t/>
        </is>
      </c>
      <c r="AK156" t="inlineStr">
        <is>
          <t>uraaniisotoobi
U-235 suhtes kuni 20%ni rikastatud uraan</t>
        </is>
      </c>
      <c r="AL156" s="2" t="inlineStr">
        <is>
          <t>matalarikasteinen uraani</t>
        </is>
      </c>
      <c r="AM156" s="2" t="inlineStr">
        <is>
          <t>3</t>
        </is>
      </c>
      <c r="AN156" s="2" t="inlineStr">
        <is>
          <t/>
        </is>
      </c>
      <c r="AO156" t="inlineStr">
        <is>
          <t/>
        </is>
      </c>
      <c r="AP156" s="2" t="inlineStr">
        <is>
          <t>uranium faiblement enrichi|
UFE</t>
        </is>
      </c>
      <c r="AQ156" s="2" t="inlineStr">
        <is>
          <t>3|
3</t>
        </is>
      </c>
      <c r="AR156" s="2" t="inlineStr">
        <is>
          <t xml:space="preserve">|
</t>
        </is>
      </c>
      <c r="AS156" t="inlineStr">
        <is>
          <t>uranium enrichi en isotope U-235 à une teneur supérieure à l'uranium naturel (0,71%) mais inférieure à 20%</t>
        </is>
      </c>
      <c r="AT156" t="inlineStr">
        <is>
          <t/>
        </is>
      </c>
      <c r="AU156" t="inlineStr">
        <is>
          <t/>
        </is>
      </c>
      <c r="AV156" t="inlineStr">
        <is>
          <t/>
        </is>
      </c>
      <c r="AW156" t="inlineStr">
        <is>
          <t/>
        </is>
      </c>
      <c r="AX156" t="inlineStr">
        <is>
          <t/>
        </is>
      </c>
      <c r="AY156" t="inlineStr">
        <is>
          <t/>
        </is>
      </c>
      <c r="AZ156" t="inlineStr">
        <is>
          <t/>
        </is>
      </c>
      <c r="BA156" t="inlineStr">
        <is>
          <t/>
        </is>
      </c>
      <c r="BB156" s="2" t="inlineStr">
        <is>
          <t>alacsony dúsítású urán|
LEU</t>
        </is>
      </c>
      <c r="BC156" s="2" t="inlineStr">
        <is>
          <t>3|
3</t>
        </is>
      </c>
      <c r="BD156" s="2" t="inlineStr">
        <is>
          <t>|
admitted</t>
        </is>
      </c>
      <c r="BE156" t="inlineStr">
        <is>
          <t>235-ös izotópban 20 százaléknál kisebb mértékben dúsított urán</t>
        </is>
      </c>
      <c r="BF156" s="2" t="inlineStr">
        <is>
          <t>uranio a basso arricchimento</t>
        </is>
      </c>
      <c r="BG156" s="2" t="inlineStr">
        <is>
          <t>4</t>
        </is>
      </c>
      <c r="BH156" s="2" t="inlineStr">
        <is>
          <t/>
        </is>
      </c>
      <c r="BI156" t="inlineStr">
        <is>
          <t>miscela di isotopi dell'uranio avente una concentrazione di 235U inferiore al 20%</t>
        </is>
      </c>
      <c r="BJ156" s="2" t="inlineStr">
        <is>
          <t>silpnai prisodrintas uranas</t>
        </is>
      </c>
      <c r="BK156" s="2" t="inlineStr">
        <is>
          <t>2</t>
        </is>
      </c>
      <c r="BL156" s="2" t="inlineStr">
        <is>
          <t/>
        </is>
      </c>
      <c r="BM156" t="inlineStr">
        <is>
          <t/>
        </is>
      </c>
      <c r="BN156" s="2" t="inlineStr">
        <is>
          <t>mazbagātināts urāns</t>
        </is>
      </c>
      <c r="BO156" s="2" t="inlineStr">
        <is>
          <t>2</t>
        </is>
      </c>
      <c r="BP156" s="2" t="inlineStr">
        <is>
          <t/>
        </is>
      </c>
      <c r="BQ156" t="inlineStr">
        <is>
          <t>urāns, kas bagātināts ar izotopu 235 (un/vai urānu 233) līdz 20 % (ieskaitot)</t>
        </is>
      </c>
      <c r="BR156" s="2" t="inlineStr">
        <is>
          <t>uranju b'arrikkiment baxx|
LEU</t>
        </is>
      </c>
      <c r="BS156" s="2" t="inlineStr">
        <is>
          <t>3|
3</t>
        </is>
      </c>
      <c r="BT156" s="2" t="inlineStr">
        <is>
          <t xml:space="preserve">|
</t>
        </is>
      </c>
      <c r="BU156" t="inlineStr">
        <is>
          <t>uranju li fih l-iżotopu tal-uranju 235 f'konċentrazzjoni ta' inqas minn 20% u aktar minn 0.7%</t>
        </is>
      </c>
      <c r="BV156" s="2" t="inlineStr">
        <is>
          <t>laag verrijkt uranium</t>
        </is>
      </c>
      <c r="BW156" s="2" t="inlineStr">
        <is>
          <t>2</t>
        </is>
      </c>
      <c r="BX156" s="2" t="inlineStr">
        <is>
          <t/>
        </is>
      </c>
      <c r="BY156" t="inlineStr">
        <is>
          <t/>
        </is>
      </c>
      <c r="BZ156" s="2" t="inlineStr">
        <is>
          <t>uran niskowzbogacony</t>
        </is>
      </c>
      <c r="CA156" s="2" t="inlineStr">
        <is>
          <t>3</t>
        </is>
      </c>
      <c r="CB156" s="2" t="inlineStr">
        <is>
          <t/>
        </is>
      </c>
      <c r="CC156" t="inlineStr">
        <is>
          <t/>
        </is>
      </c>
      <c r="CD156" s="2" t="inlineStr">
        <is>
          <t>urânio pouco enriquecido|
urânio de baixo enriquecimento|
LEU</t>
        </is>
      </c>
      <c r="CE156" s="2" t="inlineStr">
        <is>
          <t>1|
1|
1</t>
        </is>
      </c>
      <c r="CF156" s="2" t="inlineStr">
        <is>
          <t xml:space="preserve">|
|
</t>
        </is>
      </c>
      <c r="CG156" t="inlineStr">
        <is>
          <t/>
        </is>
      </c>
      <c r="CH156" t="inlineStr">
        <is>
          <t/>
        </is>
      </c>
      <c r="CI156" t="inlineStr">
        <is>
          <t/>
        </is>
      </c>
      <c r="CJ156" t="inlineStr">
        <is>
          <t/>
        </is>
      </c>
      <c r="CK156" t="inlineStr">
        <is>
          <t/>
        </is>
      </c>
      <c r="CL156" s="2" t="inlineStr">
        <is>
          <t>nízko obohatený urán</t>
        </is>
      </c>
      <c r="CM156" s="2" t="inlineStr">
        <is>
          <t>3</t>
        </is>
      </c>
      <c r="CN156" s="2" t="inlineStr">
        <is>
          <t/>
        </is>
      </c>
      <c r="CO156" t="inlineStr">
        <is>
          <t/>
        </is>
      </c>
      <c r="CP156" s="2" t="inlineStr">
        <is>
          <t>nizko obogaten uran</t>
        </is>
      </c>
      <c r="CQ156" s="2" t="inlineStr">
        <is>
          <t>3</t>
        </is>
      </c>
      <c r="CR156" s="2" t="inlineStr">
        <is>
          <t/>
        </is>
      </c>
      <c r="CS156" t="inlineStr">
        <is>
          <t/>
        </is>
      </c>
      <c r="CT156" t="inlineStr">
        <is>
          <t/>
        </is>
      </c>
      <c r="CU156" t="inlineStr">
        <is>
          <t/>
        </is>
      </c>
      <c r="CV156" t="inlineStr">
        <is>
          <t/>
        </is>
      </c>
      <c r="CW156" t="inlineStr">
        <is>
          <t/>
        </is>
      </c>
    </row>
    <row r="157">
      <c r="A157" s="1" t="str">
        <f>HYPERLINK("https://iate.europa.eu/entry/result/778419/all", "778419")</f>
        <v>778419</v>
      </c>
      <c r="B157" t="inlineStr">
        <is>
          <t>ENERGY</t>
        </is>
      </c>
      <c r="C157" t="inlineStr">
        <is>
          <t>ENERGY;ENERGY|electrical and nuclear industries|nuclear energy</t>
        </is>
      </c>
      <c r="D157" t="inlineStr">
        <is>
          <t>no</t>
        </is>
      </c>
      <c r="E157" t="inlineStr">
        <is>
          <t/>
        </is>
      </c>
      <c r="F157" t="inlineStr">
        <is>
          <t/>
        </is>
      </c>
      <c r="G157" t="inlineStr">
        <is>
          <t/>
        </is>
      </c>
      <c r="H157" t="inlineStr">
        <is>
          <t/>
        </is>
      </c>
      <c r="I157" t="inlineStr">
        <is>
          <t/>
        </is>
      </c>
      <c r="J157" t="inlineStr">
        <is>
          <t/>
        </is>
      </c>
      <c r="K157" t="inlineStr">
        <is>
          <t/>
        </is>
      </c>
      <c r="L157" t="inlineStr">
        <is>
          <t/>
        </is>
      </c>
      <c r="M157" t="inlineStr">
        <is>
          <t/>
        </is>
      </c>
      <c r="N157" s="2" t="inlineStr">
        <is>
          <t>højt beriget uran|
HEU</t>
        </is>
      </c>
      <c r="O157" s="2" t="inlineStr">
        <is>
          <t>4|
4</t>
        </is>
      </c>
      <c r="P157" s="2" t="inlineStr">
        <is>
          <t xml:space="preserve">|
</t>
        </is>
      </c>
      <c r="Q157" t="inlineStr">
        <is>
          <t/>
        </is>
      </c>
      <c r="R157" t="inlineStr">
        <is>
          <t/>
        </is>
      </c>
      <c r="S157" t="inlineStr">
        <is>
          <t/>
        </is>
      </c>
      <c r="T157" t="inlineStr">
        <is>
          <t/>
        </is>
      </c>
      <c r="U157" t="inlineStr">
        <is>
          <t/>
        </is>
      </c>
      <c r="V157" s="2" t="inlineStr">
        <is>
          <t>ουράνιο υψηλού βαθμού εμπλουτισμού</t>
        </is>
      </c>
      <c r="W157" s="2" t="inlineStr">
        <is>
          <t>3</t>
        </is>
      </c>
      <c r="X157" s="2" t="inlineStr">
        <is>
          <t/>
        </is>
      </c>
      <c r="Y157" t="inlineStr">
        <is>
          <t>«ουράνιο υψηλού βαθμού εμπλουτισμού»: το ουράνιο που έχει εμπλουτισθεί κατά περισσότερο από 20 % σε ισότοπο 235 (ή/και ουράνιο 233) 7 «ουράνιο χαμηλού βαθμού εμπλουτισμού», το ουράνιο που έχει εμπλουτισθεί σε ποσοστό έως 20 % σε ισότοπο 235 (ή/και ουράνιο 233)</t>
        </is>
      </c>
      <c r="Z157" s="2" t="inlineStr">
        <is>
          <t>high-enriched uranium|
highly enriched uranium|
HEU</t>
        </is>
      </c>
      <c r="AA157" s="2" t="inlineStr">
        <is>
          <t>3|
3|
3</t>
        </is>
      </c>
      <c r="AB157" s="2" t="inlineStr">
        <is>
          <t xml:space="preserve">|
|
</t>
        </is>
      </c>
      <c r="AC157" t="inlineStr">
        <is>
          <t>uranium enriched to at least 20% uranium-235</t>
        </is>
      </c>
      <c r="AD157" s="2" t="inlineStr">
        <is>
          <t>uranio muy enriquecido|
UME</t>
        </is>
      </c>
      <c r="AE157" s="2" t="inlineStr">
        <is>
          <t>3|
3</t>
        </is>
      </c>
      <c r="AF157" s="2" t="inlineStr">
        <is>
          <t xml:space="preserve">|
</t>
        </is>
      </c>
      <c r="AG157" t="inlineStr">
        <is>
          <t>Uranio que contiene 20% o más del isótopo uranio 235.</t>
        </is>
      </c>
      <c r="AH157" s="2" t="inlineStr">
        <is>
          <t>kõrgrikastatud uraan</t>
        </is>
      </c>
      <c r="AI157" s="2" t="inlineStr">
        <is>
          <t>3</t>
        </is>
      </c>
      <c r="AJ157" s="2" t="inlineStr">
        <is>
          <t/>
        </is>
      </c>
      <c r="AK157" t="inlineStr">
        <is>
          <t>uraaniisotoobi
U-235 suhtes üle 20% rikastatud uraan</t>
        </is>
      </c>
      <c r="AL157" s="2" t="inlineStr">
        <is>
          <t>korkeasti rikastettu uraani|
runsaasti rikastettu uraani</t>
        </is>
      </c>
      <c r="AM157" s="2" t="inlineStr">
        <is>
          <t>2|
2</t>
        </is>
      </c>
      <c r="AN157" s="2" t="inlineStr">
        <is>
          <t xml:space="preserve">|
</t>
        </is>
      </c>
      <c r="AO157" t="inlineStr">
        <is>
          <t>isotoopin 235 suhteen kaksikymmentäprosenttiseksi tai sen yli rikastettu uraani</t>
        </is>
      </c>
      <c r="AP157" s="2" t="inlineStr">
        <is>
          <t>uranium hautement enrichi|
UHE</t>
        </is>
      </c>
      <c r="AQ157" s="2" t="inlineStr">
        <is>
          <t>3|
3</t>
        </is>
      </c>
      <c r="AR157" s="2" t="inlineStr">
        <is>
          <t xml:space="preserve">|
</t>
        </is>
      </c>
      <c r="AS157" t="inlineStr">
        <is>
          <t>uranium enrichi à plus de 20 % en uranium 235</t>
        </is>
      </c>
      <c r="AT157" t="inlineStr">
        <is>
          <t/>
        </is>
      </c>
      <c r="AU157" t="inlineStr">
        <is>
          <t/>
        </is>
      </c>
      <c r="AV157" t="inlineStr">
        <is>
          <t/>
        </is>
      </c>
      <c r="AW157" t="inlineStr">
        <is>
          <t/>
        </is>
      </c>
      <c r="AX157" t="inlineStr">
        <is>
          <t/>
        </is>
      </c>
      <c r="AY157" t="inlineStr">
        <is>
          <t/>
        </is>
      </c>
      <c r="AZ157" t="inlineStr">
        <is>
          <t/>
        </is>
      </c>
      <c r="BA157" t="inlineStr">
        <is>
          <t/>
        </is>
      </c>
      <c r="BB157" s="2" t="inlineStr">
        <is>
          <t>magas dúsítású urán|
HEU</t>
        </is>
      </c>
      <c r="BC157" s="2" t="inlineStr">
        <is>
          <t>3|
3</t>
        </is>
      </c>
      <c r="BD157" s="2" t="inlineStr">
        <is>
          <t>|
admitted</t>
        </is>
      </c>
      <c r="BE157" t="inlineStr">
        <is>
          <t>a 235-ös izotópban 20 vagy annál nagyobb százalékban dúsított urán</t>
        </is>
      </c>
      <c r="BF157" s="2" t="inlineStr">
        <is>
          <t>uranio altamente arricchito</t>
        </is>
      </c>
      <c r="BG157" s="2" t="inlineStr">
        <is>
          <t>1</t>
        </is>
      </c>
      <c r="BH157" s="2" t="inlineStr">
        <is>
          <t/>
        </is>
      </c>
      <c r="BI157" t="inlineStr">
        <is>
          <t/>
        </is>
      </c>
      <c r="BJ157" t="inlineStr">
        <is>
          <t/>
        </is>
      </c>
      <c r="BK157" t="inlineStr">
        <is>
          <t/>
        </is>
      </c>
      <c r="BL157" t="inlineStr">
        <is>
          <t/>
        </is>
      </c>
      <c r="BM157" t="inlineStr">
        <is>
          <t/>
        </is>
      </c>
      <c r="BN157" s="2" t="inlineStr">
        <is>
          <t>augsti bagātināts urāns|
&lt;i&gt;HEU&lt;/i&gt;</t>
        </is>
      </c>
      <c r="BO157" s="2" t="inlineStr">
        <is>
          <t>3|
2</t>
        </is>
      </c>
      <c r="BP157" s="2" t="inlineStr">
        <is>
          <t xml:space="preserve">|
</t>
        </is>
      </c>
      <c r="BQ157" t="inlineStr">
        <is>
          <t>urāns, kurā urāna-235 saturs pārsniedz 20 %</t>
        </is>
      </c>
      <c r="BR157" t="inlineStr">
        <is>
          <t/>
        </is>
      </c>
      <c r="BS157" t="inlineStr">
        <is>
          <t/>
        </is>
      </c>
      <c r="BT157" t="inlineStr">
        <is>
          <t/>
        </is>
      </c>
      <c r="BU157" t="inlineStr">
        <is>
          <t/>
        </is>
      </c>
      <c r="BV157" s="2" t="inlineStr">
        <is>
          <t>hoogverrijkt uranium|
HEU</t>
        </is>
      </c>
      <c r="BW157" s="2" t="inlineStr">
        <is>
          <t>3|
3</t>
        </is>
      </c>
      <c r="BX157" s="2" t="inlineStr">
        <is>
          <t xml:space="preserve">|
</t>
        </is>
      </c>
      <c r="BY157" t="inlineStr">
        <is>
          <t/>
        </is>
      </c>
      <c r="BZ157" t="inlineStr">
        <is>
          <t/>
        </is>
      </c>
      <c r="CA157" t="inlineStr">
        <is>
          <t/>
        </is>
      </c>
      <c r="CB157" t="inlineStr">
        <is>
          <t/>
        </is>
      </c>
      <c r="CC157" t="inlineStr">
        <is>
          <t/>
        </is>
      </c>
      <c r="CD157" s="2" t="inlineStr">
        <is>
          <t>urânio altamente enriquecido|
urânio de alto enriquecimento|
HEU</t>
        </is>
      </c>
      <c r="CE157" s="2" t="inlineStr">
        <is>
          <t>1|
1|
1</t>
        </is>
      </c>
      <c r="CF157" s="2" t="inlineStr">
        <is>
          <t xml:space="preserve">|
|
</t>
        </is>
      </c>
      <c r="CG157" t="inlineStr">
        <is>
          <t/>
        </is>
      </c>
      <c r="CH157" t="inlineStr">
        <is>
          <t/>
        </is>
      </c>
      <c r="CI157" t="inlineStr">
        <is>
          <t/>
        </is>
      </c>
      <c r="CJ157" t="inlineStr">
        <is>
          <t/>
        </is>
      </c>
      <c r="CK157" t="inlineStr">
        <is>
          <t/>
        </is>
      </c>
      <c r="CL157" t="inlineStr">
        <is>
          <t/>
        </is>
      </c>
      <c r="CM157" t="inlineStr">
        <is>
          <t/>
        </is>
      </c>
      <c r="CN157" t="inlineStr">
        <is>
          <t/>
        </is>
      </c>
      <c r="CO157" t="inlineStr">
        <is>
          <t/>
        </is>
      </c>
      <c r="CP157" t="inlineStr">
        <is>
          <t/>
        </is>
      </c>
      <c r="CQ157" t="inlineStr">
        <is>
          <t/>
        </is>
      </c>
      <c r="CR157" t="inlineStr">
        <is>
          <t/>
        </is>
      </c>
      <c r="CS157" t="inlineStr">
        <is>
          <t/>
        </is>
      </c>
      <c r="CT157" s="2" t="inlineStr">
        <is>
          <t>höganrikat uran</t>
        </is>
      </c>
      <c r="CU157" s="2" t="inlineStr">
        <is>
          <t>2</t>
        </is>
      </c>
      <c r="CV157" s="2" t="inlineStr">
        <is>
          <t/>
        </is>
      </c>
      <c r="CW157" t="inlineStr">
        <is>
          <t/>
        </is>
      </c>
    </row>
    <row r="158">
      <c r="A158" s="1" t="str">
        <f>HYPERLINK("https://iate.europa.eu/entry/result/113687/all", "113687")</f>
        <v>113687</v>
      </c>
      <c r="B158" t="inlineStr">
        <is>
          <t>SCIENCE;ENERGY</t>
        </is>
      </c>
      <c r="C158" t="inlineStr">
        <is>
          <t>SCIENCE|natural and applied sciences;ENERGY|electrical and nuclear industries</t>
        </is>
      </c>
      <c r="D158" t="inlineStr">
        <is>
          <t>no</t>
        </is>
      </c>
      <c r="E158" t="inlineStr">
        <is>
          <t/>
        </is>
      </c>
      <c r="F158" t="inlineStr">
        <is>
          <t/>
        </is>
      </c>
      <c r="G158" t="inlineStr">
        <is>
          <t/>
        </is>
      </c>
      <c r="H158" t="inlineStr">
        <is>
          <t/>
        </is>
      </c>
      <c r="I158" t="inlineStr">
        <is>
          <t/>
        </is>
      </c>
      <c r="J158" t="inlineStr">
        <is>
          <t/>
        </is>
      </c>
      <c r="K158" t="inlineStr">
        <is>
          <t/>
        </is>
      </c>
      <c r="L158" t="inlineStr">
        <is>
          <t/>
        </is>
      </c>
      <c r="M158" t="inlineStr">
        <is>
          <t/>
        </is>
      </c>
      <c r="N158" s="2" t="inlineStr">
        <is>
          <t>RERTR|
nedsat berigning til forsknings- og forsøgsreaktorer</t>
        </is>
      </c>
      <c r="O158" s="2" t="inlineStr">
        <is>
          <t>2|
2</t>
        </is>
      </c>
      <c r="P158" s="2" t="inlineStr">
        <is>
          <t xml:space="preserve">|
</t>
        </is>
      </c>
      <c r="Q158" t="inlineStr">
        <is>
          <t/>
        </is>
      </c>
      <c r="R158" s="2" t="inlineStr">
        <is>
          <t>RERTR|
reduzierte Anreicherung für Forschungs- und Versuchsreaktoren</t>
        </is>
      </c>
      <c r="S158" s="2" t="inlineStr">
        <is>
          <t>2|
2</t>
        </is>
      </c>
      <c r="T158" s="2" t="inlineStr">
        <is>
          <t xml:space="preserve">|
</t>
        </is>
      </c>
      <c r="U158" t="inlineStr">
        <is>
          <t/>
        </is>
      </c>
      <c r="V158" s="2" t="inlineStr">
        <is>
          <t>RERTR|
μειωμένος εμπλουτισμός για τους αντιδραστήρες έρευνας και δοκιμών</t>
        </is>
      </c>
      <c r="W158" s="2" t="inlineStr">
        <is>
          <t>2|
2</t>
        </is>
      </c>
      <c r="X158" s="2" t="inlineStr">
        <is>
          <t xml:space="preserve">|
</t>
        </is>
      </c>
      <c r="Y158" t="inlineStr">
        <is>
          <t/>
        </is>
      </c>
      <c r="Z158" s="2" t="inlineStr">
        <is>
          <t>RERTR|
Reduced Enrichment for Research and Test Reactors</t>
        </is>
      </c>
      <c r="AA158" s="2" t="inlineStr">
        <is>
          <t>2|
2</t>
        </is>
      </c>
      <c r="AB158" s="2" t="inlineStr">
        <is>
          <t xml:space="preserve">|
</t>
        </is>
      </c>
      <c r="AC158" t="inlineStr">
        <is>
          <t/>
        </is>
      </c>
      <c r="AD158" s="2" t="inlineStr">
        <is>
          <t>RERTR|
enriquecimiento reducido para los reactores de investigación y de prueba</t>
        </is>
      </c>
      <c r="AE158" s="2" t="inlineStr">
        <is>
          <t>2|
2</t>
        </is>
      </c>
      <c r="AF158" s="2" t="inlineStr">
        <is>
          <t xml:space="preserve">|
</t>
        </is>
      </c>
      <c r="AG158" t="inlineStr">
        <is>
          <t/>
        </is>
      </c>
      <c r="AH158" t="inlineStr">
        <is>
          <t/>
        </is>
      </c>
      <c r="AI158" t="inlineStr">
        <is>
          <t/>
        </is>
      </c>
      <c r="AJ158" t="inlineStr">
        <is>
          <t/>
        </is>
      </c>
      <c r="AK158" t="inlineStr">
        <is>
          <t/>
        </is>
      </c>
      <c r="AL158" t="inlineStr">
        <is>
          <t/>
        </is>
      </c>
      <c r="AM158" t="inlineStr">
        <is>
          <t/>
        </is>
      </c>
      <c r="AN158" t="inlineStr">
        <is>
          <t/>
        </is>
      </c>
      <c r="AO158" t="inlineStr">
        <is>
          <t/>
        </is>
      </c>
      <c r="AP158" s="2" t="inlineStr">
        <is>
          <t>enrichissement réduit pour les réacteurs de recherche et d'essai</t>
        </is>
      </c>
      <c r="AQ158" s="2" t="inlineStr">
        <is>
          <t>2</t>
        </is>
      </c>
      <c r="AR158" s="2" t="inlineStr">
        <is>
          <t/>
        </is>
      </c>
      <c r="AS158" t="inlineStr">
        <is>
          <t/>
        </is>
      </c>
      <c r="AT158" t="inlineStr">
        <is>
          <t/>
        </is>
      </c>
      <c r="AU158" t="inlineStr">
        <is>
          <t/>
        </is>
      </c>
      <c r="AV158" t="inlineStr">
        <is>
          <t/>
        </is>
      </c>
      <c r="AW158" t="inlineStr">
        <is>
          <t/>
        </is>
      </c>
      <c r="AX158" t="inlineStr">
        <is>
          <t/>
        </is>
      </c>
      <c r="AY158" t="inlineStr">
        <is>
          <t/>
        </is>
      </c>
      <c r="AZ158" t="inlineStr">
        <is>
          <t/>
        </is>
      </c>
      <c r="BA158" t="inlineStr">
        <is>
          <t/>
        </is>
      </c>
      <c r="BB158" t="inlineStr">
        <is>
          <t/>
        </is>
      </c>
      <c r="BC158" t="inlineStr">
        <is>
          <t/>
        </is>
      </c>
      <c r="BD158" t="inlineStr">
        <is>
          <t/>
        </is>
      </c>
      <c r="BE158" t="inlineStr">
        <is>
          <t/>
        </is>
      </c>
      <c r="BF158" s="2" t="inlineStr">
        <is>
          <t>RERTR|
arricchimento ridotto per reattori di ricerca e prova</t>
        </is>
      </c>
      <c r="BG158" s="2" t="inlineStr">
        <is>
          <t>2|
2</t>
        </is>
      </c>
      <c r="BH158" s="2" t="inlineStr">
        <is>
          <t xml:space="preserve">|
</t>
        </is>
      </c>
      <c r="BI158" t="inlineStr">
        <is>
          <t/>
        </is>
      </c>
      <c r="BJ158" t="inlineStr">
        <is>
          <t/>
        </is>
      </c>
      <c r="BK158" t="inlineStr">
        <is>
          <t/>
        </is>
      </c>
      <c r="BL158" t="inlineStr">
        <is>
          <t/>
        </is>
      </c>
      <c r="BM158" t="inlineStr">
        <is>
          <t/>
        </is>
      </c>
      <c r="BN158" t="inlineStr">
        <is>
          <t/>
        </is>
      </c>
      <c r="BO158" t="inlineStr">
        <is>
          <t/>
        </is>
      </c>
      <c r="BP158" t="inlineStr">
        <is>
          <t/>
        </is>
      </c>
      <c r="BQ158" t="inlineStr">
        <is>
          <t/>
        </is>
      </c>
      <c r="BR158" t="inlineStr">
        <is>
          <t/>
        </is>
      </c>
      <c r="BS158" t="inlineStr">
        <is>
          <t/>
        </is>
      </c>
      <c r="BT158" t="inlineStr">
        <is>
          <t/>
        </is>
      </c>
      <c r="BU158" t="inlineStr">
        <is>
          <t/>
        </is>
      </c>
      <c r="BV158" s="2" t="inlineStr">
        <is>
          <t>RERTR|
beperkte verrijking voor onderzoek- en testreactoren</t>
        </is>
      </c>
      <c r="BW158" s="2" t="inlineStr">
        <is>
          <t>2|
2</t>
        </is>
      </c>
      <c r="BX158" s="2" t="inlineStr">
        <is>
          <t xml:space="preserve">|
</t>
        </is>
      </c>
      <c r="BY158" t="inlineStr">
        <is>
          <t/>
        </is>
      </c>
      <c r="BZ158" t="inlineStr">
        <is>
          <t/>
        </is>
      </c>
      <c r="CA158" t="inlineStr">
        <is>
          <t/>
        </is>
      </c>
      <c r="CB158" t="inlineStr">
        <is>
          <t/>
        </is>
      </c>
      <c r="CC158" t="inlineStr">
        <is>
          <t/>
        </is>
      </c>
      <c r="CD158" s="2" t="inlineStr">
        <is>
          <t>RERTR|
enriquecimento reduzido para reatores de investigação e de ensaio</t>
        </is>
      </c>
      <c r="CE158" s="2" t="inlineStr">
        <is>
          <t>2|
2</t>
        </is>
      </c>
      <c r="CF158" s="2" t="inlineStr">
        <is>
          <t xml:space="preserve">|
</t>
        </is>
      </c>
      <c r="CG158" t="inlineStr">
        <is>
          <t/>
        </is>
      </c>
      <c r="CH158" t="inlineStr">
        <is>
          <t/>
        </is>
      </c>
      <c r="CI158" t="inlineStr">
        <is>
          <t/>
        </is>
      </c>
      <c r="CJ158" t="inlineStr">
        <is>
          <t/>
        </is>
      </c>
      <c r="CK158" t="inlineStr">
        <is>
          <t/>
        </is>
      </c>
      <c r="CL158" t="inlineStr">
        <is>
          <t/>
        </is>
      </c>
      <c r="CM158" t="inlineStr">
        <is>
          <t/>
        </is>
      </c>
      <c r="CN158" t="inlineStr">
        <is>
          <t/>
        </is>
      </c>
      <c r="CO158" t="inlineStr">
        <is>
          <t/>
        </is>
      </c>
      <c r="CP158" t="inlineStr">
        <is>
          <t/>
        </is>
      </c>
      <c r="CQ158" t="inlineStr">
        <is>
          <t/>
        </is>
      </c>
      <c r="CR158" t="inlineStr">
        <is>
          <t/>
        </is>
      </c>
      <c r="CS158" t="inlineStr">
        <is>
          <t/>
        </is>
      </c>
      <c r="CT158" s="2" t="inlineStr">
        <is>
          <t>RERTR|
minskad anrikning för forsknings- och testreaktorer</t>
        </is>
      </c>
      <c r="CU158" s="2" t="inlineStr">
        <is>
          <t>2|
2</t>
        </is>
      </c>
      <c r="CV158" s="2" t="inlineStr">
        <is>
          <t xml:space="preserve">|
</t>
        </is>
      </c>
      <c r="CW158" t="inlineStr">
        <is>
          <t/>
        </is>
      </c>
    </row>
    <row r="159">
      <c r="A159" s="1" t="str">
        <f>HYPERLINK("https://iate.europa.eu/entry/result/776543/all", "776543")</f>
        <v>776543</v>
      </c>
      <c r="B159" t="inlineStr">
        <is>
          <t>ENERGY</t>
        </is>
      </c>
      <c r="C159" t="inlineStr">
        <is>
          <t>ENERGY|electrical and nuclear industries|nuclear energy</t>
        </is>
      </c>
      <c r="D159" t="inlineStr">
        <is>
          <t>yes</t>
        </is>
      </c>
      <c r="E159" t="inlineStr">
        <is>
          <t/>
        </is>
      </c>
      <c r="F159" s="2" t="inlineStr">
        <is>
          <t>ядрена електроцентрала|
ЯЕЦ|
АЕЦ|
атомна електрическа централа</t>
        </is>
      </c>
      <c r="G159" s="2" t="inlineStr">
        <is>
          <t>3|
3|
2|
2</t>
        </is>
      </c>
      <c r="H159" s="2" t="inlineStr">
        <is>
          <t xml:space="preserve">|
|
|
</t>
        </is>
      </c>
      <c r="I159" t="inlineStr">
        <is>
          <t>Централа за производство на енергия в резултат на разпада на ядрото на тежък атом на две или повече ядра.</t>
        </is>
      </c>
      <c r="J159" s="2" t="inlineStr">
        <is>
          <t>jaderná elektrárna</t>
        </is>
      </c>
      <c r="K159" s="2" t="inlineStr">
        <is>
          <t>3</t>
        </is>
      </c>
      <c r="L159" s="2" t="inlineStr">
        <is>
          <t/>
        </is>
      </c>
      <c r="M159" t="inlineStr">
        <is>
          <t>výrobna elektrické energie, která využívá tepelné energie vznikající při řízené nukleární (jaderné) reakci</t>
        </is>
      </c>
      <c r="N159" s="2" t="inlineStr">
        <is>
          <t>kernekraftværk|
atomkraftværk|
a-kraftværk</t>
        </is>
      </c>
      <c r="O159" s="2" t="inlineStr">
        <is>
          <t>4|
4|
3</t>
        </is>
      </c>
      <c r="P159" s="2" t="inlineStr">
        <is>
          <t xml:space="preserve">|
|
</t>
        </is>
      </c>
      <c r="Q159" t="inlineStr">
        <is>
          <t>et kraftværk, der producerer elektricitet på baggrund af kerneenergi</t>
        </is>
      </c>
      <c r="R159" s="2" t="inlineStr">
        <is>
          <t>Kernkraftwerk|
KKW|
Atomkraftwerk|
AKW</t>
        </is>
      </c>
      <c r="S159" s="2" t="inlineStr">
        <is>
          <t>3|
3|
3|
3</t>
        </is>
      </c>
      <c r="T159" s="2" t="inlineStr">
        <is>
          <t xml:space="preserve">|
|
|
</t>
        </is>
      </c>
      <c r="U159" t="inlineStr">
        <is>
          <t/>
        </is>
      </c>
      <c r="V159" s="2" t="inlineStr">
        <is>
          <t>πυρηνοηλεκτρικός σταθμός|
ΠΗΣ|
πυρηνικός σταθμός ηλεκτροπαραγωγής</t>
        </is>
      </c>
      <c r="W159" s="2" t="inlineStr">
        <is>
          <t>4|
3|
4</t>
        </is>
      </c>
      <c r="X159" s="2" t="inlineStr">
        <is>
          <t xml:space="preserve">|
|
</t>
        </is>
      </c>
      <c r="Y159" t="inlineStr">
        <is>
          <t/>
        </is>
      </c>
      <c r="Z159" s="2" t="inlineStr">
        <is>
          <t>nuclear power plant|
nuclear power station</t>
        </is>
      </c>
      <c r="AA159" s="2" t="inlineStr">
        <is>
          <t>3|
3</t>
        </is>
      </c>
      <c r="AB159" s="2" t="inlineStr">
        <is>
          <t xml:space="preserve">|
</t>
        </is>
      </c>
      <c r="AC159" t="inlineStr">
        <is>
          <t>type of power plant [ &lt;a href="/entry/result/1376396/all" id="ENTRY_TO_ENTRY_CONVERTER" target="_blank"&gt;IATE:1376396&lt;/a&gt; ] that uses the process of nuclear fission [ &lt;a href="/entry/result/1368311/all" id="ENTRY_TO_ENTRY_CONVERTER" target="_blank"&gt;IATE:1368311&lt;/a&gt; ] in order to generate electricity</t>
        </is>
      </c>
      <c r="AD159" s="2" t="inlineStr">
        <is>
          <t>central nuclear</t>
        </is>
      </c>
      <c r="AE159" s="2" t="inlineStr">
        <is>
          <t>3</t>
        </is>
      </c>
      <c r="AF159" s="2" t="inlineStr">
        <is>
          <t/>
        </is>
      </c>
      <c r="AG159" t="inlineStr">
        <is>
          <t>Una instalación industrial construida para generar electricidad a partir de la &lt;a href="https://iate.europa.eu/entry/result/1368372/es" target="_blank"&gt;energía nuclear&lt;/a&gt;.&lt;br&gt;Las centrales nucleares forman parte de la familia de las &lt;a href="https://iate.europa.eu/entry/result/1376437/es" target="_blank"&gt;centrales termoeléctricas&lt;/a&gt;, lo que implica que utilizan el calor para generar la energía eléctrica. Este calor proviene de la &lt;a href="https://iate.europa.eu/entry/slideshow/1612265283696/1368311/es" target="_blank"&gt;fisión&lt;/a&gt; de materiales como el uranio y el plutonio.</t>
        </is>
      </c>
      <c r="AH159" s="2" t="inlineStr">
        <is>
          <t>tuumaelektrijaam|
tuumajaam</t>
        </is>
      </c>
      <c r="AI159" s="2" t="inlineStr">
        <is>
          <t>3|
3</t>
        </is>
      </c>
      <c r="AJ159" s="2" t="inlineStr">
        <is>
          <t xml:space="preserve">|
</t>
        </is>
      </c>
      <c r="AK159" t="inlineStr">
        <is>
          <t>soojuselektrijaam, mis tarbib tuumkütust ja mille soojusenergiaallikaks on tuumareaktor</t>
        </is>
      </c>
      <c r="AL159" s="2" t="inlineStr">
        <is>
          <t>ydinvoimalaitos|
ydinvoimala|
ydinlaitos</t>
        </is>
      </c>
      <c r="AM159" s="2" t="inlineStr">
        <is>
          <t>3|
3|
3</t>
        </is>
      </c>
      <c r="AN159" s="2" t="inlineStr">
        <is>
          <t xml:space="preserve">|
|
</t>
        </is>
      </c>
      <c r="AO159" t="inlineStr">
        <is>
          <t>ydinenergian aikaansaamiseen käytettävä laitos</t>
        </is>
      </c>
      <c r="AP159" s="2" t="inlineStr">
        <is>
          <t>centrale nucléaire|
centrale atomique|
centrale thermonucléaire</t>
        </is>
      </c>
      <c r="AQ159" s="2" t="inlineStr">
        <is>
          <t>3|
3|
3</t>
        </is>
      </c>
      <c r="AR159" s="2" t="inlineStr">
        <is>
          <t xml:space="preserve">|
|
</t>
        </is>
      </c>
      <c r="AS159" t="inlineStr">
        <is>
          <t>site industriel produisant de l'énergie électrique à partir de l'énergie nucléaire, en utilisant la chaleur (énergie thermique) dégagée par un combustible nucléaire au sein d'un ou de plusieurs réacteurs</t>
        </is>
      </c>
      <c r="AT159" s="2" t="inlineStr">
        <is>
          <t>gléasra cumhachta núicléiche|
stáisiún cumhachta núicléiche</t>
        </is>
      </c>
      <c r="AU159" s="2" t="inlineStr">
        <is>
          <t>3|
3</t>
        </is>
      </c>
      <c r="AV159" s="2" t="inlineStr">
        <is>
          <t xml:space="preserve">|
</t>
        </is>
      </c>
      <c r="AW159" t="inlineStr">
        <is>
          <t/>
        </is>
      </c>
      <c r="AX159" s="2" t="inlineStr">
        <is>
          <t>nuklearna elektrana</t>
        </is>
      </c>
      <c r="AY159" s="2" t="inlineStr">
        <is>
          <t>3</t>
        </is>
      </c>
      <c r="AZ159" s="2" t="inlineStr">
        <is>
          <t/>
        </is>
      </c>
      <c r="BA159" t="inlineStr">
        <is>
          <t>e&lt;a href="https://www.enciklopedija.hr/natuknica.aspx?ID=17558" target="_blank"&gt;lektrana&lt;/a&gt; u kojoj se toplinska energija proizvedena u &lt;a href="https://www.enciklopedija.hr/natuknica.aspx?ID=44384" target="_blank"&gt;nuklearnom reaktoru&lt;/a&gt; kontroliranom &lt;a href="https://www.enciklopedija.hr/natuknica.aspx?ID=19739" target="_blank"&gt;fisijom&lt;/a&gt; uranija ili plutonija, pretvara u električnu</t>
        </is>
      </c>
      <c r="BB159" s="2" t="inlineStr">
        <is>
          <t>atomerőmű</t>
        </is>
      </c>
      <c r="BC159" s="2" t="inlineStr">
        <is>
          <t>3</t>
        </is>
      </c>
      <c r="BD159" s="2" t="inlineStr">
        <is>
          <t/>
        </is>
      </c>
      <c r="BE159" t="inlineStr">
        <is>
          <t>az &lt;a href="https://iate.europa.eu/entry/result/1376396/hu" target="_blank"&gt;erőműveknek &lt;/a&gt;azon típusa, amelyek a &lt;a href="https://iate.europa.eu/entry/result/1368311/hu" target="_blank"&gt;maghasadás &lt;/a&gt;vagy a magfúzió során keletkezett hőt használják áramtermelés céljára</t>
        </is>
      </c>
      <c r="BF159" s="2" t="inlineStr">
        <is>
          <t>centrale nucleare|
centrale atomica|
centrale elettronucleare|
centrale termonucleare</t>
        </is>
      </c>
      <c r="BG159" s="2" t="inlineStr">
        <is>
          <t>3|
3|
3|
3</t>
        </is>
      </c>
      <c r="BH159" s="2" t="inlineStr">
        <is>
          <t xml:space="preserve">|
|
|
</t>
        </is>
      </c>
      <c r="BI159" t="inlineStr">
        <is>
          <t>impianto dove si produce energia elettrica sfruttando il calore generato da reazioni nucleari. Il processo si verifica nel nocciolo del reattore, dove gli atomi ‒ in genere uranio o plutonio ‒ urtati da un neutrone si dividono. L'energia rilasciata è usata poi per alimentare il generatore di corrente della centrale. I prodotti della reazione, le scorie, sono radioattivi e pericolosi per gli esseri viventi: non mancano quindi problemi di sicurezza per il funzionamento e la manutenzione di questi impianti</t>
        </is>
      </c>
      <c r="BJ159" s="2" t="inlineStr">
        <is>
          <t>atominė elektrinė|
branduolinė elektrinė</t>
        </is>
      </c>
      <c r="BK159" s="2" t="inlineStr">
        <is>
          <t>3|
3</t>
        </is>
      </c>
      <c r="BL159" s="2" t="inlineStr">
        <is>
          <t xml:space="preserve">|
</t>
        </is>
      </c>
      <c r="BM159" t="inlineStr">
        <is>
          <t>Elektrinė, elektrai gaminti naudojanti branduolinių reakcijų metu išsiskyrusią energiją. Atominės elektrinės reaktoriuje gaminamas garas suka garo turbiną, o ši – elektros generatorių.</t>
        </is>
      </c>
      <c r="BN159" s="2" t="inlineStr">
        <is>
          <t>kodolelektrostacija|
kodolspēkstacija|
atomelektrostacija</t>
        </is>
      </c>
      <c r="BO159" s="2" t="inlineStr">
        <is>
          <t>3|
2|
3</t>
        </is>
      </c>
      <c r="BP159" s="2" t="inlineStr">
        <is>
          <t xml:space="preserve">preferred|
|
</t>
        </is>
      </c>
      <c r="BQ159" t="inlineStr">
        <is>
          <t>termoelektrostacija, kurā siltumu iegūst atomu kodolu dalīšanās procesā</t>
        </is>
      </c>
      <c r="BR159" s="2" t="inlineStr">
        <is>
          <t>impjant tal-enerġija nukleari|
impjant nukleari</t>
        </is>
      </c>
      <c r="BS159" s="2" t="inlineStr">
        <is>
          <t>3|
3</t>
        </is>
      </c>
      <c r="BT159" s="2" t="inlineStr">
        <is>
          <t xml:space="preserve">|
</t>
        </is>
      </c>
      <c r="BU159" t="inlineStr">
        <is>
          <t>tip ta' &lt;a href="https://iate.europa.eu/entry/slideshow/1607435093141/1376396/mt" target="_blank"&gt;impjant tal-enerġija&lt;/a&gt; li juża l-proċess tal-&lt;a href="https://iate.europa.eu/entry/slideshow/1607435215329/1368311/mt" target="_blank"&gt;fissjoni nukleari&lt;/a&gt; sabiex jiġġenera l-elettriku</t>
        </is>
      </c>
      <c r="BV159" s="2" t="inlineStr">
        <is>
          <t>kerncentrale|
kernenergiecentrale</t>
        </is>
      </c>
      <c r="BW159" s="2" t="inlineStr">
        <is>
          <t>3|
3</t>
        </is>
      </c>
      <c r="BX159" s="2" t="inlineStr">
        <is>
          <t xml:space="preserve">|
</t>
        </is>
      </c>
      <c r="BY159" t="inlineStr">
        <is>
          <t>elektriciteitscentrale
die elektriciteit opwekt met de energie die vrijkomt bij kernsplijting</t>
        </is>
      </c>
      <c r="BZ159" s="2" t="inlineStr">
        <is>
          <t>elektrownia jądrowa</t>
        </is>
      </c>
      <c r="CA159" s="2" t="inlineStr">
        <is>
          <t>3</t>
        </is>
      </c>
      <c r="CB159" s="2" t="inlineStr">
        <is>
          <t/>
        </is>
      </c>
      <c r="CC159" t="inlineStr">
        <is>
          <t>obiekt przemysłowo-energetyczny (elektrownia cieplna), wytwarzający energię elektryczną poprzez wykorzystanie energii pochodzącej z rozszczepienia jąder atomów, najczęściej uranu (uranu naturalnego lub nieco wzbogaconego w izotop U 235), w której ciepło konieczne do uzyskania pary wodnej, jest otrzymywane z reaktora jądrowego</t>
        </is>
      </c>
      <c r="CD159" s="2" t="inlineStr">
        <is>
          <t>central nuclear</t>
        </is>
      </c>
      <c r="CE159" s="2" t="inlineStr">
        <is>
          <t>3</t>
        </is>
      </c>
      <c r="CF159" s="2" t="inlineStr">
        <is>
          <t/>
        </is>
      </c>
      <c r="CG159" t="inlineStr">
        <is>
          <t>Central dotada de um ou mais reatores nucleares que produz eletricidade a partir do calor libertado por uma reação em cadeia provocada pela fissão do núcleo de certos átomos pesados, como o urânio 235.</t>
        </is>
      </c>
      <c r="CH159" s="2" t="inlineStr">
        <is>
          <t>centrală nucleară|
centrală nuclearoelectrică</t>
        </is>
      </c>
      <c r="CI159" s="2" t="inlineStr">
        <is>
          <t>4|
3</t>
        </is>
      </c>
      <c r="CJ159" s="2" t="inlineStr">
        <is>
          <t xml:space="preserve">|
</t>
        </is>
      </c>
      <c r="CK159" t="inlineStr">
        <is>
          <t>Unitate compusă din unul sau mai mulți reactori de putere, precum și ansamblul de structuri, sisteme și componente necesare producerii de energie termică și electrică.</t>
        </is>
      </c>
      <c r="CL159" s="2" t="inlineStr">
        <is>
          <t>jadrová elektráreň|
atómová elektráreň</t>
        </is>
      </c>
      <c r="CM159" s="2" t="inlineStr">
        <is>
          <t>3|
3</t>
        </is>
      </c>
      <c r="CN159" s="2" t="inlineStr">
        <is>
          <t xml:space="preserve">|
</t>
        </is>
      </c>
      <c r="CO159" t="inlineStr">
        <is>
          <t>technologické zariadenie využívajúce jadrovú energiu uvoľnenú štiepením jadier izotopov ťažkých prvkov (&lt;sup&gt;233&lt;/sup&gt;U; &lt;sup&gt;235&lt;/sup&gt;U a &lt;sup&gt;239&lt;/sup&gt;Pu) na produkciu elektrickej energie</t>
        </is>
      </c>
      <c r="CP159" s="2" t="inlineStr">
        <is>
          <t>jedrska elektrarna|
JE</t>
        </is>
      </c>
      <c r="CQ159" s="2" t="inlineStr">
        <is>
          <t>4|
2</t>
        </is>
      </c>
      <c r="CR159" s="2" t="inlineStr">
        <is>
          <t xml:space="preserve">|
</t>
        </is>
      </c>
      <c r="CS159" t="inlineStr">
        <is>
          <t/>
        </is>
      </c>
      <c r="CT159" s="2" t="inlineStr">
        <is>
          <t>kärnkraftverk</t>
        </is>
      </c>
      <c r="CU159" s="2" t="inlineStr">
        <is>
          <t>3</t>
        </is>
      </c>
      <c r="CV159" s="2" t="inlineStr">
        <is>
          <t/>
        </is>
      </c>
      <c r="CW159" t="inlineStr">
        <is>
          <t>anläggning
som framställer el ur kärnenergi</t>
        </is>
      </c>
    </row>
    <row r="160">
      <c r="A160" s="1" t="str">
        <f>HYPERLINK("https://iate.europa.eu/entry/result/1624622/all", "1624622")</f>
        <v>1624622</v>
      </c>
      <c r="B160" t="inlineStr">
        <is>
          <t>TRANSPORT</t>
        </is>
      </c>
      <c r="C160" t="inlineStr">
        <is>
          <t>TRANSPORT|land transport|land transport</t>
        </is>
      </c>
      <c r="D160" t="inlineStr">
        <is>
          <t>no</t>
        </is>
      </c>
      <c r="E160" t="inlineStr">
        <is>
          <t/>
        </is>
      </c>
      <c r="F160" t="inlineStr">
        <is>
          <t/>
        </is>
      </c>
      <c r="G160" t="inlineStr">
        <is>
          <t/>
        </is>
      </c>
      <c r="H160" t="inlineStr">
        <is>
          <t/>
        </is>
      </c>
      <c r="I160" t="inlineStr">
        <is>
          <t/>
        </is>
      </c>
      <c r="J160" t="inlineStr">
        <is>
          <t/>
        </is>
      </c>
      <c r="K160" t="inlineStr">
        <is>
          <t/>
        </is>
      </c>
      <c r="L160" t="inlineStr">
        <is>
          <t/>
        </is>
      </c>
      <c r="M160" t="inlineStr">
        <is>
          <t/>
        </is>
      </c>
      <c r="N160" s="2" t="inlineStr">
        <is>
          <t>bælte-|
med bælter</t>
        </is>
      </c>
      <c r="O160" s="2" t="inlineStr">
        <is>
          <t>3|
3</t>
        </is>
      </c>
      <c r="P160" s="2" t="inlineStr">
        <is>
          <t xml:space="preserve">|
</t>
        </is>
      </c>
      <c r="Q160" t="inlineStr">
        <is>
          <t/>
        </is>
      </c>
      <c r="R160" s="2" t="inlineStr">
        <is>
          <t>Raupenschlepper</t>
        </is>
      </c>
      <c r="S160" s="2" t="inlineStr">
        <is>
          <t>3</t>
        </is>
      </c>
      <c r="T160" s="2" t="inlineStr">
        <is>
          <t/>
        </is>
      </c>
      <c r="U160" t="inlineStr">
        <is>
          <t/>
        </is>
      </c>
      <c r="V160" s="2" t="inlineStr">
        <is>
          <t>ερπυστριοφόρος</t>
        </is>
      </c>
      <c r="W160" s="2" t="inlineStr">
        <is>
          <t>3</t>
        </is>
      </c>
      <c r="X160" s="2" t="inlineStr">
        <is>
          <t/>
        </is>
      </c>
      <c r="Y160" t="inlineStr">
        <is>
          <t/>
        </is>
      </c>
      <c r="Z160" s="2" t="inlineStr">
        <is>
          <t>tracked|
crawler|
track-laying|
caterpillar</t>
        </is>
      </c>
      <c r="AA160" s="2" t="inlineStr">
        <is>
          <t>3|
3|
3|
3</t>
        </is>
      </c>
      <c r="AB160" s="2" t="inlineStr">
        <is>
          <t xml:space="preserve">|
|
|
</t>
        </is>
      </c>
      <c r="AC160" t="inlineStr">
        <is>
          <t>of a vehicle moved by a pair of endless,articulated belts,i.e.tracks,(driven by sprocket wheels)which steer it by their differential speed</t>
        </is>
      </c>
      <c r="AD160" s="2" t="inlineStr">
        <is>
          <t>oruga</t>
        </is>
      </c>
      <c r="AE160" s="2" t="inlineStr">
        <is>
          <t>3</t>
        </is>
      </c>
      <c r="AF160" s="2" t="inlineStr">
        <is>
          <t/>
        </is>
      </c>
      <c r="AG160" t="inlineStr">
        <is>
          <t/>
        </is>
      </c>
      <c r="AH160" t="inlineStr">
        <is>
          <t/>
        </is>
      </c>
      <c r="AI160" t="inlineStr">
        <is>
          <t/>
        </is>
      </c>
      <c r="AJ160" t="inlineStr">
        <is>
          <t/>
        </is>
      </c>
      <c r="AK160" t="inlineStr">
        <is>
          <t/>
        </is>
      </c>
      <c r="AL160" s="2" t="inlineStr">
        <is>
          <t>tela-|
telaketju-</t>
        </is>
      </c>
      <c r="AM160" s="2" t="inlineStr">
        <is>
          <t>3|
3</t>
        </is>
      </c>
      <c r="AN160" s="2" t="inlineStr">
        <is>
          <t xml:space="preserve">|
</t>
        </is>
      </c>
      <c r="AO160" t="inlineStr">
        <is>
          <t/>
        </is>
      </c>
      <c r="AP160" s="2" t="inlineStr">
        <is>
          <t>chenillé|
à chenilles</t>
        </is>
      </c>
      <c r="AQ160" s="2" t="inlineStr">
        <is>
          <t>3|
3</t>
        </is>
      </c>
      <c r="AR160" s="2" t="inlineStr">
        <is>
          <t xml:space="preserve">|
</t>
        </is>
      </c>
      <c r="AS160" t="inlineStr">
        <is>
          <t>qualifie un véhicule(chenillard)qui se meut sur une paire de chenilles;le mouvement est assuré par l'intermédiaire d'une roue dentée(barbotin)et la direction est assurée par la différence de vitesse des chenilles.Certains types comportent des patins qui confèrent à la partie portante de la chenille une relative rigidité(rigid full tracks);d'autres sont au contraire flexibles(flexible full tracks)</t>
        </is>
      </c>
      <c r="AT160" t="inlineStr">
        <is>
          <t/>
        </is>
      </c>
      <c r="AU160" t="inlineStr">
        <is>
          <t/>
        </is>
      </c>
      <c r="AV160" t="inlineStr">
        <is>
          <t/>
        </is>
      </c>
      <c r="AW160" t="inlineStr">
        <is>
          <t/>
        </is>
      </c>
      <c r="AX160" t="inlineStr">
        <is>
          <t/>
        </is>
      </c>
      <c r="AY160" t="inlineStr">
        <is>
          <t/>
        </is>
      </c>
      <c r="AZ160" t="inlineStr">
        <is>
          <t/>
        </is>
      </c>
      <c r="BA160" t="inlineStr">
        <is>
          <t/>
        </is>
      </c>
      <c r="BB160" t="inlineStr">
        <is>
          <t/>
        </is>
      </c>
      <c r="BC160" t="inlineStr">
        <is>
          <t/>
        </is>
      </c>
      <c r="BD160" t="inlineStr">
        <is>
          <t/>
        </is>
      </c>
      <c r="BE160" t="inlineStr">
        <is>
          <t/>
        </is>
      </c>
      <c r="BF160" s="2" t="inlineStr">
        <is>
          <t>cingolato</t>
        </is>
      </c>
      <c r="BG160" s="2" t="inlineStr">
        <is>
          <t>3</t>
        </is>
      </c>
      <c r="BH160" s="2" t="inlineStr">
        <is>
          <t/>
        </is>
      </c>
      <c r="BI160" t="inlineStr">
        <is>
          <t>veicolo mosso da due paia di catene senza fine articolate (i cingoli),mosse da ruote dentate e guidate da pulegge di rinvio, e in cui la sterzatura è affidata alla differenza di velocità fra i due cingoli</t>
        </is>
      </c>
      <c r="BJ160" s="2" t="inlineStr">
        <is>
          <t>vikšrinis</t>
        </is>
      </c>
      <c r="BK160" s="2" t="inlineStr">
        <is>
          <t>1</t>
        </is>
      </c>
      <c r="BL160" s="2" t="inlineStr">
        <is>
          <t/>
        </is>
      </c>
      <c r="BM160" t="inlineStr">
        <is>
          <t/>
        </is>
      </c>
      <c r="BN160" t="inlineStr">
        <is>
          <t/>
        </is>
      </c>
      <c r="BO160" t="inlineStr">
        <is>
          <t/>
        </is>
      </c>
      <c r="BP160" t="inlineStr">
        <is>
          <t/>
        </is>
      </c>
      <c r="BQ160" t="inlineStr">
        <is>
          <t/>
        </is>
      </c>
      <c r="BR160" t="inlineStr">
        <is>
          <t/>
        </is>
      </c>
      <c r="BS160" t="inlineStr">
        <is>
          <t/>
        </is>
      </c>
      <c r="BT160" t="inlineStr">
        <is>
          <t/>
        </is>
      </c>
      <c r="BU160" t="inlineStr">
        <is>
          <t/>
        </is>
      </c>
      <c r="BV160" s="2" t="inlineStr">
        <is>
          <t>rupstrekker</t>
        </is>
      </c>
      <c r="BW160" s="2" t="inlineStr">
        <is>
          <t>3</t>
        </is>
      </c>
      <c r="BX160" s="2" t="inlineStr">
        <is>
          <t/>
        </is>
      </c>
      <c r="BY160" t="inlineStr">
        <is>
          <t/>
        </is>
      </c>
      <c r="BZ160" s="2" t="inlineStr">
        <is>
          <t>gąsienicowy</t>
        </is>
      </c>
      <c r="CA160" s="2" t="inlineStr">
        <is>
          <t>3</t>
        </is>
      </c>
      <c r="CB160" s="2" t="inlineStr">
        <is>
          <t/>
        </is>
      </c>
      <c r="CC160" t="inlineStr">
        <is>
          <t/>
        </is>
      </c>
      <c r="CD160" s="2" t="inlineStr">
        <is>
          <t>com rasto contínuo</t>
        </is>
      </c>
      <c r="CE160" s="2" t="inlineStr">
        <is>
          <t>3</t>
        </is>
      </c>
      <c r="CF160" s="2" t="inlineStr">
        <is>
          <t/>
        </is>
      </c>
      <c r="CG160" t="inlineStr">
        <is>
          <t/>
        </is>
      </c>
      <c r="CH160" t="inlineStr">
        <is>
          <t/>
        </is>
      </c>
      <c r="CI160" t="inlineStr">
        <is>
          <t/>
        </is>
      </c>
      <c r="CJ160" t="inlineStr">
        <is>
          <t/>
        </is>
      </c>
      <c r="CK160" t="inlineStr">
        <is>
          <t/>
        </is>
      </c>
      <c r="CL160" t="inlineStr">
        <is>
          <t/>
        </is>
      </c>
      <c r="CM160" t="inlineStr">
        <is>
          <t/>
        </is>
      </c>
      <c r="CN160" t="inlineStr">
        <is>
          <t/>
        </is>
      </c>
      <c r="CO160" t="inlineStr">
        <is>
          <t/>
        </is>
      </c>
      <c r="CP160" s="2" t="inlineStr">
        <is>
          <t>goseničar</t>
        </is>
      </c>
      <c r="CQ160" s="2" t="inlineStr">
        <is>
          <t>1</t>
        </is>
      </c>
      <c r="CR160" s="2" t="inlineStr">
        <is>
          <t/>
        </is>
      </c>
      <c r="CS160" t="inlineStr">
        <is>
          <t/>
        </is>
      </c>
      <c r="CT160" t="inlineStr">
        <is>
          <t/>
        </is>
      </c>
      <c r="CU160" t="inlineStr">
        <is>
          <t/>
        </is>
      </c>
      <c r="CV160" t="inlineStr">
        <is>
          <t/>
        </is>
      </c>
      <c r="CW160" t="inlineStr">
        <is>
          <t/>
        </is>
      </c>
    </row>
    <row r="161">
      <c r="A161" s="1" t="str">
        <f>HYPERLINK("https://iate.europa.eu/entry/result/1376396/all", "1376396")</f>
        <v>1376396</v>
      </c>
      <c r="B161" t="inlineStr">
        <is>
          <t>ENERGY</t>
        </is>
      </c>
      <c r="C161" t="inlineStr">
        <is>
          <t>ENERGY|electrical and nuclear industries|electrical industry</t>
        </is>
      </c>
      <c r="D161" t="inlineStr">
        <is>
          <t>yes</t>
        </is>
      </c>
      <c r="E161" t="inlineStr">
        <is>
          <t/>
        </is>
      </c>
      <c r="F161" t="inlineStr">
        <is>
          <t/>
        </is>
      </c>
      <c r="G161" t="inlineStr">
        <is>
          <t/>
        </is>
      </c>
      <c r="H161" t="inlineStr">
        <is>
          <t/>
        </is>
      </c>
      <c r="I161" t="inlineStr">
        <is>
          <t/>
        </is>
      </c>
      <c r="J161" s="2" t="inlineStr">
        <is>
          <t>elektrárna</t>
        </is>
      </c>
      <c r="K161" s="2" t="inlineStr">
        <is>
          <t>3</t>
        </is>
      </c>
      <c r="L161" s="2" t="inlineStr">
        <is>
          <t/>
        </is>
      </c>
      <c r="M161" t="inlineStr">
        <is>
          <t>zařízení, které slouží k výrobě elektrické energie</t>
        </is>
      </c>
      <c r="N161" s="2" t="inlineStr">
        <is>
          <t>kraftværk|
elektricitetsværk</t>
        </is>
      </c>
      <c r="O161" s="2" t="inlineStr">
        <is>
          <t>3|
3</t>
        </is>
      </c>
      <c r="P161" s="2" t="inlineStr">
        <is>
          <t xml:space="preserve">|
</t>
        </is>
      </c>
      <c r="Q161" t="inlineStr">
        <is>
          <t>"Kraftværk: anlæg til elektricitetsproduktion; hvis anlægget samtidig leverer varme, f.eks. til udnyttelse i et fjernvarmesystem, kaldes det et kraftvarmeværk."</t>
        </is>
      </c>
      <c r="R161" s="2" t="inlineStr">
        <is>
          <t>Elektrizitätswerk|
Kraftwerk</t>
        </is>
      </c>
      <c r="S161" s="2" t="inlineStr">
        <is>
          <t>3|
3</t>
        </is>
      </c>
      <c r="T161" s="2" t="inlineStr">
        <is>
          <t xml:space="preserve">|
</t>
        </is>
      </c>
      <c r="U161" t="inlineStr">
        <is>
          <t>technische Anlage zur Produktion von Elektrizität</t>
        </is>
      </c>
      <c r="V161" s="2" t="inlineStr">
        <is>
          <t>σταθμός παραγωγής ηλεκτρικής ενέργειας|
σταθμός παραγωγής ηλεκτρισμού|
μονάδα παραγωγής ηλεκτρικής ισχύος|
μονάδα παραγωγής ενεργείας|
εγκατάσταση παραγωγής ηλεκτρικής ενέργειας</t>
        </is>
      </c>
      <c r="W161" s="2" t="inlineStr">
        <is>
          <t>3|
2|
3|
3|
3</t>
        </is>
      </c>
      <c r="X161" s="2" t="inlineStr">
        <is>
          <t xml:space="preserve">|
|
|
|
</t>
        </is>
      </c>
      <c r="Y161" t="inlineStr">
        <is>
          <t/>
        </is>
      </c>
      <c r="Z161" s="2" t="inlineStr">
        <is>
          <t>power station|
power plant|
generating station</t>
        </is>
      </c>
      <c r="AA161" s="2" t="inlineStr">
        <is>
          <t>3|
3|
3</t>
        </is>
      </c>
      <c r="AB161" s="2" t="inlineStr">
        <is>
          <t xml:space="preserve">preferred|
|
</t>
        </is>
      </c>
      <c r="AC161" t="inlineStr">
        <is>
          <t>industrial facility for the generation of electric power</t>
        </is>
      </c>
      <c r="AD161" s="2" t="inlineStr">
        <is>
          <t>central eléctrica|
central generadora</t>
        </is>
      </c>
      <c r="AE161" s="2" t="inlineStr">
        <is>
          <t>4|
3</t>
        </is>
      </c>
      <c r="AF161" s="2" t="inlineStr">
        <is>
          <t xml:space="preserve">|
</t>
        </is>
      </c>
      <c r="AG161" t="inlineStr">
        <is>
          <t>Instalación capaz de convertir la energía mecánica en energía eléctrica. Las principales fuentes de energía son el agua, el gas, el uranio, el viento y la energía solar. Estas fuentes de energía primaria hacen mover los álabes de una turbina, que a su vez está conectada en un generador eléctrico.</t>
        </is>
      </c>
      <c r="AH161" s="2" t="inlineStr">
        <is>
          <t>elektrijaam</t>
        </is>
      </c>
      <c r="AI161" s="2" t="inlineStr">
        <is>
          <t>3</t>
        </is>
      </c>
      <c r="AJ161" s="2" t="inlineStr">
        <is>
          <t/>
        </is>
      </c>
      <c r="AK161" t="inlineStr">
        <is>
          <t/>
        </is>
      </c>
      <c r="AL161" s="2" t="inlineStr">
        <is>
          <t>voimalaitos|
voimala</t>
        </is>
      </c>
      <c r="AM161" s="2" t="inlineStr">
        <is>
          <t>3|
3</t>
        </is>
      </c>
      <c r="AN161" s="2" t="inlineStr">
        <is>
          <t xml:space="preserve">|
</t>
        </is>
      </c>
      <c r="AO161" t="inlineStr">
        <is>
          <t>energiantuotantolaitos, jossa tuotetaan sähköenergiaa</t>
        </is>
      </c>
      <c r="AP161" s="2" t="inlineStr">
        <is>
          <t>centrale électrique|
centrale de force|
centrale énergétique|
groupe moteur</t>
        </is>
      </c>
      <c r="AQ161" s="2" t="inlineStr">
        <is>
          <t>3|
3|
3|
3</t>
        </is>
      </c>
      <c r="AR161" s="2" t="inlineStr">
        <is>
          <t xml:space="preserve">|
|
|
</t>
        </is>
      </c>
      <c r="AS161" t="inlineStr">
        <is>
          <t>équipement destiné à la production d'énergie électrique qui comprend des ouvrages de génie civil, de conversion énergétique et l'appareillage associé</t>
        </is>
      </c>
      <c r="AT161" t="inlineStr">
        <is>
          <t/>
        </is>
      </c>
      <c r="AU161" t="inlineStr">
        <is>
          <t/>
        </is>
      </c>
      <c r="AV161" t="inlineStr">
        <is>
          <t/>
        </is>
      </c>
      <c r="AW161" t="inlineStr">
        <is>
          <t/>
        </is>
      </c>
      <c r="AX161" t="inlineStr">
        <is>
          <t/>
        </is>
      </c>
      <c r="AY161" t="inlineStr">
        <is>
          <t/>
        </is>
      </c>
      <c r="AZ161" t="inlineStr">
        <is>
          <t/>
        </is>
      </c>
      <c r="BA161" t="inlineStr">
        <is>
          <t/>
        </is>
      </c>
      <c r="BB161" s="2" t="inlineStr">
        <is>
          <t>erőmű</t>
        </is>
      </c>
      <c r="BC161" s="2" t="inlineStr">
        <is>
          <t>4</t>
        </is>
      </c>
      <c r="BD161" s="2" t="inlineStr">
        <is>
          <t/>
        </is>
      </c>
      <c r="BE161" t="inlineStr">
        <is>
          <t>egy telephelyen lévő olyan energia-átalakító létesítmény, amely elsődleges energiaforrás felhasználásával villamos energiát termel</t>
        </is>
      </c>
      <c r="BF161" s="2" t="inlineStr">
        <is>
          <t>centrale elettrica</t>
        </is>
      </c>
      <c r="BG161" s="2" t="inlineStr">
        <is>
          <t>3</t>
        </is>
      </c>
      <c r="BH161" s="2" t="inlineStr">
        <is>
          <t/>
        </is>
      </c>
      <c r="BI161" t="inlineStr">
        <is>
          <t/>
        </is>
      </c>
      <c r="BJ161" s="2" t="inlineStr">
        <is>
          <t>elektrinė</t>
        </is>
      </c>
      <c r="BK161" s="2" t="inlineStr">
        <is>
          <t>3</t>
        </is>
      </c>
      <c r="BL161" s="2" t="inlineStr">
        <is>
          <t/>
        </is>
      </c>
      <c r="BM161" t="inlineStr">
        <is>
          <t>elektros energiją gaminanti įmonė, kurioje į elektros energiją verčiama kuri nors kita energijos rūšis</t>
        </is>
      </c>
      <c r="BN161" s="2" t="inlineStr">
        <is>
          <t>elektrostacija|
spēkstacija</t>
        </is>
      </c>
      <c r="BO161" s="2" t="inlineStr">
        <is>
          <t>3|
2</t>
        </is>
      </c>
      <c r="BP161" s="2" t="inlineStr">
        <is>
          <t xml:space="preserve">preferred|
</t>
        </is>
      </c>
      <c r="BQ161" t="inlineStr">
        <is>
          <t>energoietaise, kas paredzēta elektroenerģijas ģenerēšanai</t>
        </is>
      </c>
      <c r="BR161" s="2" t="inlineStr">
        <is>
          <t>stazzjon tal-enerġija|
impjant tal-enerġija</t>
        </is>
      </c>
      <c r="BS161" s="2" t="inlineStr">
        <is>
          <t>3|
3</t>
        </is>
      </c>
      <c r="BT161" s="2" t="inlineStr">
        <is>
          <t xml:space="preserve">|
</t>
        </is>
      </c>
      <c r="BU161" t="inlineStr">
        <is>
          <t>installazzjoni li għandha l-għan li tiġġenera l-enerġija elettrika u li tinkludi xogħlijiet tal-inġinerija ċivili, tagħmir tal-konverżjoni tal-enerġija u kull tagħmir anċillari ieħor meħtieġ</t>
        </is>
      </c>
      <c r="BV161" s="2" t="inlineStr">
        <is>
          <t>electriciteitscentrale|
krachtcentrale|
electrische centrale</t>
        </is>
      </c>
      <c r="BW161" s="2" t="inlineStr">
        <is>
          <t>3|
1|
3</t>
        </is>
      </c>
      <c r="BX161" s="2" t="inlineStr">
        <is>
          <t xml:space="preserve">|
|
</t>
        </is>
      </c>
      <c r="BY161" t="inlineStr">
        <is>
          <t/>
        </is>
      </c>
      <c r="BZ161" s="2" t="inlineStr">
        <is>
          <t>elektrownia</t>
        </is>
      </c>
      <c r="CA161" s="2" t="inlineStr">
        <is>
          <t>3</t>
        </is>
      </c>
      <c r="CB161" s="2" t="inlineStr">
        <is>
          <t/>
        </is>
      </c>
      <c r="CC161" t="inlineStr">
        <is>
          <t>zakład energetyczny wytwarzający energię elektryczną w wyniku przetwarzania innych rodzajów energii</t>
        </is>
      </c>
      <c r="CD161" s="2" t="inlineStr">
        <is>
          <t>central elétrica</t>
        </is>
      </c>
      <c r="CE161" s="2" t="inlineStr">
        <is>
          <t>3</t>
        </is>
      </c>
      <c r="CF161" s="2" t="inlineStr">
        <is>
          <t/>
        </is>
      </c>
      <c r="CG161" t="inlineStr">
        <is>
          <t>Instalação industrial utilizada para produzir energia elétrica.</t>
        </is>
      </c>
      <c r="CH161" s="2" t="inlineStr">
        <is>
          <t>centrală electrică</t>
        </is>
      </c>
      <c r="CI161" s="2" t="inlineStr">
        <is>
          <t>3</t>
        </is>
      </c>
      <c r="CJ161" s="2" t="inlineStr">
        <is>
          <t/>
        </is>
      </c>
      <c r="CK161" t="inlineStr">
        <is>
          <t>ansamblu de instalații, construcții și echipamente care are ca scop producerea energiei electrice</t>
        </is>
      </c>
      <c r="CL161" s="2" t="inlineStr">
        <is>
          <t>elektráreň</t>
        </is>
      </c>
      <c r="CM161" s="2" t="inlineStr">
        <is>
          <t>3</t>
        </is>
      </c>
      <c r="CN161" s="2" t="inlineStr">
        <is>
          <t/>
        </is>
      </c>
      <c r="CO161" t="inlineStr">
        <is>
          <t>technické zariadenie a prípadne i komplex stavieb produkujúce elektrickú energiu premenou iného druhu energie</t>
        </is>
      </c>
      <c r="CP161" s="2" t="inlineStr">
        <is>
          <t>elektrarna</t>
        </is>
      </c>
      <c r="CQ161" s="2" t="inlineStr">
        <is>
          <t>2</t>
        </is>
      </c>
      <c r="CR161" s="2" t="inlineStr">
        <is>
          <t/>
        </is>
      </c>
      <c r="CS161" t="inlineStr">
        <is>
          <t/>
        </is>
      </c>
      <c r="CT161" s="2" t="inlineStr">
        <is>
          <t>kraftverk</t>
        </is>
      </c>
      <c r="CU161" s="2" t="inlineStr">
        <is>
          <t>3</t>
        </is>
      </c>
      <c r="CV161" s="2" t="inlineStr">
        <is>
          <t/>
        </is>
      </c>
      <c r="CW161" t="inlineStr">
        <is>
          <t>anläggning för omvandling av primärenergi till el</t>
        </is>
      </c>
    </row>
    <row r="162">
      <c r="A162" s="1" t="str">
        <f>HYPERLINK("https://iate.europa.eu/entry/result/3568423/all", "3568423")</f>
        <v>3568423</v>
      </c>
      <c r="B162" t="inlineStr">
        <is>
          <t>INTERNATIONAL RELATIONS;LAW</t>
        </is>
      </c>
      <c r="C162" t="inlineStr">
        <is>
          <t>INTERNATIONAL RELATIONS|defence|arms policy;LAW</t>
        </is>
      </c>
      <c r="D162" t="inlineStr">
        <is>
          <t>no</t>
        </is>
      </c>
      <c r="E162" t="inlineStr">
        <is>
          <t/>
        </is>
      </c>
      <c r="F162" t="inlineStr">
        <is>
          <t/>
        </is>
      </c>
      <c r="G162" t="inlineStr">
        <is>
          <t/>
        </is>
      </c>
      <c r="H162" t="inlineStr">
        <is>
          <t/>
        </is>
      </c>
      <c r="I162" t="inlineStr">
        <is>
          <t/>
        </is>
      </c>
      <c r="J162" s="2" t="inlineStr">
        <is>
          <t>salutní a akustické zbraně</t>
        </is>
      </c>
      <c r="K162" s="2" t="inlineStr">
        <is>
          <t>3</t>
        </is>
      </c>
      <c r="L162" s="2" t="inlineStr">
        <is>
          <t/>
        </is>
      </c>
      <c r="M162" t="inlineStr">
        <is>
          <t>střelné zbraně zvlášť upravené ke střelbě cvičnými náboji, pro použití při divadelních představeních, fotografování, při filmových a televizních záznamech</t>
        </is>
      </c>
      <c r="N162" t="inlineStr">
        <is>
          <t/>
        </is>
      </c>
      <c r="O162" t="inlineStr">
        <is>
          <t/>
        </is>
      </c>
      <c r="P162" t="inlineStr">
        <is>
          <t/>
        </is>
      </c>
      <c r="Q162" t="inlineStr">
        <is>
          <t/>
        </is>
      </c>
      <c r="R162" s="2" t="inlineStr">
        <is>
          <t>Salutwaffen und akustische Waffen</t>
        </is>
      </c>
      <c r="S162" s="2" t="inlineStr">
        <is>
          <t>3</t>
        </is>
      </c>
      <c r="T162" s="2" t="inlineStr">
        <is>
          <t/>
        </is>
      </c>
      <c r="U162" t="inlineStr">
        <is>
          <t>Feuerwaffen, die besonders für den ausschließlichen Zweck, Leerpatronen abzufeuern, umgebaut wurden und die bei Theateraufführungen, Foto-, Film- und Fernsehaufnahmen verwendet werden</t>
        </is>
      </c>
      <c r="V162" t="inlineStr">
        <is>
          <t/>
        </is>
      </c>
      <c r="W162" t="inlineStr">
        <is>
          <t/>
        </is>
      </c>
      <c r="X162" t="inlineStr">
        <is>
          <t/>
        </is>
      </c>
      <c r="Y162" t="inlineStr">
        <is>
          <t/>
        </is>
      </c>
      <c r="Z162" s="2" t="inlineStr">
        <is>
          <t>salute and acoustic weapon|
salute weapon|
acoustic weapon|
salute firearm|
acoustic firearm|
salute or acoustic weapon</t>
        </is>
      </c>
      <c r="AA162" s="2" t="inlineStr">
        <is>
          <t>3|
1|
1|
1|
1|
1</t>
        </is>
      </c>
      <c r="AB162" s="2" t="inlineStr">
        <is>
          <t xml:space="preserve">|
|
|
|
|
</t>
        </is>
      </c>
      <c r="AC162" t="inlineStr">
        <is>
          <t>firearm specifically converted for the sole use of firing blanks, for use such as in theatre performances, photographic sessions, film and television recordings, historical re-enactments, parades, sporting events and training</t>
        </is>
      </c>
      <c r="AD162" s="2" t="inlineStr">
        <is>
          <t>arma de fogueo</t>
        </is>
      </c>
      <c r="AE162" s="2" t="inlineStr">
        <is>
          <t>2</t>
        </is>
      </c>
      <c r="AF162" s="2" t="inlineStr">
        <is>
          <t/>
        </is>
      </c>
      <c r="AG162" t="inlineStr">
        <is>
          <t>Las pistolas de fogueo y armas de fogueo, son replicas con la única función de disparar munición de fogueo, reproduciendo las armas de fuego originales. Según sus características constructivas, su clasificación legal no es la misma, en estas es necesario analizarlas para encuadrarlas legalmente. Se utilizan en ejercicios y en espectáculos.</t>
        </is>
      </c>
      <c r="AH162" t="inlineStr">
        <is>
          <t/>
        </is>
      </c>
      <c r="AI162" t="inlineStr">
        <is>
          <t/>
        </is>
      </c>
      <c r="AJ162" t="inlineStr">
        <is>
          <t/>
        </is>
      </c>
      <c r="AK162" t="inlineStr">
        <is>
          <t/>
        </is>
      </c>
      <c r="AL162" t="inlineStr">
        <is>
          <t/>
        </is>
      </c>
      <c r="AM162" t="inlineStr">
        <is>
          <t/>
        </is>
      </c>
      <c r="AN162" t="inlineStr">
        <is>
          <t/>
        </is>
      </c>
      <c r="AO162" t="inlineStr">
        <is>
          <t/>
        </is>
      </c>
      <c r="AP162" s="2" t="inlineStr">
        <is>
          <t>arme de spectacle</t>
        </is>
      </c>
      <c r="AQ162" s="2" t="inlineStr">
        <is>
          <t>3</t>
        </is>
      </c>
      <c r="AR162" s="2" t="inlineStr">
        <is>
          <t/>
        </is>
      </c>
      <c r="AS162" t="inlineStr">
        <is>
          <t>arme à feu spécifiquement transformée pour servir uniquement au tir de munitions à blanc, à l'occasion par exemple de représentations théâtrales, de séances de photos, de tournages de films, d'enregistrements télévisuels, de reconstitutions historiques, de parades, d'événements sportifs ou de séances d'entraînement</t>
        </is>
      </c>
      <c r="AT162" s="2" t="inlineStr">
        <is>
          <t>airm chúirtéise agus acústacha</t>
        </is>
      </c>
      <c r="AU162" s="2" t="inlineStr">
        <is>
          <t>3</t>
        </is>
      </c>
      <c r="AV162" s="2" t="inlineStr">
        <is>
          <t/>
        </is>
      </c>
      <c r="AW162" t="inlineStr">
        <is>
          <t>airm tine atá tiontaithe go sonrach lena n-úsáid chun urchair chaocha a scaoileadh, agus an méid sin amháin, lena n-úsáid i gcásanna amhail léirithe amharclainne, seisiúin ghrianghrafadóireachta, taifeadtaí teilifíse agus scannánaíochta, athléirithe stairiúla, paráidí, imeachtaí agus traenáil spóirt</t>
        </is>
      </c>
      <c r="AX162" t="inlineStr">
        <is>
          <t/>
        </is>
      </c>
      <c r="AY162" t="inlineStr">
        <is>
          <t/>
        </is>
      </c>
      <c r="AZ162" t="inlineStr">
        <is>
          <t/>
        </is>
      </c>
      <c r="BA162" t="inlineStr">
        <is>
          <t/>
        </is>
      </c>
      <c r="BB162" t="inlineStr">
        <is>
          <t/>
        </is>
      </c>
      <c r="BC162" t="inlineStr">
        <is>
          <t/>
        </is>
      </c>
      <c r="BD162" t="inlineStr">
        <is>
          <t/>
        </is>
      </c>
      <c r="BE162" t="inlineStr">
        <is>
          <t/>
        </is>
      </c>
      <c r="BF162" t="inlineStr">
        <is>
          <t/>
        </is>
      </c>
      <c r="BG162" t="inlineStr">
        <is>
          <t/>
        </is>
      </c>
      <c r="BH162" t="inlineStr">
        <is>
          <t/>
        </is>
      </c>
      <c r="BI162" t="inlineStr">
        <is>
          <t/>
        </is>
      </c>
      <c r="BJ162" s="2" t="inlineStr">
        <is>
          <t>imitacinis ginklas</t>
        </is>
      </c>
      <c r="BK162" s="2" t="inlineStr">
        <is>
          <t>3</t>
        </is>
      </c>
      <c r="BL162" s="2" t="inlineStr">
        <is>
          <t/>
        </is>
      </c>
      <c r="BM162" t="inlineStr">
        <is>
          <t>šaunamasis ginklas, specialiai perdirbtas, kad būtų galima šaudyti tik
tuščiaisiais šaudmenimis, skirtas naudoti, kaip antai teatrų spektakliuose,
fotografijos sesijose, filmuose ir televizijos įrašuose, istorinių įvykių atkūrime,
paraduose, sporto renginiuose ir mokymuose</t>
        </is>
      </c>
      <c r="BN162" s="2" t="inlineStr">
        <is>
          <t>salūta un akustiskie ieroči</t>
        </is>
      </c>
      <c r="BO162" s="2" t="inlineStr">
        <is>
          <t>3</t>
        </is>
      </c>
      <c r="BP162" s="2" t="inlineStr">
        <is>
          <t/>
        </is>
      </c>
      <c r="BQ162" t="inlineStr">
        <is>
          <t>šaujamieroči, kas īpaši
pārveidoti tikai tukšu patronu izšaušanai, lai izmantotu, piemēram, teātra
izrādēs, fotosesijās, filmu un televīzijas ierakstiem, vēsturisku notikumu
uzvedumos, parādēs, sporta pasākumos un apmācībā</t>
        </is>
      </c>
      <c r="BR162" t="inlineStr">
        <is>
          <t/>
        </is>
      </c>
      <c r="BS162" t="inlineStr">
        <is>
          <t/>
        </is>
      </c>
      <c r="BT162" t="inlineStr">
        <is>
          <t/>
        </is>
      </c>
      <c r="BU162" t="inlineStr">
        <is>
          <t/>
        </is>
      </c>
      <c r="BV162" t="inlineStr">
        <is>
          <t/>
        </is>
      </c>
      <c r="BW162" t="inlineStr">
        <is>
          <t/>
        </is>
      </c>
      <c r="BX162" t="inlineStr">
        <is>
          <t/>
        </is>
      </c>
      <c r="BY162" t="inlineStr">
        <is>
          <t/>
        </is>
      </c>
      <c r="BZ162" s="2" t="inlineStr">
        <is>
          <t>broń salutacyjna i akustyczna</t>
        </is>
      </c>
      <c r="CA162" s="2" t="inlineStr">
        <is>
          <t>3</t>
        </is>
      </c>
      <c r="CB162" s="2" t="inlineStr">
        <is>
          <t/>
        </is>
      </c>
      <c r="CC162" t="inlineStr">
        <is>
          <t>broń palna, która została specjalnie przystosowana do strzelania ślepymi nabojami i jest przeznaczona do użytku w przedstawieniach teatralnych, sesjach fotograficznych, filmach i programach telewizyjnych</t>
        </is>
      </c>
      <c r="CD162" t="inlineStr">
        <is>
          <t/>
        </is>
      </c>
      <c r="CE162" t="inlineStr">
        <is>
          <t/>
        </is>
      </c>
      <c r="CF162" t="inlineStr">
        <is>
          <t/>
        </is>
      </c>
      <c r="CG162" t="inlineStr">
        <is>
          <t/>
        </is>
      </c>
      <c r="CH162" t="inlineStr">
        <is>
          <t/>
        </is>
      </c>
      <c r="CI162" t="inlineStr">
        <is>
          <t/>
        </is>
      </c>
      <c r="CJ162" t="inlineStr">
        <is>
          <t/>
        </is>
      </c>
      <c r="CK162" t="inlineStr">
        <is>
          <t/>
        </is>
      </c>
      <c r="CL162" t="inlineStr">
        <is>
          <t/>
        </is>
      </c>
      <c r="CM162" t="inlineStr">
        <is>
          <t/>
        </is>
      </c>
      <c r="CN162" t="inlineStr">
        <is>
          <t/>
        </is>
      </c>
      <c r="CO162" t="inlineStr">
        <is>
          <t/>
        </is>
      </c>
      <c r="CP162" t="inlineStr">
        <is>
          <t/>
        </is>
      </c>
      <c r="CQ162" t="inlineStr">
        <is>
          <t/>
        </is>
      </c>
      <c r="CR162" t="inlineStr">
        <is>
          <t/>
        </is>
      </c>
      <c r="CS162" t="inlineStr">
        <is>
          <t/>
        </is>
      </c>
      <c r="CT162" t="inlineStr">
        <is>
          <t/>
        </is>
      </c>
      <c r="CU162" t="inlineStr">
        <is>
          <t/>
        </is>
      </c>
      <c r="CV162" t="inlineStr">
        <is>
          <t/>
        </is>
      </c>
      <c r="CW162" t="inlineStr">
        <is>
          <t/>
        </is>
      </c>
    </row>
    <row r="163">
      <c r="A163" s="1" t="str">
        <f>HYPERLINK("https://iate.europa.eu/entry/result/844136/all", "844136")</f>
        <v>844136</v>
      </c>
      <c r="B163" t="inlineStr">
        <is>
          <t>INTERNATIONAL RELATIONS;PRODUCTION, TECHNOLOGY AND RESEARCH</t>
        </is>
      </c>
      <c r="C163" t="inlineStr">
        <is>
          <t>INTERNATIONAL RELATIONS|defence|arms policy;INTERNATIONAL RELATIONS|defence|military equipment;PRODUCTION, TECHNOLOGY AND RESEARCH|technology and technical regulations</t>
        </is>
      </c>
      <c r="D163" t="inlineStr">
        <is>
          <t>yes</t>
        </is>
      </c>
      <c r="E163" t="inlineStr">
        <is>
          <t/>
        </is>
      </c>
      <c r="F163" s="2" t="inlineStr">
        <is>
          <t>заглушител</t>
        </is>
      </c>
      <c r="G163" s="2" t="inlineStr">
        <is>
          <t>3</t>
        </is>
      </c>
      <c r="H163" s="2" t="inlineStr">
        <is>
          <t/>
        </is>
      </c>
      <c r="I163" t="inlineStr">
        <is>
          <t/>
        </is>
      </c>
      <c r="J163" s="2" t="inlineStr">
        <is>
          <t>tlumič hluku výstřelu|
zeslabovač zvuku</t>
        </is>
      </c>
      <c r="K163" s="2" t="inlineStr">
        <is>
          <t>3|
3</t>
        </is>
      </c>
      <c r="L163" s="2" t="inlineStr">
        <is>
          <t xml:space="preserve">|
</t>
        </is>
      </c>
      <c r="M163" t="inlineStr">
        <is>
          <t>zařízení, které se upevňuje na &lt;i&gt;hlaveň&lt;/i&gt; [ &lt;a href="/entry/result/2229745/all" id="ENTRY_TO_ENTRY_CONVERTER" target="_blank"&gt;IATE:2229745&lt;/a&gt; ] &lt;i&gt;palné zbraně&lt;/i&gt; [ &lt;a href="/entry/result/1442422/all" id="ENTRY_TO_ENTRY_CONVERTER" target="_blank"&gt;IATE:1442422&lt;/a&gt; ] nebo je do této zbraně zcela integrováno a které slouží k potlačení akustického a optického povýstřelového efektu</t>
        </is>
      </c>
      <c r="N163" s="2" t="inlineStr">
        <is>
          <t>lyddæmper</t>
        </is>
      </c>
      <c r="O163" s="2" t="inlineStr">
        <is>
          <t>4</t>
        </is>
      </c>
      <c r="P163" s="2" t="inlineStr">
        <is>
          <t/>
        </is>
      </c>
      <c r="Q163" t="inlineStr">
        <is>
          <t>mekanisk anordning, der påskrues piben på et håndvåben for effektivt at dæmpe lyd og lysglimt ved skudafgang</t>
        </is>
      </c>
      <c r="R163" s="2" t="inlineStr">
        <is>
          <t>Schalldämpfer</t>
        </is>
      </c>
      <c r="S163" s="2" t="inlineStr">
        <is>
          <t>3</t>
        </is>
      </c>
      <c r="T163" s="2" t="inlineStr">
        <is>
          <t/>
        </is>
      </c>
      <c r="U163" t="inlineStr">
        <is>
          <t>Vorrichtung, die den Mündungsknall durch Brechung der Schallwellen reduziert</t>
        </is>
      </c>
      <c r="V163" s="2" t="inlineStr">
        <is>
          <t>σιγαστήρας πυροβόλου όπλου|
σιγαστήρας</t>
        </is>
      </c>
      <c r="W163" s="2" t="inlineStr">
        <is>
          <t>3|
3</t>
        </is>
      </c>
      <c r="X163" s="2" t="inlineStr">
        <is>
          <t xml:space="preserve">|
</t>
        </is>
      </c>
      <c r="Y163" t="inlineStr">
        <is>
          <t>εξάρτημα που μειώνει τον θόρυβο όπλου</t>
        </is>
      </c>
      <c r="Z163" s="2" t="inlineStr">
        <is>
          <t>sound moderator|
sound suppressor|
muffler|
suppressor|
silencer|
sound absorber|
noise damper|
muffler|
firearm muffler|
firearm muzzle silencer</t>
        </is>
      </c>
      <c r="AA163" s="2" t="inlineStr">
        <is>
          <t>3|
3|
1|
3|
3|
1|
1|
1|
1|
1</t>
        </is>
      </c>
      <c r="AB163" s="2" t="inlineStr">
        <is>
          <t xml:space="preserve">|
|
|
|
|
|
|
|
|
</t>
        </is>
      </c>
      <c r="AC163" t="inlineStr">
        <is>
          <t>separate accessory which diminishes the noise caused by a firing weapon</t>
        </is>
      </c>
      <c r="AD163" s="2" t="inlineStr">
        <is>
          <t>silenciador</t>
        </is>
      </c>
      <c r="AE163" s="2" t="inlineStr">
        <is>
          <t>3</t>
        </is>
      </c>
      <c r="AF163" s="2" t="inlineStr">
        <is>
          <t/>
        </is>
      </c>
      <c r="AG163" t="inlineStr">
        <is>
          <t>Accesorio para suprimir o disminuir el sonido típico de las armas de fuego durante el disparo.</t>
        </is>
      </c>
      <c r="AH163" s="2" t="inlineStr">
        <is>
          <t>helisummuti</t>
        </is>
      </c>
      <c r="AI163" s="2" t="inlineStr">
        <is>
          <t>3</t>
        </is>
      </c>
      <c r="AJ163" s="2" t="inlineStr">
        <is>
          <t/>
        </is>
      </c>
      <c r="AK163" t="inlineStr">
        <is>
          <t>tulirelvaga tulistamisel tekkiva heli summutamiseks ettenähtud seadis</t>
        </is>
      </c>
      <c r="AL163" s="2" t="inlineStr">
        <is>
          <t>äänenvaimennin</t>
        </is>
      </c>
      <c r="AM163" s="2" t="inlineStr">
        <is>
          <t>3</t>
        </is>
      </c>
      <c r="AN163" s="2" t="inlineStr">
        <is>
          <t/>
        </is>
      </c>
      <c r="AO163" t="inlineStr">
        <is>
          <t>ampuma-aseen lisälaite, joka pienentää ampumatilanteessa syntyvien ruutikaasujen virtauksen aiheuttamaa melua</t>
        </is>
      </c>
      <c r="AP163" s="2" t="inlineStr">
        <is>
          <t>modérateur de son|
réducteur de son|
silencieux</t>
        </is>
      </c>
      <c r="AQ163" s="2" t="inlineStr">
        <is>
          <t>3|
3|
3</t>
        </is>
      </c>
      <c r="AR163" s="2" t="inlineStr">
        <is>
          <t xml:space="preserve">|
|
</t>
        </is>
      </c>
      <c r="AS163" t="inlineStr">
        <is>
          <t>tout dispositif conçu ou adapté pour atténuer le bruit causé par un tir d'arme à feu</t>
        </is>
      </c>
      <c r="AT163" s="2" t="inlineStr">
        <is>
          <t>ciúnadóir|
tostóir</t>
        </is>
      </c>
      <c r="AU163" s="2" t="inlineStr">
        <is>
          <t>3|
3</t>
        </is>
      </c>
      <c r="AV163" s="2" t="inlineStr">
        <is>
          <t xml:space="preserve">|
</t>
        </is>
      </c>
      <c r="AW163" t="inlineStr">
        <is>
          <t/>
        </is>
      </c>
      <c r="AX163" s="2" t="inlineStr">
        <is>
          <t>moderator pucnja|
prigušivač pucnja</t>
        </is>
      </c>
      <c r="AY163" s="2" t="inlineStr">
        <is>
          <t>3|
3</t>
        </is>
      </c>
      <c r="AZ163" s="2" t="inlineStr">
        <is>
          <t xml:space="preserve">|
</t>
        </is>
      </c>
      <c r="BA163" t="inlineStr">
        <is>
          <t/>
        </is>
      </c>
      <c r="BB163" s="2" t="inlineStr">
        <is>
          <t>hangtompító</t>
        </is>
      </c>
      <c r="BC163" s="2" t="inlineStr">
        <is>
          <t>4</t>
        </is>
      </c>
      <c r="BD163" s="2" t="inlineStr">
        <is>
          <t/>
        </is>
      </c>
      <c r="BE163" t="inlineStr">
        <is>
          <t>lőfegyver torkolatdörejének csökkentésére szolgáló, a fegyvercsőre vagy annak torkolatára felszerelhető eszköz</t>
        </is>
      </c>
      <c r="BF163" s="2" t="inlineStr">
        <is>
          <t>silenziatore|
soppressore di rumore|
attenuatore di rumore</t>
        </is>
      </c>
      <c r="BG163" s="2" t="inlineStr">
        <is>
          <t>3|
3|
3</t>
        </is>
      </c>
      <c r="BH163" s="2" t="inlineStr">
        <is>
          <t xml:space="preserve">|
|
</t>
        </is>
      </c>
      <c r="BI163" t="inlineStr">
        <is>
          <t>dispositivo progettato o adattato per attenuare il rumore causato da uno sparo di arma da fuoco</t>
        </is>
      </c>
      <c r="BJ163" s="2" t="inlineStr">
        <is>
          <t>duslintuvas</t>
        </is>
      </c>
      <c r="BK163" s="2" t="inlineStr">
        <is>
          <t>3</t>
        </is>
      </c>
      <c r="BL163" s="2" t="inlineStr">
        <is>
          <t/>
        </is>
      </c>
      <c r="BM163" t="inlineStr">
        <is>
          <t>šaunamojo ginklo antgalis arba kitokia įranga, mažinanti šūvio garsą arba jį visiškai slopinanti</t>
        </is>
      </c>
      <c r="BN163" s="2" t="inlineStr">
        <is>
          <t>skaņas klusinātājs</t>
        </is>
      </c>
      <c r="BO163" s="2" t="inlineStr">
        <is>
          <t>3</t>
        </is>
      </c>
      <c r="BP163" s="2" t="inlineStr">
        <is>
          <t/>
        </is>
      </c>
      <c r="BQ163" t="inlineStr">
        <is>
          <t/>
        </is>
      </c>
      <c r="BR163" s="2" t="inlineStr">
        <is>
          <t>moderatur tal-ħoss|
suppressor tal-ħoss|
suppressor|
silenzjatur</t>
        </is>
      </c>
      <c r="BS163" s="2" t="inlineStr">
        <is>
          <t>3|
3|
3|
3</t>
        </is>
      </c>
      <c r="BT163" s="2" t="inlineStr">
        <is>
          <t xml:space="preserve">|
|
|
</t>
        </is>
      </c>
      <c r="BU163" t="inlineStr">
        <is>
          <t>aċċessorju separat li jnaqqas l-istorbju kkawżat minn arma tan-nar</t>
        </is>
      </c>
      <c r="BV163" s="2" t="inlineStr">
        <is>
          <t>geluiddemper</t>
        </is>
      </c>
      <c r="BW163" s="2" t="inlineStr">
        <is>
          <t>3</t>
        </is>
      </c>
      <c r="BX163" s="2" t="inlineStr">
        <is>
          <t>preferred</t>
        </is>
      </c>
      <c r="BY163" t="inlineStr">
        <is>
          <t>opzetstuk dat aan de loop van een vuurwapen kan worden bevestigd om het geluid en de mondingsvlam die bij het afvuren van dit wapen ontstaan te reduceren</t>
        </is>
      </c>
      <c r="BZ163" s="2" t="inlineStr">
        <is>
          <t>tłumik</t>
        </is>
      </c>
      <c r="CA163" s="2" t="inlineStr">
        <is>
          <t>3</t>
        </is>
      </c>
      <c r="CB163" s="2" t="inlineStr">
        <is>
          <t/>
        </is>
      </c>
      <c r="CC163" t="inlineStr">
        <is>
          <t>urządzenie mocowane na wylocie lufy broni palnej (gł. strzeleckiej) w celu zmniejszenia huku wystrzału (t. dźwięku) lub jasności płomienia „wypływającego” z lufy w ślad za pociskiem (t. płomienia)</t>
        </is>
      </c>
      <c r="CD163" s="2" t="inlineStr">
        <is>
          <t>silenciador</t>
        </is>
      </c>
      <c r="CE163" s="2" t="inlineStr">
        <is>
          <t>3</t>
        </is>
      </c>
      <c r="CF163" s="2" t="inlineStr">
        <is>
          <t/>
        </is>
      </c>
      <c r="CG163" t="inlineStr">
        <is>
          <t>Acessório que se aplica sobrea boca do cano de uma arma destinado a eliminar ou reduzir o ruído resultante do disparo.</t>
        </is>
      </c>
      <c r="CH163" s="2" t="inlineStr">
        <is>
          <t>amortizor de zgomot|
surdină</t>
        </is>
      </c>
      <c r="CI163" s="2" t="inlineStr">
        <is>
          <t>3|
3</t>
        </is>
      </c>
      <c r="CJ163" s="2" t="inlineStr">
        <is>
          <t xml:space="preserve">|
</t>
        </is>
      </c>
      <c r="CK163" t="inlineStr">
        <is>
          <t/>
        </is>
      </c>
      <c r="CL163" s="2" t="inlineStr">
        <is>
          <t>tlmič hluku výstrelu</t>
        </is>
      </c>
      <c r="CM163" s="2" t="inlineStr">
        <is>
          <t>3</t>
        </is>
      </c>
      <c r="CN163" s="2" t="inlineStr">
        <is>
          <t/>
        </is>
      </c>
      <c r="CO163" t="inlineStr">
        <is>
          <t>zariadenie na obmedzenie úsťového tresku pri výstrele zo zbrane</t>
        </is>
      </c>
      <c r="CP163" s="2" t="inlineStr">
        <is>
          <t>moderator zvoka|
dušilnik</t>
        </is>
      </c>
      <c r="CQ163" s="2" t="inlineStr">
        <is>
          <t>3|
3</t>
        </is>
      </c>
      <c r="CR163" s="2" t="inlineStr">
        <is>
          <t xml:space="preserve">|
</t>
        </is>
      </c>
      <c r="CS163" t="inlineStr">
        <is>
          <t/>
        </is>
      </c>
      <c r="CT163" s="2" t="inlineStr">
        <is>
          <t>ljuddämpare</t>
        </is>
      </c>
      <c r="CU163" s="2" t="inlineStr">
        <is>
          <t>3</t>
        </is>
      </c>
      <c r="CV163" s="2" t="inlineStr">
        <is>
          <t/>
        </is>
      </c>
      <c r="CW163" t="inlineStr">
        <is>
          <t>Anordning som kan fästas vid ett eldhandvapens mynning och som dämpar mynningsknallen genom att kraftigt sänka krutgasernas expansionshastighet.</t>
        </is>
      </c>
    </row>
    <row r="164">
      <c r="A164" s="1" t="str">
        <f>HYPERLINK("https://iate.europa.eu/entry/result/3571501/all", "3571501")</f>
        <v>3571501</v>
      </c>
      <c r="B164" t="inlineStr">
        <is>
          <t>INTERNATIONAL RELATIONS</t>
        </is>
      </c>
      <c r="C164" t="inlineStr">
        <is>
          <t>INTERNATIONAL RELATIONS|defence;INTERNATIONAL RELATIONS|defence|military equipment</t>
        </is>
      </c>
      <c r="D164" t="inlineStr">
        <is>
          <t>yes</t>
        </is>
      </c>
      <c r="E164" t="inlineStr">
        <is>
          <t/>
        </is>
      </c>
      <c r="F164" s="2" t="inlineStr">
        <is>
          <t>патронник</t>
        </is>
      </c>
      <c r="G164" s="2" t="inlineStr">
        <is>
          <t>3</t>
        </is>
      </c>
      <c r="H164" s="2" t="inlineStr">
        <is>
          <t/>
        </is>
      </c>
      <c r="I164" t="inlineStr">
        <is>
          <t>участък от канала на ствола, в който се поставя патрона</t>
        </is>
      </c>
      <c r="J164" s="2" t="inlineStr">
        <is>
          <t>nábojová komora</t>
        </is>
      </c>
      <c r="K164" s="2" t="inlineStr">
        <is>
          <t>3</t>
        </is>
      </c>
      <c r="L164" s="2" t="inlineStr">
        <is>
          <t/>
        </is>
      </c>
      <c r="M164" t="inlineStr">
        <is>
          <t>prostor v zadní části &lt;i&gt;hlavně&lt;/i&gt; [ &lt;a href="/entry/result/2229745/all" id="ENTRY_TO_ENTRY_CONVERTER" target="_blank"&gt;IATE:2229745&lt;/a&gt; ] tvarově odpovídající danému náboji</t>
        </is>
      </c>
      <c r="N164" s="2" t="inlineStr">
        <is>
          <t>kammer</t>
        </is>
      </c>
      <c r="O164" s="2" t="inlineStr">
        <is>
          <t>3</t>
        </is>
      </c>
      <c r="P164" s="2" t="inlineStr">
        <is>
          <t/>
        </is>
      </c>
      <c r="Q164" t="inlineStr">
        <is>
          <t/>
        </is>
      </c>
      <c r="R164" s="2" t="inlineStr">
        <is>
          <t>Patronenlager</t>
        </is>
      </c>
      <c r="S164" s="2" t="inlineStr">
        <is>
          <t>3</t>
        </is>
      </c>
      <c r="T164" s="2" t="inlineStr">
        <is>
          <t/>
        </is>
      </c>
      <c r="U164" t="inlineStr">
        <is>
          <t>Bohrung hinter dem oder im Lauf, in die die noch unverfeuerte Patrone geladen wird</t>
        </is>
      </c>
      <c r="V164" s="2" t="inlineStr">
        <is>
          <t>θαλάμη</t>
        </is>
      </c>
      <c r="W164" s="2" t="inlineStr">
        <is>
          <t>3</t>
        </is>
      </c>
      <c r="X164" s="2" t="inlineStr">
        <is>
          <t/>
        </is>
      </c>
      <c r="Y164" t="inlineStr">
        <is>
          <t>το κοίλωμα των πυροβόλων όπλων μέσα στο οποίο μπαίνει το βλήμα</t>
        </is>
      </c>
      <c r="Z164" s="2" t="inlineStr">
        <is>
          <t>chamber|
cartridge chamber</t>
        </is>
      </c>
      <c r="AA164" s="2" t="inlineStr">
        <is>
          <t>3|
3</t>
        </is>
      </c>
      <c r="AB164" s="2" t="inlineStr">
        <is>
          <t xml:space="preserve">|
</t>
        </is>
      </c>
      <c r="AC164" t="inlineStr">
        <is>
          <t>part of a gun bore that contains the charge</t>
        </is>
      </c>
      <c r="AD164" s="2" t="inlineStr">
        <is>
          <t>recámara</t>
        </is>
      </c>
      <c r="AE164" s="2" t="inlineStr">
        <is>
          <t>3</t>
        </is>
      </c>
      <c r="AF164" s="2" t="inlineStr">
        <is>
          <t/>
        </is>
      </c>
      <c r="AG164" t="inlineStr">
        <is>
          <t>Porción del cañón sin estrías destinada a contener la munición o bala.</t>
        </is>
      </c>
      <c r="AH164" s="2" t="inlineStr">
        <is>
          <t>padrunipesa</t>
        </is>
      </c>
      <c r="AI164" s="2" t="inlineStr">
        <is>
          <t>3</t>
        </is>
      </c>
      <c r="AJ164" s="2" t="inlineStr">
        <is>
          <t/>
        </is>
      </c>
      <c r="AK164" t="inlineStr">
        <is>
          <t>vintraua osa padruni mahutamiseks</t>
        </is>
      </c>
      <c r="AL164" s="2" t="inlineStr">
        <is>
          <t>patruunapesä</t>
        </is>
      </c>
      <c r="AM164" s="2" t="inlineStr">
        <is>
          <t>3</t>
        </is>
      </c>
      <c r="AN164" s="2" t="inlineStr">
        <is>
          <t/>
        </is>
      </c>
      <c r="AO164" t="inlineStr">
        <is>
          <t>tuliaseen piipun takaosa, jossa patruuna on laukaistaessa</t>
        </is>
      </c>
      <c r="AP164" s="2" t="inlineStr">
        <is>
          <t>chambre à cartouche|
chambre</t>
        </is>
      </c>
      <c r="AQ164" s="2" t="inlineStr">
        <is>
          <t>3|
3</t>
        </is>
      </c>
      <c r="AR164" s="2" t="inlineStr">
        <is>
          <t xml:space="preserve">|
</t>
        </is>
      </c>
      <c r="AS164" t="inlineStr">
        <is>
          <t>endroit où vient se loger la cartouche avant sa mise à feu, faisant partie du canon dans les armes semi-automatiques et automatiques</t>
        </is>
      </c>
      <c r="AT164" s="2" t="inlineStr">
        <is>
          <t>cuasán</t>
        </is>
      </c>
      <c r="AU164" s="2" t="inlineStr">
        <is>
          <t>3</t>
        </is>
      </c>
      <c r="AV164" s="2" t="inlineStr">
        <is>
          <t/>
        </is>
      </c>
      <c r="AW164" t="inlineStr">
        <is>
          <t/>
        </is>
      </c>
      <c r="AX164" s="2" t="inlineStr">
        <is>
          <t>ležište naboja</t>
        </is>
      </c>
      <c r="AY164" s="2" t="inlineStr">
        <is>
          <t>3</t>
        </is>
      </c>
      <c r="AZ164" s="2" t="inlineStr">
        <is>
          <t/>
        </is>
      </c>
      <c r="BA164" t="inlineStr">
        <is>
          <t/>
        </is>
      </c>
      <c r="BB164" s="2" t="inlineStr">
        <is>
          <t>töltényűr</t>
        </is>
      </c>
      <c r="BC164" s="2" t="inlineStr">
        <is>
          <t>4</t>
        </is>
      </c>
      <c r="BD164" s="2" t="inlineStr">
        <is>
          <t/>
        </is>
      </c>
      <c r="BE164" t="inlineStr">
        <is>
          <t>fegyver töltényt tartó része</t>
        </is>
      </c>
      <c r="BF164" s="2" t="inlineStr">
        <is>
          <t>camera|
camera di scoppio|
camera di cartuccia</t>
        </is>
      </c>
      <c r="BG164" s="2" t="inlineStr">
        <is>
          <t>3|
3|
3</t>
        </is>
      </c>
      <c r="BH164" s="2" t="inlineStr">
        <is>
          <t xml:space="preserve">|
|
</t>
        </is>
      </c>
      <c r="BI164" t="inlineStr">
        <is>
          <t>parte dell'arma da da fuoco destinata a contenere la carica</t>
        </is>
      </c>
      <c r="BJ164" s="2" t="inlineStr">
        <is>
          <t>šovinio lizdas</t>
        </is>
      </c>
      <c r="BK164" s="2" t="inlineStr">
        <is>
          <t>3</t>
        </is>
      </c>
      <c r="BL164" s="2" t="inlineStr">
        <is>
          <t/>
        </is>
      </c>
      <c r="BM164" t="inlineStr">
        <is>
          <t>šaulių ginklų vamzdžio kanalo dalis šoviniui prieš šūvį dėti</t>
        </is>
      </c>
      <c r="BN164" s="2" t="inlineStr">
        <is>
          <t>patrontelpa</t>
        </is>
      </c>
      <c r="BO164" s="2" t="inlineStr">
        <is>
          <t>2</t>
        </is>
      </c>
      <c r="BP164" s="2" t="inlineStr">
        <is>
          <t/>
        </is>
      </c>
      <c r="BQ164" t="inlineStr">
        <is>
          <t/>
        </is>
      </c>
      <c r="BR164" s="2" t="inlineStr">
        <is>
          <t>chamber|
ċejmber</t>
        </is>
      </c>
      <c r="BS164" s="2" t="inlineStr">
        <is>
          <t>3|
3</t>
        </is>
      </c>
      <c r="BT164" s="2" t="inlineStr">
        <is>
          <t xml:space="preserve">|
</t>
        </is>
      </c>
      <c r="BU164" t="inlineStr">
        <is>
          <t>parti mill-arma tan-nar maħsuba biex fiha toqgħod il-karga</t>
        </is>
      </c>
      <c r="BV164" s="2" t="inlineStr">
        <is>
          <t>kamer</t>
        </is>
      </c>
      <c r="BW164" s="2" t="inlineStr">
        <is>
          <t>4</t>
        </is>
      </c>
      <c r="BX164" s="2" t="inlineStr">
        <is>
          <t/>
        </is>
      </c>
      <c r="BY164" t="inlineStr">
        <is>
          <t>ruimte in de cilinder van een revolver (vaak 6) waarin de patronen zich bevinden en waarbij men kan kiezen slechts een deel van de kamers vullen met patronen en welke kamers men vult</t>
        </is>
      </c>
      <c r="BZ164" s="2" t="inlineStr">
        <is>
          <t>komora nabojowa</t>
        </is>
      </c>
      <c r="CA164" s="2" t="inlineStr">
        <is>
          <t>3</t>
        </is>
      </c>
      <c r="CB164" s="2" t="inlineStr">
        <is>
          <t/>
        </is>
      </c>
      <c r="CC164" t="inlineStr">
        <is>
          <t>tylna część przewodu lufy, w której umieszcza się nabój</t>
        </is>
      </c>
      <c r="CD164" s="2" t="inlineStr">
        <is>
          <t>câmara</t>
        </is>
      </c>
      <c r="CE164" s="2" t="inlineStr">
        <is>
          <t>3</t>
        </is>
      </c>
      <c r="CF164" s="2" t="inlineStr">
        <is>
          <t/>
        </is>
      </c>
      <c r="CG164" t="inlineStr">
        <is>
          <t>Parte do cano ou, nos revólveres, a cavidade do tambor onde se introduz a munição.</t>
        </is>
      </c>
      <c r="CH164" s="2" t="inlineStr">
        <is>
          <t>camera cartușului|
cameră de încărcare</t>
        </is>
      </c>
      <c r="CI164" s="2" t="inlineStr">
        <is>
          <t>3|
3</t>
        </is>
      </c>
      <c r="CJ164" s="2" t="inlineStr">
        <is>
          <t xml:space="preserve">|
</t>
        </is>
      </c>
      <c r="CK164" t="inlineStr">
        <is>
          <t>partea dinapoi, neghintuită și mai largă a interiorul gurilor de foc de artilerie, destinată a servi ca locaș pentru încărcătura de ayvțrlire și pentru partea posterioară a proiectilului</t>
        </is>
      </c>
      <c r="CL164" s="2" t="inlineStr">
        <is>
          <t>nábojová komora</t>
        </is>
      </c>
      <c r="CM164" s="2" t="inlineStr">
        <is>
          <t>3</t>
        </is>
      </c>
      <c r="CN164" s="2" t="inlineStr">
        <is>
          <t/>
        </is>
      </c>
      <c r="CO164" t="inlineStr">
        <is>
          <t>priestor v zadnej časti hlavne zbrane tvarovo zodpovedajúci danému náboju</t>
        </is>
      </c>
      <c r="CP164" s="2" t="inlineStr">
        <is>
          <t>ležišče naboja</t>
        </is>
      </c>
      <c r="CQ164" s="2" t="inlineStr">
        <is>
          <t>3</t>
        </is>
      </c>
      <c r="CR164" s="2" t="inlineStr">
        <is>
          <t/>
        </is>
      </c>
      <c r="CS164" t="inlineStr">
        <is>
          <t/>
        </is>
      </c>
      <c r="CT164" s="2" t="inlineStr">
        <is>
          <t>patronläge|
kammare</t>
        </is>
      </c>
      <c r="CU164" s="2" t="inlineStr">
        <is>
          <t>3|
3</t>
        </is>
      </c>
      <c r="CV164" s="2" t="inlineStr">
        <is>
          <t xml:space="preserve">|
</t>
        </is>
      </c>
      <c r="CW164" t="inlineStr">
        <is>
          <t/>
        </is>
      </c>
    </row>
    <row r="165">
      <c r="A165" s="1" t="str">
        <f>HYPERLINK("https://iate.europa.eu/entry/result/2229745/all", "2229745")</f>
        <v>2229745</v>
      </c>
      <c r="B165" t="inlineStr">
        <is>
          <t>INTERNATIONAL RELATIONS</t>
        </is>
      </c>
      <c r="C165" t="inlineStr">
        <is>
          <t>INTERNATIONAL RELATIONS|defence|military equipment|conventional weapon|firearms and munitions</t>
        </is>
      </c>
      <c r="D165" t="inlineStr">
        <is>
          <t>yes</t>
        </is>
      </c>
      <c r="E165" t="inlineStr">
        <is>
          <t/>
        </is>
      </c>
      <c r="F165" s="2" t="inlineStr">
        <is>
          <t>цев</t>
        </is>
      </c>
      <c r="G165" s="2" t="inlineStr">
        <is>
          <t>3</t>
        </is>
      </c>
      <c r="H165" s="2" t="inlineStr">
        <is>
          <t/>
        </is>
      </c>
      <c r="I165" t="inlineStr">
        <is>
          <t>цилиндрична част от огнестрелно оръжие наподобяваща тръба през която преминава куршумът след произвеждането на изстрел</t>
        </is>
      </c>
      <c r="J165" s="2" t="inlineStr">
        <is>
          <t>hlaveň</t>
        </is>
      </c>
      <c r="K165" s="2" t="inlineStr">
        <is>
          <t>3</t>
        </is>
      </c>
      <c r="L165" s="2" t="inlineStr">
        <is>
          <t/>
        </is>
      </c>
      <c r="M165" t="inlineStr">
        <is>
          <t>část zbraně, v níž se určitý druh energie přeměňuje v pohybovou energii střely, přičemž vodicí část vývrtu hlavně střelu vede v požadovaném směru</t>
        </is>
      </c>
      <c r="N165" s="2" t="inlineStr">
        <is>
          <t>løb|
pibe</t>
        </is>
      </c>
      <c r="O165" s="2" t="inlineStr">
        <is>
          <t>3|
3</t>
        </is>
      </c>
      <c r="P165" s="2" t="inlineStr">
        <is>
          <t xml:space="preserve">|
</t>
        </is>
      </c>
      <c r="Q165" t="inlineStr">
        <is>
          <t>aflangt rør på et skydevåben som projektilet affyres igennem, og som har riflet eller glat inderside</t>
        </is>
      </c>
      <c r="R165" s="2" t="inlineStr">
        <is>
          <t>Lauf|
Rohr</t>
        </is>
      </c>
      <c r="S165" s="2" t="inlineStr">
        <is>
          <t>3|
3</t>
        </is>
      </c>
      <c r="T165" s="2" t="inlineStr">
        <is>
          <t xml:space="preserve">|
</t>
        </is>
      </c>
      <c r="U165" t="inlineStr">
        <is>
          <t>Waffenteil durch das ein Projektil oder Geschoss von Schusswaffen hindurch beschleunigt wird und für eine Zielgerichtete und stabile Flugbahn sorgt</t>
        </is>
      </c>
      <c r="V165" s="2" t="inlineStr">
        <is>
          <t>κάννη|
κάννη όπλου</t>
        </is>
      </c>
      <c r="W165" s="2" t="inlineStr">
        <is>
          <t>3|
3</t>
        </is>
      </c>
      <c r="X165" s="2" t="inlineStr">
        <is>
          <t xml:space="preserve">|
</t>
        </is>
      </c>
      <c r="Y165" t="inlineStr">
        <is>
          <t>χαλύβδινος σωλήνας πυροβόλου όπλου, μέσα από τον οποίο περνά και εξακοντίζεται το βλήμα</t>
        </is>
      </c>
      <c r="Z165" s="2" t="inlineStr">
        <is>
          <t>barrel|
firearm barrel|
barrel of a firearm|
gun barrel|
weapon barrel</t>
        </is>
      </c>
      <c r="AA165" s="2" t="inlineStr">
        <is>
          <t>3|
1|
1|
1|
1</t>
        </is>
      </c>
      <c r="AB165" s="2" t="inlineStr">
        <is>
          <t xml:space="preserve">|
|
|
|
</t>
        </is>
      </c>
      <c r="AC165" t="inlineStr">
        <is>
          <t>metal tube of a gun, through which the bullet or shot is discharged</t>
        </is>
      </c>
      <c r="AD165" s="2" t="inlineStr">
        <is>
          <t>cañón</t>
        </is>
      </c>
      <c r="AE165" s="2" t="inlineStr">
        <is>
          <t>3</t>
        </is>
      </c>
      <c r="AF165" s="2" t="inlineStr">
        <is>
          <t/>
        </is>
      </c>
      <c r="AG165" t="inlineStr">
        <is>
          <t>En un arma, tubo metálico por el que se dispara la bala o el proyectil.</t>
        </is>
      </c>
      <c r="AH165" s="2" t="inlineStr">
        <is>
          <t>püssiraud|
püssitoru|
relvaraud</t>
        </is>
      </c>
      <c r="AI165" s="2" t="inlineStr">
        <is>
          <t>3|
3|
3</t>
        </is>
      </c>
      <c r="AJ165" s="2" t="inlineStr">
        <is>
          <t>|
|
preferred</t>
        </is>
      </c>
      <c r="AK165" t="inlineStr">
        <is>
          <t>püssi torukujuline, terasest osa, mille õõnes liikudes kuul saab oma kiiruse ja suuna</t>
        </is>
      </c>
      <c r="AL165" s="2" t="inlineStr">
        <is>
          <t>piippu|
putki</t>
        </is>
      </c>
      <c r="AM165" s="2" t="inlineStr">
        <is>
          <t>3|
3</t>
        </is>
      </c>
      <c r="AN165" s="2" t="inlineStr">
        <is>
          <t xml:space="preserve">|
</t>
        </is>
      </c>
      <c r="AO165" t="inlineStr">
        <is>
          <t>tuliaseen putkimainen osa, jonka läpi ammus lähtee, esim. pistoolin, kiväärin, haulikon piippu</t>
        </is>
      </c>
      <c r="AP165" s="2" t="inlineStr">
        <is>
          <t>canon</t>
        </is>
      </c>
      <c r="AQ165" s="2" t="inlineStr">
        <is>
          <t>3</t>
        </is>
      </c>
      <c r="AR165" s="2" t="inlineStr">
        <is>
          <t/>
        </is>
      </c>
      <c r="AS165" t="inlineStr">
        <is>
          <t/>
        </is>
      </c>
      <c r="AT165" s="2" t="inlineStr">
        <is>
          <t>bairille</t>
        </is>
      </c>
      <c r="AU165" s="2" t="inlineStr">
        <is>
          <t>3</t>
        </is>
      </c>
      <c r="AV165" s="2" t="inlineStr">
        <is>
          <t/>
        </is>
      </c>
      <c r="AW165" t="inlineStr">
        <is>
          <t/>
        </is>
      </c>
      <c r="AX165" s="2" t="inlineStr">
        <is>
          <t>cijev</t>
        </is>
      </c>
      <c r="AY165" s="2" t="inlineStr">
        <is>
          <t>3</t>
        </is>
      </c>
      <c r="AZ165" s="2" t="inlineStr">
        <is>
          <t/>
        </is>
      </c>
      <c r="BA165" t="inlineStr">
        <is>
          <t/>
        </is>
      </c>
      <c r="BB165" s="2" t="inlineStr">
        <is>
          <t>fegyvercső|
cső</t>
        </is>
      </c>
      <c r="BC165" s="2" t="inlineStr">
        <is>
          <t>4|
4</t>
        </is>
      </c>
      <c r="BD165" s="2" t="inlineStr">
        <is>
          <t xml:space="preserve">|
</t>
        </is>
      </c>
      <c r="BE165" t="inlineStr">
        <is>
          <t>lőfegyvernek a lövedék kiröpítésére szolgáló alkatrésze</t>
        </is>
      </c>
      <c r="BF165" s="2" t="inlineStr">
        <is>
          <t>canna</t>
        </is>
      </c>
      <c r="BG165" s="2" t="inlineStr">
        <is>
          <t>3</t>
        </is>
      </c>
      <c r="BH165" s="2" t="inlineStr">
        <is>
          <t/>
        </is>
      </c>
      <c r="BI165" t="inlineStr">
        <is>
          <t>tubo metallico in cui è alloggiata la carica per lanciare il proiettile</t>
        </is>
      </c>
      <c r="BJ165" s="2" t="inlineStr">
        <is>
          <t>vamzdis</t>
        </is>
      </c>
      <c r="BK165" s="2" t="inlineStr">
        <is>
          <t>3</t>
        </is>
      </c>
      <c r="BL165" s="2" t="inlineStr">
        <is>
          <t/>
        </is>
      </c>
      <c r="BM165" t="inlineStr">
        <is>
          <t>pagrindinė ginklo dalis šaudmeniui (kulkai, sviediniui, minai, granatai) norima kryptimi ir reikiamu pradiniu greičiu sviesti</t>
        </is>
      </c>
      <c r="BN165" s="2" t="inlineStr">
        <is>
          <t>stobrs</t>
        </is>
      </c>
      <c r="BO165" s="2" t="inlineStr">
        <is>
          <t>3</t>
        </is>
      </c>
      <c r="BP165" s="2" t="inlineStr">
        <is>
          <t/>
        </is>
      </c>
      <c r="BQ165" t="inlineStr">
        <is>
          <t/>
        </is>
      </c>
      <c r="BR165" s="2" t="inlineStr">
        <is>
          <t>kanna</t>
        </is>
      </c>
      <c r="BS165" s="2" t="inlineStr">
        <is>
          <t>3</t>
        </is>
      </c>
      <c r="BT165" s="2" t="inlineStr">
        <is>
          <t/>
        </is>
      </c>
      <c r="BU165" t="inlineStr">
        <is>
          <t>tubu metalliku ta' xkubetta, li jiġu sparati minn ġo fih il-balla jew it-tir</t>
        </is>
      </c>
      <c r="BV165" s="2" t="inlineStr">
        <is>
          <t>loop|
schietbuis</t>
        </is>
      </c>
      <c r="BW165" s="2" t="inlineStr">
        <is>
          <t>4|
4</t>
        </is>
      </c>
      <c r="BX165" s="2" t="inlineStr">
        <is>
          <t xml:space="preserve">preferred|
</t>
        </is>
      </c>
      <c r="BY165" t="inlineStr">
        <is>
          <t>buis van een vuurwapen die meestal bestaat uit staal (soms uit een ander metaal) waarin na een gecontroleerde ontsteking een afvuurlading zeer snel ontbrandt (en bijna explodeert), waardoor een projectiel met hoge snelheid afgevuurd wordt</t>
        </is>
      </c>
      <c r="BZ165" s="2" t="inlineStr">
        <is>
          <t>lufa</t>
        </is>
      </c>
      <c r="CA165" s="2" t="inlineStr">
        <is>
          <t>3</t>
        </is>
      </c>
      <c r="CB165" s="2" t="inlineStr">
        <is>
          <t/>
        </is>
      </c>
      <c r="CC165" t="inlineStr">
        <is>
          <t>główna część broni palnej nadająca pociskowi kierunek lotu i prędkość początkową</t>
        </is>
      </c>
      <c r="CD165" s="2" t="inlineStr">
        <is>
          <t>cano</t>
        </is>
      </c>
      <c r="CE165" s="2" t="inlineStr">
        <is>
          <t>3</t>
        </is>
      </c>
      <c r="CF165" s="2" t="inlineStr">
        <is>
          <t/>
        </is>
      </c>
      <c r="CG165" t="inlineStr">
        <is>
          <t>Parte da arma constituída por um tubo destinado a guiar o projétil no momento do disparo.</t>
        </is>
      </c>
      <c r="CH165" s="2" t="inlineStr">
        <is>
          <t>țeavă</t>
        </is>
      </c>
      <c r="CI165" s="2" t="inlineStr">
        <is>
          <t>3</t>
        </is>
      </c>
      <c r="CJ165" s="2" t="inlineStr">
        <is>
          <t/>
        </is>
      </c>
      <c r="CK165" t="inlineStr">
        <is>
          <t>cilindru de oțel, la armele de foc, prin care trece proiectilul</t>
        </is>
      </c>
      <c r="CL165" s="2" t="inlineStr">
        <is>
          <t>hlaveň</t>
        </is>
      </c>
      <c r="CM165" s="2" t="inlineStr">
        <is>
          <t>3</t>
        </is>
      </c>
      <c r="CN165" s="2" t="inlineStr">
        <is>
          <t/>
        </is>
      </c>
      <c r="CO165" t="inlineStr">
        <is>
          <t>časť zbrane, v ktorej sa energia premieňa na pohybovú energiu strely a ktorej súčasťou je nábojová komora, pričom vodiaca časť vývrtu hlavne vedie strelu požadovaným smerom a spôsobom</t>
        </is>
      </c>
      <c r="CP165" s="2" t="inlineStr">
        <is>
          <t>cev</t>
        </is>
      </c>
      <c r="CQ165" s="2" t="inlineStr">
        <is>
          <t>3</t>
        </is>
      </c>
      <c r="CR165" s="2" t="inlineStr">
        <is>
          <t/>
        </is>
      </c>
      <c r="CS165" t="inlineStr">
        <is>
          <t/>
        </is>
      </c>
      <c r="CT165" s="2" t="inlineStr">
        <is>
          <t>pipa</t>
        </is>
      </c>
      <c r="CU165" s="2" t="inlineStr">
        <is>
          <t>3</t>
        </is>
      </c>
      <c r="CV165" s="2" t="inlineStr">
        <is>
          <t/>
        </is>
      </c>
      <c r="CW165" t="inlineStr">
        <is>
          <t>den del på ett handeldvapen genom vilken kulan/projektilen skjuts ut</t>
        </is>
      </c>
    </row>
    <row r="166">
      <c r="A166" s="1" t="str">
        <f>HYPERLINK("https://iate.europa.eu/entry/result/844409/all", "844409")</f>
        <v>844409</v>
      </c>
      <c r="B166" t="inlineStr">
        <is>
          <t>INTERNATIONAL RELATIONS</t>
        </is>
      </c>
      <c r="C166" t="inlineStr">
        <is>
          <t>INTERNATIONAL RELATIONS|defence|military equipment|conventional weapon|firearms and munitions</t>
        </is>
      </c>
      <c r="D166" t="inlineStr">
        <is>
          <t>yes</t>
        </is>
      </c>
      <c r="E166" t="inlineStr">
        <is>
          <t/>
        </is>
      </c>
      <c r="F166" s="2" t="inlineStr">
        <is>
          <t>патрон</t>
        </is>
      </c>
      <c r="G166" s="2" t="inlineStr">
        <is>
          <t>3</t>
        </is>
      </c>
      <c r="H166" s="2" t="inlineStr">
        <is>
          <t/>
        </is>
      </c>
      <c r="I166" t="inlineStr">
        <is>
          <t>свързани в едно цяло метална, картонена или пластмасова гилза с капсула, заряд и куршум или сачми за стрелба с пистолет, пушка и подобни</t>
        </is>
      </c>
      <c r="J166" s="2" t="inlineStr">
        <is>
          <t>náboj</t>
        </is>
      </c>
      <c r="K166" s="2" t="inlineStr">
        <is>
          <t>3</t>
        </is>
      </c>
      <c r="L166" s="2" t="inlineStr">
        <is>
          <t/>
        </is>
      </c>
      <c r="M166" t="inlineStr">
        <is>
          <t>celek určený ke vkládání (nabíjení) do 
&lt;i&gt;palné zbraně&lt;/i&gt; [ &lt;a href="/entry/result/1442422/all" id="ENTRY_TO_ENTRY_CONVERTER" target="_blank"&gt;IATE:1442422&lt;/a&gt; ], signální zbraně nebo zvláštní zbraně, který se skládá z nábojnice, zápalky nebo zápalkové slože, výmetné náplně a střely</t>
        </is>
      </c>
      <c r="N166" s="2" t="inlineStr">
        <is>
          <t>patron</t>
        </is>
      </c>
      <c r="O166" s="2" t="inlineStr">
        <is>
          <t>4</t>
        </is>
      </c>
      <c r="P166" s="2" t="inlineStr">
        <is>
          <t/>
        </is>
      </c>
      <c r="Q166" t="inlineStr">
        <is>
          <t>type ammunition bestående af et hylster (enten messing, benyttet til automatvåben og rifler, eller dels plastik og dels messing, der udelukkende benyttes til haglpatroner), et projektil, krudt og tændsats eller fænghætte, der er en lille sprængladning, som antænder krudtet, når den rammes af slagstiften i våbnet</t>
        </is>
      </c>
      <c r="R166" s="2" t="inlineStr">
        <is>
          <t>Patrone</t>
        </is>
      </c>
      <c r="S166" s="2" t="inlineStr">
        <is>
          <t>3</t>
        </is>
      </c>
      <c r="T166" s="2" t="inlineStr">
        <is>
          <t/>
        </is>
      </c>
      <c r="U166" t="inlineStr">
        <is>
          <t>die zum Abfeuern eines Geschosses (Projektil oder Granate) aus einer Feuerwaffe notwendigen Komponenten, zusammengefasst in einer Einheit</t>
        </is>
      </c>
      <c r="V166" s="2" t="inlineStr">
        <is>
          <t>φυσίγγιο</t>
        </is>
      </c>
      <c r="W166" s="2" t="inlineStr">
        <is>
          <t>3</t>
        </is>
      </c>
      <c r="X166" s="2" t="inlineStr">
        <is>
          <t/>
        </is>
      </c>
      <c r="Y166" t="inlineStr">
        <is>
          <t>μικρός κυλινδρικός σωλήνας (μετάλλινος, χάρτινος ή πλαστικός) που περιέχει την εκρηκτική γόμωση φορητού πυροβόλου όπλου και στο μπροστινό άκρο φέρει τη βολίδα ή τα σκάγια</t>
        </is>
      </c>
      <c r="Z166" s="2" t="inlineStr">
        <is>
          <t>cartridge|
round</t>
        </is>
      </c>
      <c r="AA166" s="2" t="inlineStr">
        <is>
          <t>3|
1</t>
        </is>
      </c>
      <c r="AB166" s="2" t="inlineStr">
        <is>
          <t xml:space="preserve">|
</t>
        </is>
      </c>
      <c r="AC166" t="inlineStr">
        <is>
          <t>type of ammunition packaging a bullet or shot, a propellant substance (usually either smokeless powder or black powder) and a primer within a metallic, paper, or plastic case that is precisely made to fit within the firing chamber of a firearm</t>
        </is>
      </c>
      <c r="AD166" s="2" t="inlineStr">
        <is>
          <t>cartucho</t>
        </is>
      </c>
      <c r="AE166" s="2" t="inlineStr">
        <is>
          <t>3</t>
        </is>
      </c>
      <c r="AF166" s="2" t="inlineStr">
        <is>
          <t/>
        </is>
      </c>
      <c r="AG166" t="inlineStr">
        <is>
          <t>Carga de pólvora y municiones, o de pólvora sola, correspondiente a cada tiro de algún arma de fuego, envuelta en papel o lienzo o encerrada en un tubo metálico, para cargar de una vez.</t>
        </is>
      </c>
      <c r="AH166" s="2" t="inlineStr">
        <is>
          <t>padrun</t>
        </is>
      </c>
      <c r="AI166" s="2" t="inlineStr">
        <is>
          <t>3</t>
        </is>
      </c>
      <c r="AJ166" s="2" t="inlineStr">
        <is>
          <t/>
        </is>
      </c>
      <c r="AK166" t="inlineStr">
        <is>
          <t>käsitulirelva ja väikekaliibrilise suurtüki laskemoon, milles kestast, mürsust (kuulist) ja sütikust koosnev lasukomplekt on kesta abil ühendatud tervikuks</t>
        </is>
      </c>
      <c r="AL166" s="2" t="inlineStr">
        <is>
          <t>patruuna</t>
        </is>
      </c>
      <c r="AM166" s="2" t="inlineStr">
        <is>
          <t>3</t>
        </is>
      </c>
      <c r="AN166" s="2" t="inlineStr">
        <is>
          <t/>
        </is>
      </c>
      <c r="AO166" t="inlineStr">
        <is>
          <t>ampuma-aseessa käytettäväksi soveltuva käyttövalmis hylsyn, nallin, ruudin ja ammuksen sekä nallin, ruudin ja ammuksen yhdistelmä sekä vastaava tarvike</t>
        </is>
      </c>
      <c r="AP166" s="2" t="inlineStr">
        <is>
          <t>cartouche</t>
        </is>
      </c>
      <c r="AQ166" s="2" t="inlineStr">
        <is>
          <t>3</t>
        </is>
      </c>
      <c r="AR166" s="2" t="inlineStr">
        <is>
          <t/>
        </is>
      </c>
      <c r="AS166" t="inlineStr">
        <is>
          <t>munition composée d'une enveloppe (douille, en général métallique) contenant la charge de poudre, à une extrémité l'amorce et à l'autre un projectile ou une charge de plombs</t>
        </is>
      </c>
      <c r="AT166" s="2" t="inlineStr">
        <is>
          <t>cartús</t>
        </is>
      </c>
      <c r="AU166" s="2" t="inlineStr">
        <is>
          <t>3</t>
        </is>
      </c>
      <c r="AV166" s="2" t="inlineStr">
        <is>
          <t/>
        </is>
      </c>
      <c r="AW166" t="inlineStr">
        <is>
          <t/>
        </is>
      </c>
      <c r="AX166" s="2" t="inlineStr">
        <is>
          <t>metak|
patrona</t>
        </is>
      </c>
      <c r="AY166" s="2" t="inlineStr">
        <is>
          <t>3|
3</t>
        </is>
      </c>
      <c r="AZ166" s="2" t="inlineStr">
        <is>
          <t xml:space="preserve">|
</t>
        </is>
      </c>
      <c r="BA166" t="inlineStr">
        <is>
          <t>vrsta streljiva koje se sastoji od zatvorenog kućišta koje ima središnji ili obodni upaljač i naboj od bezdimnog ili crnog baruta</t>
        </is>
      </c>
      <c r="BB166" s="2" t="inlineStr">
        <is>
          <t>töltény</t>
        </is>
      </c>
      <c r="BC166" s="2" t="inlineStr">
        <is>
          <t>4</t>
        </is>
      </c>
      <c r="BD166" s="2" t="inlineStr">
        <is>
          <t/>
        </is>
      </c>
      <c r="BE166" t="inlineStr">
        <is>
          <t/>
        </is>
      </c>
      <c r="BF166" s="2" t="inlineStr">
        <is>
          <t>cartuccia</t>
        </is>
      </c>
      <c r="BG166" s="2" t="inlineStr">
        <is>
          <t>3</t>
        </is>
      </c>
      <c r="BH166" s="2" t="inlineStr">
        <is>
          <t/>
        </is>
      </c>
      <c r="BI166" t="inlineStr">
        <is>
          <t>elemento delle armi portatili comprendente l'innesco o capsula, il bossolo, il propellente, nonché il proiettile nei casi in cui questo non coesiste con la cartuccia</t>
        </is>
      </c>
      <c r="BJ166" s="2" t="inlineStr">
        <is>
          <t>šovinys</t>
        </is>
      </c>
      <c r="BK166" s="2" t="inlineStr">
        <is>
          <t>3</t>
        </is>
      </c>
      <c r="BL166" s="2" t="inlineStr">
        <is>
          <t/>
        </is>
      </c>
      <c r="BM166" t="inlineStr">
        <is>
          <t>šaulių ginklų ir mažo kalibro (20–57 mm) patrankų šaudmuo, kuriame tūta jungia kulką (sviedinį), parako užtaisą ir žadinimo priemonę (kapsulę) į vieną daiktą</t>
        </is>
      </c>
      <c r="BN166" s="2" t="inlineStr">
        <is>
          <t>patrona</t>
        </is>
      </c>
      <c r="BO166" s="2" t="inlineStr">
        <is>
          <t>2</t>
        </is>
      </c>
      <c r="BP166" s="2" t="inlineStr">
        <is>
          <t/>
        </is>
      </c>
      <c r="BQ166" t="inlineStr">
        <is>
          <t/>
        </is>
      </c>
      <c r="BR166" s="2" t="inlineStr">
        <is>
          <t>skartoċċ</t>
        </is>
      </c>
      <c r="BS166" s="2" t="inlineStr">
        <is>
          <t>3</t>
        </is>
      </c>
      <c r="BT166" s="2" t="inlineStr">
        <is>
          <t/>
        </is>
      </c>
      <c r="BU166" t="inlineStr">
        <is>
          <t>tip ta' munizzjoni li fih ikunu imballati l-balla jew it-tir, sustanza propellanti (ġeneralment trab li ma jipproduċix duħħan jew trab iswed) u kaps (primer) ġo kaxxetta (qoxra) tal-metall, tal-karta jew tal-plastik li ssir preċiżament biex toqgħod fir-rukkell (ċejmber tal-isparar) tal-arma tan-nar</t>
        </is>
      </c>
      <c r="BV166" s="2" t="inlineStr">
        <is>
          <t>patroon</t>
        </is>
      </c>
      <c r="BW166" s="2" t="inlineStr">
        <is>
          <t>4</t>
        </is>
      </c>
      <c r="BX166" s="2" t="inlineStr">
        <is>
          <t/>
        </is>
      </c>
      <c r="BY166" t="inlineStr">
        <is>
          <t>munitie voor een vuurwapen die alles omvat wat nodig is om een schot te lossen waaronder de kogel, de kruitlading, het slaghoedje en de omringende huls, waarbij de huls, die de patroon zijn typische vorm geeft, geheel of gedeeltelijk gemaakt is van messing, soms van staal, aluminium, kunststof, papier of zelfs van nitrocellulose</t>
        </is>
      </c>
      <c r="BZ166" s="2" t="inlineStr">
        <is>
          <t>nabój scalony|
nabój zespolony</t>
        </is>
      </c>
      <c r="CA166" s="2" t="inlineStr">
        <is>
          <t>3|
3</t>
        </is>
      </c>
      <c r="CB166" s="2" t="inlineStr">
        <is>
          <t xml:space="preserve">|
</t>
        </is>
      </c>
      <c r="CC166" t="inlineStr">
        <is>
          <t>nabój, w którym pocisk, ładunek miotający i spłonka połączone są w całość za pomocą łuski</t>
        </is>
      </c>
      <c r="CD166" s="2" t="inlineStr">
        <is>
          <t>cartucho</t>
        </is>
      </c>
      <c r="CE166" s="2" t="inlineStr">
        <is>
          <t>3</t>
        </is>
      </c>
      <c r="CF166" s="2" t="inlineStr">
        <is>
          <t/>
        </is>
      </c>
      <c r="CG166" t="inlineStr">
        <is>
          <t>Munição constituída por um recipiente metálico, plástico ou de vários materiais, e que contém: 
&lt;br&gt;- projétil [&lt;a href="/entry/result/926190/all" id="ENTRY_TO_ENTRY_CONVERTER" target="_blank"&gt;IATE:926190&lt;/a&gt; ] / bala [&lt;a href="/entry/result/1216320/all" id="ENTRY_TO_ENTRY_CONVERTER" target="_blank"&gt;IATE:1216320&lt;/a&gt; ], 
&lt;br&gt;- carga propulsora, 
&lt;br&gt;- espoleta / escorva / cápsula fulminante [&lt;a href="/entry/result/1418751/all" id="ENTRY_TO_ENTRY_CONVERTER" target="_blank"&gt;IATE:1418751&lt;/a&gt; ] e 
&lt;br&gt;- invólucro / estojo [&lt;a href="/entry/result/1216319/all" id="ENTRY_TO_ENTRY_CONVERTER" target="_blank"&gt;IATE:1216319&lt;/a&gt; ], 
&lt;br&gt; ou um projéctil único, para utilização em armas de fogo.</t>
        </is>
      </c>
      <c r="CH166" s="2" t="inlineStr">
        <is>
          <t>cartuș</t>
        </is>
      </c>
      <c r="CI166" s="2" t="inlineStr">
        <is>
          <t>3</t>
        </is>
      </c>
      <c r="CJ166" s="2" t="inlineStr">
        <is>
          <t/>
        </is>
      </c>
      <c r="CK166" t="inlineStr">
        <is>
          <t>muniție pentru armele de foc de infanterie, compusă dintr-un tub cartuș cu capsă, încărcătură de azvârlire și glonț</t>
        </is>
      </c>
      <c r="CL166" s="2" t="inlineStr">
        <is>
          <t>náboj</t>
        </is>
      </c>
      <c r="CM166" s="2" t="inlineStr">
        <is>
          <t>3</t>
        </is>
      </c>
      <c r="CN166" s="2" t="inlineStr">
        <is>
          <t/>
        </is>
      </c>
      <c r="CO166" t="inlineStr">
        <is>
          <t>celok určený na vkladanie (nabíjanie) do palnej zbrane, skladajúci sa z nábojnice, zápalky alebo zápalkovej zlože, výmetovej náplne a strely, alebo v ktorom výmetová náplň nahrádza nábojnicu</t>
        </is>
      </c>
      <c r="CP166" s="2" t="inlineStr">
        <is>
          <t>naboj</t>
        </is>
      </c>
      <c r="CQ166" s="2" t="inlineStr">
        <is>
          <t>3</t>
        </is>
      </c>
      <c r="CR166" s="2" t="inlineStr">
        <is>
          <t/>
        </is>
      </c>
      <c r="CS166" t="inlineStr">
        <is>
          <t>kos streliva, ki ga sestavljajo tulec, eksplozivno polnjenje, &lt;a href="https://iate.europa.eu/entry/result/1418751/sl" target="_blank"&gt;vžigalna kapica&lt;/a&gt; in krogla.</t>
        </is>
      </c>
      <c r="CT166" s="2" t="inlineStr">
        <is>
          <t>patron</t>
        </is>
      </c>
      <c r="CU166" s="2" t="inlineStr">
        <is>
          <t>3</t>
        </is>
      </c>
      <c r="CV166" s="2" t="inlineStr">
        <is>
          <t/>
        </is>
      </c>
      <c r="CW166" t="inlineStr">
        <is>
          <t>Ammunition till framför allt eldhandvapen.</t>
        </is>
      </c>
    </row>
    <row r="167">
      <c r="A167" s="1" t="str">
        <f>HYPERLINK("https://iate.europa.eu/entry/result/910136/all", "910136")</f>
        <v>910136</v>
      </c>
      <c r="B167" t="inlineStr">
        <is>
          <t>INTERNATIONAL RELATIONS</t>
        </is>
      </c>
      <c r="C167" t="inlineStr">
        <is>
          <t>INTERNATIONAL RELATIONS|defence|military equipment</t>
        </is>
      </c>
      <c r="D167" t="inlineStr">
        <is>
          <t>yes</t>
        </is>
      </c>
      <c r="E167" t="inlineStr">
        <is>
          <t/>
        </is>
      </c>
      <c r="F167" s="2" t="inlineStr">
        <is>
          <t>ръчно преносима противовъздушна система</t>
        </is>
      </c>
      <c r="G167" s="2" t="inlineStr">
        <is>
          <t>3</t>
        </is>
      </c>
      <c r="H167" s="2" t="inlineStr">
        <is>
          <t/>
        </is>
      </c>
      <c r="I167" t="inlineStr">
        <is>
          <t/>
        </is>
      </c>
      <c r="J167" s="2" t="inlineStr">
        <is>
          <t>přenosný systém protivzdušné obrany</t>
        </is>
      </c>
      <c r="K167" s="2" t="inlineStr">
        <is>
          <t>2</t>
        </is>
      </c>
      <c r="L167" s="2" t="inlineStr">
        <is>
          <t/>
        </is>
      </c>
      <c r="M167" t="inlineStr">
        <is>
          <t/>
        </is>
      </c>
      <c r="N167" s="2" t="inlineStr">
        <is>
          <t>mandbåret luftforsvarssystem|
bærbart luftværnssystem|
MANPADS</t>
        </is>
      </c>
      <c r="O167" s="2" t="inlineStr">
        <is>
          <t>3|
3|
4</t>
        </is>
      </c>
      <c r="P167" s="2" t="inlineStr">
        <is>
          <t xml:space="preserve">|
|
</t>
        </is>
      </c>
      <c r="Q167" t="inlineStr">
        <is>
          <t>våben, der kan affyres fra jorden af en person og ramme mål i luften</t>
        </is>
      </c>
      <c r="R167" s="2" t="inlineStr">
        <is>
          <t>tragbares Luftabwehrsystem|
tragbares Luftverteidigungssystem|
MANPADS</t>
        </is>
      </c>
      <c r="S167" s="2" t="inlineStr">
        <is>
          <t>3|
3|
3</t>
        </is>
      </c>
      <c r="T167" s="2" t="inlineStr">
        <is>
          <t xml:space="preserve">|
|
</t>
        </is>
      </c>
      <c r="U167" t="inlineStr">
        <is>
          <t>gehört zur Kategorie der Kleinwaffen und leichten Waffen (SALW); eingestuft als "von einer Person oder Mannschaften tragbare Waffe"; im Militärbereich definiert als "schulterverschießbare Lenkflugkörper"</t>
        </is>
      </c>
      <c r="V167" s="2" t="inlineStr">
        <is>
          <t>φορητό σύστημα αντιαεροπορικής άμυνας|
MANPADs</t>
        </is>
      </c>
      <c r="W167" s="2" t="inlineStr">
        <is>
          <t>3|
3</t>
        </is>
      </c>
      <c r="X167" s="2" t="inlineStr">
        <is>
          <t xml:space="preserve">|
</t>
        </is>
      </c>
      <c r="Y167" t="inlineStr">
        <is>
          <t/>
        </is>
      </c>
      <c r="Z167" s="2" t="inlineStr">
        <is>
          <t>man-portable air defence system|
man portable air defense system|
man-portable air defense system|
man portable air defence system|
MANPADS|
MANPAD system</t>
        </is>
      </c>
      <c r="AA167" s="2" t="inlineStr">
        <is>
          <t>4|
1|
1|
1|
3|
3</t>
        </is>
      </c>
      <c r="AB167" s="2" t="inlineStr">
        <is>
          <t xml:space="preserve">|
|
|
|
|
</t>
        </is>
      </c>
      <c r="AC167" t="inlineStr">
        <is>
          <t>shoulder-launched surface-to-air missile</t>
        </is>
      </c>
      <c r="AD167" s="2" t="inlineStr">
        <is>
          <t>sistema portátil de defensa antiaérea|
MANPADS</t>
        </is>
      </c>
      <c r="AE167" s="2" t="inlineStr">
        <is>
          <t>3|
3</t>
        </is>
      </c>
      <c r="AF167" s="2" t="inlineStr">
        <is>
          <t xml:space="preserve">|
</t>
        </is>
      </c>
      <c r="AG167" t="inlineStr">
        <is>
          <t>Sistema de misiles tierra-aire concebido para ser transportado y disparado por una persona o por dos o más que actúen en equipo</t>
        </is>
      </c>
      <c r="AH167" s="2" t="inlineStr">
        <is>
          <t>kaasaskantav õhukaitsesüsteem|
MANPADS</t>
        </is>
      </c>
      <c r="AI167" s="2" t="inlineStr">
        <is>
          <t>3|
3</t>
        </is>
      </c>
      <c r="AJ167" s="2" t="inlineStr">
        <is>
          <t xml:space="preserve">|
</t>
        </is>
      </c>
      <c r="AK167" t="inlineStr">
        <is>
          <t>pind-õhk tüüpi juhitav rakett, millega saab õhusihtmärki rünnata üks inimene või väike inimeste rühm</t>
        </is>
      </c>
      <c r="AL167" s="2" t="inlineStr">
        <is>
          <t>MANPAD|
jalan liikuteltava ilmatorjuntaohjusjärjestelmä</t>
        </is>
      </c>
      <c r="AM167" s="2" t="inlineStr">
        <is>
          <t>3|
3</t>
        </is>
      </c>
      <c r="AN167" s="2" t="inlineStr">
        <is>
          <t xml:space="preserve">|
</t>
        </is>
      </c>
      <c r="AO167" t="inlineStr">
        <is>
          <t>lähi-ilmatorjuntajärjestelmä, joka on yhden miehen kannettavissa ja laukaistavissa</t>
        </is>
      </c>
      <c r="AP167" s="2" t="inlineStr">
        <is>
          <t>système antiaérien portable|
MANPADS</t>
        </is>
      </c>
      <c r="AQ167" s="2" t="inlineStr">
        <is>
          <t>4|
4</t>
        </is>
      </c>
      <c r="AR167" s="2" t="inlineStr">
        <is>
          <t xml:space="preserve">|
</t>
        </is>
      </c>
      <c r="AS167" t="inlineStr">
        <is>
          <t>Missile sol-air de très courte portée épaulable.</t>
        </is>
      </c>
      <c r="AT167" s="2" t="inlineStr">
        <is>
          <t>córas aerchosanta iniompartha</t>
        </is>
      </c>
      <c r="AU167" s="2" t="inlineStr">
        <is>
          <t>3</t>
        </is>
      </c>
      <c r="AV167" s="2" t="inlineStr">
        <is>
          <t/>
        </is>
      </c>
      <c r="AW167" t="inlineStr">
        <is>
          <t/>
        </is>
      </c>
      <c r="AX167" s="2" t="inlineStr">
        <is>
          <t>laki prijenosni protuzračni sustav|
MANPADS</t>
        </is>
      </c>
      <c r="AY167" s="2" t="inlineStr">
        <is>
          <t>2|
2</t>
        </is>
      </c>
      <c r="AZ167" s="2" t="inlineStr">
        <is>
          <t xml:space="preserve">|
</t>
        </is>
      </c>
      <c r="BA167" t="inlineStr">
        <is>
          <t/>
        </is>
      </c>
      <c r="BB167" s="2" t="inlineStr">
        <is>
          <t>hordozható légvédelmi rendszer|
MANPADS</t>
        </is>
      </c>
      <c r="BC167" s="2" t="inlineStr">
        <is>
          <t>4|
4</t>
        </is>
      </c>
      <c r="BD167" s="2" t="inlineStr">
        <is>
          <t xml:space="preserve">|
</t>
        </is>
      </c>
      <c r="BE167" t="inlineStr">
        <is>
          <t>Vállról indítható föld-levegő rakétarendszer.</t>
        </is>
      </c>
      <c r="BF167" s="2" t="inlineStr">
        <is>
          <t>sistema di difesa antiaerea portatile|
MANPADS</t>
        </is>
      </c>
      <c r="BG167" s="2" t="inlineStr">
        <is>
          <t>3|
3</t>
        </is>
      </c>
      <c r="BH167" s="2" t="inlineStr">
        <is>
          <t xml:space="preserve">|
</t>
        </is>
      </c>
      <c r="BI167" t="inlineStr">
        <is>
          <t>sistema integrato di piccoli missili antiaerei trasportabili a spalla per la difesa ravvicinata delle truppe</t>
        </is>
      </c>
      <c r="BJ167" s="2" t="inlineStr">
        <is>
          <t>nešiojama priešlėktuvinės gynybos sistema|
MANPADS</t>
        </is>
      </c>
      <c r="BK167" s="2" t="inlineStr">
        <is>
          <t>2|
3</t>
        </is>
      </c>
      <c r="BL167" s="2" t="inlineStr">
        <is>
          <t xml:space="preserve">|
</t>
        </is>
      </c>
      <c r="BM167" t="inlineStr">
        <is>
          <t/>
        </is>
      </c>
      <c r="BN167" s="2" t="inlineStr">
        <is>
          <t>pārnēsājama pretgaisa aizsardzības sistēma|
&lt;i&gt;MANPADS&lt;/i&gt;</t>
        </is>
      </c>
      <c r="BO167" s="2" t="inlineStr">
        <is>
          <t>3|
3</t>
        </is>
      </c>
      <c r="BP167" s="2" t="inlineStr">
        <is>
          <t xml:space="preserve">|
</t>
        </is>
      </c>
      <c r="BQ167" t="inlineStr">
        <is>
          <t>pārnēsājama "zeme-gaiss" tipa raķešu palaišanas ierīce, ko parasti var lietot viens cilvēks</t>
        </is>
      </c>
      <c r="BR167" s="2" t="inlineStr">
        <is>
          <t>sistema portabbli ta' difiża antiajru|
MANPADS</t>
        </is>
      </c>
      <c r="BS167" s="2" t="inlineStr">
        <is>
          <t>3|
3</t>
        </is>
      </c>
      <c r="BT167" s="2" t="inlineStr">
        <is>
          <t xml:space="preserve">|
</t>
        </is>
      </c>
      <c r="BU167" t="inlineStr">
        <is>
          <t>missilli li jistgħu jinġarru minn persuna fuq l-ispalla u jiġu sparati fl-ajru. Huma ta' theddida speċjalment għal inġenji tal-ajru li jtiru fil-baxx</t>
        </is>
      </c>
      <c r="BV167" s="2" t="inlineStr">
        <is>
          <t>draagbaar luchtverdedigingssysteem|
MANPADS|
draagbaar luchtafweersysteem</t>
        </is>
      </c>
      <c r="BW167" s="2" t="inlineStr">
        <is>
          <t>3|
3|
3</t>
        </is>
      </c>
      <c r="BX167" s="2" t="inlineStr">
        <is>
          <t xml:space="preserve">|
|
</t>
        </is>
      </c>
      <c r="BY167" t="inlineStr">
        <is>
          <t>mobiele, zelfstandige vuurpost, die doorgaans bestaat uit een lanceerbuis die op de schouder van de schutter rust, uitgerust met één luchtdoelraket</t>
        </is>
      </c>
      <c r="BZ167" s="2" t="inlineStr">
        <is>
          <t>przenośny przeciwlotniczy zestaw rakietowy|
MANPADS</t>
        </is>
      </c>
      <c r="CA167" s="2" t="inlineStr">
        <is>
          <t>3|
3</t>
        </is>
      </c>
      <c r="CB167" s="2" t="inlineStr">
        <is>
          <t xml:space="preserve">|
</t>
        </is>
      </c>
      <c r="CC167" t="inlineStr">
        <is>
          <t>zestaw rakietowy przeznaczony do zwalczania nisko lecących samolotów i śmigłowców. Zazwyczaj przenośne zestawy przeciwlotnicze wykorzystują naprowadzanie pocisku za pomocą podczerwieni, istnieją też rakiety przeciwlotnicze naprowadzane za pomocą wiązki lasera.</t>
        </is>
      </c>
      <c r="CD167" s="2" t="inlineStr">
        <is>
          <t>sistema portátil de defesa antiaérea|
MANPADS</t>
        </is>
      </c>
      <c r="CE167" s="2" t="inlineStr">
        <is>
          <t>3|
3</t>
        </is>
      </c>
      <c r="CF167" s="2" t="inlineStr">
        <is>
          <t xml:space="preserve">|
</t>
        </is>
      </c>
      <c r="CG167" t="inlineStr">
        <is>
          <t>Sistema de míssil terra-ar de pequeno alcance (cerca de 3000-6000 metros) concebido para ser transportado e disparado &lt;br&gt;- ao ombro do apontador, ou &lt;br&gt;- montado em apoios ligeiros (bipés ou tripés) colocados no solo ou em viaturas</t>
        </is>
      </c>
      <c r="CH167" s="2" t="inlineStr">
        <is>
          <t>sistem portabil de apărare antiaeriană|
MANPAD</t>
        </is>
      </c>
      <c r="CI167" s="2" t="inlineStr">
        <is>
          <t>3|
3</t>
        </is>
      </c>
      <c r="CJ167" s="2" t="inlineStr">
        <is>
          <t xml:space="preserve">|
</t>
        </is>
      </c>
      <c r="CK167" t="inlineStr">
        <is>
          <t/>
        </is>
      </c>
      <c r="CL167" s="2" t="inlineStr">
        <is>
          <t>prenosný systém protivzdušnej obrany|
MANPADS</t>
        </is>
      </c>
      <c r="CM167" s="2" t="inlineStr">
        <is>
          <t>3|
3</t>
        </is>
      </c>
      <c r="CN167" s="2" t="inlineStr">
        <is>
          <t xml:space="preserve">|
</t>
        </is>
      </c>
      <c r="CO167" t="inlineStr">
        <is>
          <t>protilietadlová raketa odpaľovaná z pleca</t>
        </is>
      </c>
      <c r="CP167" s="2" t="inlineStr">
        <is>
          <t>lahki prenosni raketni sistem zračne obrambe|
LPRSZO</t>
        </is>
      </c>
      <c r="CQ167" s="2" t="inlineStr">
        <is>
          <t>3|
3</t>
        </is>
      </c>
      <c r="CR167" s="2" t="inlineStr">
        <is>
          <t xml:space="preserve">|
</t>
        </is>
      </c>
      <c r="CS167" t="inlineStr">
        <is>
          <t>prenosni raketni sistem, sestavljen iz (samo)vodljive rakete v lansirni cevi, snemljivega lansirnega mehanizma za večkratno uporabo in vira električne napetosti (baterija);&lt;br&gt;običajno lahko z njim rokuje en človek</t>
        </is>
      </c>
      <c r="CT167" s="2" t="inlineStr">
        <is>
          <t>bärbart luftvärnsrobotsystem|
Manpads</t>
        </is>
      </c>
      <c r="CU167" s="2" t="inlineStr">
        <is>
          <t>3|
3</t>
        </is>
      </c>
      <c r="CV167" s="2" t="inlineStr">
        <is>
          <t xml:space="preserve">|
</t>
        </is>
      </c>
      <c r="CW167" t="inlineStr">
        <is>
          <t/>
        </is>
      </c>
    </row>
    <row r="168">
      <c r="A168" s="1" t="str">
        <f>HYPERLINK("https://iate.europa.eu/entry/result/882894/all", "882894")</f>
        <v>882894</v>
      </c>
      <c r="B168" t="inlineStr">
        <is>
          <t>INTERNATIONAL RELATIONS</t>
        </is>
      </c>
      <c r="C168" t="inlineStr">
        <is>
          <t>INTERNATIONAL RELATIONS|defence|military equipment</t>
        </is>
      </c>
      <c r="D168" t="inlineStr">
        <is>
          <t>yes</t>
        </is>
      </c>
      <c r="E168" t="inlineStr">
        <is>
          <t/>
        </is>
      </c>
      <c r="F168" s="2" t="inlineStr">
        <is>
          <t>оръжие за масово унищожение|
ОМУ</t>
        </is>
      </c>
      <c r="G168" s="2" t="inlineStr">
        <is>
          <t>3|
2</t>
        </is>
      </c>
      <c r="H168" s="2" t="inlineStr">
        <is>
          <t xml:space="preserve">|
</t>
        </is>
      </c>
      <c r="I168" t="inlineStr">
        <is>
          <t>оръжие с голяма поразяваща сила, използвано за унищожаването на хора, инфраструктура или други ресурси в голям мащаб</t>
        </is>
      </c>
      <c r="J168" s="2" t="inlineStr">
        <is>
          <t>zbraň hromadného ničení|
ZHN</t>
        </is>
      </c>
      <c r="K168" s="2" t="inlineStr">
        <is>
          <t>3|
3</t>
        </is>
      </c>
      <c r="L168" s="2" t="inlineStr">
        <is>
          <t xml:space="preserve">|
</t>
        </is>
      </c>
      <c r="M168" t="inlineStr">
        <is>
          <t>zbraň s vysoce ničivými účinky, která může být použita k rozsáhlému ničení živé síly, infrastruktury nebo jiných zdrojů</t>
        </is>
      </c>
      <c r="N168" s="2" t="inlineStr">
        <is>
          <t>masseødelæggelsesvåben|
WMD</t>
        </is>
      </c>
      <c r="O168" s="2" t="inlineStr">
        <is>
          <t>4|
4</t>
        </is>
      </c>
      <c r="P168" s="2" t="inlineStr">
        <is>
          <t xml:space="preserve">|
</t>
        </is>
      </c>
      <c r="Q168" t="inlineStr">
        <is>
          <t>våben, der kan ramme hele befolkninger, som regel atomvåben (kernevåben), biologiske våben og kemiske våben (ABC-våben)</t>
        </is>
      </c>
      <c r="R168" s="2" t="inlineStr">
        <is>
          <t>Massenvernichtungswaffe|
MVW</t>
        </is>
      </c>
      <c r="S168" s="2" t="inlineStr">
        <is>
          <t>3|
3</t>
        </is>
      </c>
      <c r="T168" s="2" t="inlineStr">
        <is>
          <t xml:space="preserve">|
</t>
        </is>
      </c>
      <c r="U168" t="inlineStr">
        <is>
          <t>Waffe, die als besonders zerstörerisch angesehen wird und gravierende Auswirkungen auf Leben, Sachen und Umwelt hat</t>
        </is>
      </c>
      <c r="V168" s="2" t="inlineStr">
        <is>
          <t>όπλο μαζικής καταστροφής|
ΟΜΚ</t>
        </is>
      </c>
      <c r="W168" s="2" t="inlineStr">
        <is>
          <t>4|
4</t>
        </is>
      </c>
      <c r="X168" s="2" t="inlineStr">
        <is>
          <t xml:space="preserve">|
</t>
        </is>
      </c>
      <c r="Y168" t="inlineStr">
        <is>
          <t/>
        </is>
      </c>
      <c r="Z168" s="2" t="inlineStr">
        <is>
          <t>weapon of mass destruction|
WMD|
WoMD</t>
        </is>
      </c>
      <c r="AA168" s="2" t="inlineStr">
        <is>
          <t>3|
3|
1</t>
        </is>
      </c>
      <c r="AB168" s="2" t="inlineStr">
        <is>
          <t xml:space="preserve">|
|
</t>
        </is>
      </c>
      <c r="AC168" t="inlineStr">
        <is>
          <t>weapon that is capable of a high order of destruction and of being used in such a manner as to destroy people, infrastructure or other resources on a large scale</t>
        </is>
      </c>
      <c r="AD168" s="2" t="inlineStr">
        <is>
          <t>arma de destrucción masiva|
ADM</t>
        </is>
      </c>
      <c r="AE168" s="2" t="inlineStr">
        <is>
          <t>3|
3</t>
        </is>
      </c>
      <c r="AF168" s="2" t="inlineStr">
        <is>
          <t xml:space="preserve">|
</t>
        </is>
      </c>
      <c r="AG168" t="inlineStr">
        <is>
          <t>Arma susceptible de causar un grado elevado de destrucción, que puede utilizarse para la destrucción de personas, infraestructuras u otros recursos a gran escala.</t>
        </is>
      </c>
      <c r="AH168" s="2" t="inlineStr">
        <is>
          <t>massihävitusrelv</t>
        </is>
      </c>
      <c r="AI168" s="2" t="inlineStr">
        <is>
          <t>3</t>
        </is>
      </c>
      <c r="AJ168" s="2" t="inlineStr">
        <is>
          <t/>
        </is>
      </c>
      <c r="AK168" t="inlineStr">
        <is>
          <t>suure purustus- või hävitusvõimega relv, mille kasutamine põhjustab kohe või hiljem hulgalisi purustusi ja inimkaotusi ning avaldab suurt moraalset ja psühholoogilist mõju; pealiigid (termo)tuuma-, keemia- ja bioloogiline relv</t>
        </is>
      </c>
      <c r="AL168" s="2" t="inlineStr">
        <is>
          <t>joukkotuhoase</t>
        </is>
      </c>
      <c r="AM168" s="2" t="inlineStr">
        <is>
          <t>3</t>
        </is>
      </c>
      <c r="AN168" s="2" t="inlineStr">
        <is>
          <t/>
        </is>
      </c>
      <c r="AO168" t="inlineStr">
        <is>
          <t>ydinase taikka biologinen tai kemiallinen ase</t>
        </is>
      </c>
      <c r="AP168" s="2" t="inlineStr">
        <is>
          <t>arme de destruction massive|
ADM</t>
        </is>
      </c>
      <c r="AQ168" s="2" t="inlineStr">
        <is>
          <t>3|
3</t>
        </is>
      </c>
      <c r="AR168" s="2" t="inlineStr">
        <is>
          <t xml:space="preserve">|
</t>
        </is>
      </c>
      <c r="AS168" t="inlineStr">
        <is>
          <t>définies de manière à comprendre les armes explosives atomiques, les armes fonctionnant au moyen de matières radioactives, les armes biologiques et chimiques susceptibles d'entraîner la mort et toutes les armes découvertes dans l'avenir qui, au point de vue de leur destruction, seraient comparables aux armes atomiques ou aux armes mentionnées ci-dessus</t>
        </is>
      </c>
      <c r="AT168" s="2" t="inlineStr">
        <is>
          <t>AOS|
armán ollscriosta|
arm ollscriosta</t>
        </is>
      </c>
      <c r="AU168" s="2" t="inlineStr">
        <is>
          <t>3|
3|
3</t>
        </is>
      </c>
      <c r="AV168" s="2" t="inlineStr">
        <is>
          <t xml:space="preserve">|
preferred|
</t>
        </is>
      </c>
      <c r="AW168" t="inlineStr">
        <is>
          <t>arm ar féidir scrios leathan fisiciúil a dhéanamh agus líon ollmhór daoine a mharú leis</t>
        </is>
      </c>
      <c r="AX168" s="2" t="inlineStr">
        <is>
          <t>oružje za masovno uništenje|
OMU</t>
        </is>
      </c>
      <c r="AY168" s="2" t="inlineStr">
        <is>
          <t>3|
2</t>
        </is>
      </c>
      <c r="AZ168" s="2" t="inlineStr">
        <is>
          <t xml:space="preserve">|
</t>
        </is>
      </c>
      <c r="BA168" t="inlineStr">
        <is>
          <t>- OMU u užem smislu, obuhvaća nuklearno, kemijsko, biološko i toksinsko oružje, njihove agense i prekursore.&lt;br&gt;- OMU u širem smislu, obuhvaća sve toksične kemijske agense ako su uporabljeni kao sredstvo napada ili su meta napada, sve mikroorganizme i njihove produkte ukoliko su sredstvo ili meta napada, i sva industrijska postrojenja koja rabe toksične kemikalije i mikroorganizme u svom procesu proizvodnje te sva skladišta i sva prijevozna i transportna sredstva u koja se skladište i u kojima se prevozi, a meta su vojnim ili terorističkim djelovanjima, ili pak su sredstva za postizanje cilja.&lt;br&gt;Sadašnja politika neproliferacije OMU obuhvaća samo OMU u užem smislu.</t>
        </is>
      </c>
      <c r="BB168" s="2" t="inlineStr">
        <is>
          <t>tömegpusztító fegyver|
WMD</t>
        </is>
      </c>
      <c r="BC168" s="2" t="inlineStr">
        <is>
          <t>4|
4</t>
        </is>
      </c>
      <c r="BD168" s="2" t="inlineStr">
        <is>
          <t xml:space="preserve">|
</t>
        </is>
      </c>
      <c r="BE168" t="inlineStr">
        <is>
          <t>a fegyverek azon csoportja, amely az ellenség nyílt vagy védett elhelyezésű élőerejének nagyobb csoportjaira és/vagy haditechnikai eszközeire és infrastruktúrájára képes rövid idő alatt, sajátos jellegének és méretének megfelelő és nagymértékű pusztító hatást kifejteni.</t>
        </is>
      </c>
      <c r="BF168" s="2" t="inlineStr">
        <is>
          <t>arma di distruzione di massa|
ADM</t>
        </is>
      </c>
      <c r="BG168" s="2" t="inlineStr">
        <is>
          <t>3|
3</t>
        </is>
      </c>
      <c r="BH168" s="2" t="inlineStr">
        <is>
          <t xml:space="preserve">|
</t>
        </is>
      </c>
      <c r="BI168" t="inlineStr">
        <is>
          <t>arma il cui potenziale offensivo è connotato da una distruttività molto elevata, in grado cioè di arrecare consistenti danni sia a strutture che a esseri umani a seconda delle proprie caratteristiche</t>
        </is>
      </c>
      <c r="BJ168" s="2" t="inlineStr">
        <is>
          <t>masinio naikinimo ginklas|
MNG</t>
        </is>
      </c>
      <c r="BK168" s="2" t="inlineStr">
        <is>
          <t>3|
3</t>
        </is>
      </c>
      <c r="BL168" s="2" t="inlineStr">
        <is>
          <t xml:space="preserve">|
</t>
        </is>
      </c>
      <c r="BM168" t="inlineStr">
        <is>
          <t>ypač didelę naikinamąją galią turintis ginklas; jo naudojimas padaro masinių nuostolių ir griovimų; pasižymi didele naikinamųjų veiksnių gausa ir ilga jų trukme</t>
        </is>
      </c>
      <c r="BN168" s="2" t="inlineStr">
        <is>
          <t>masu iznīcināšanas ieroči|
MII</t>
        </is>
      </c>
      <c r="BO168" s="2" t="inlineStr">
        <is>
          <t>3|
3</t>
        </is>
      </c>
      <c r="BP168" s="2" t="inlineStr">
        <is>
          <t xml:space="preserve">|
</t>
        </is>
      </c>
      <c r="BQ168" t="inlineStr">
        <is>
          <t>ieroči ar milzīgu iznīcināšanas potenciālu, kurus izmanto, lai plašā mērogā neselektīvi iznīcinātu pretinieka dzīvo spēku, infrastruktūru un citus resursus</t>
        </is>
      </c>
      <c r="BR168" s="2" t="inlineStr">
        <is>
          <t>arma ta' qerda massiva|
AQM</t>
        </is>
      </c>
      <c r="BS168" s="2" t="inlineStr">
        <is>
          <t>3|
3</t>
        </is>
      </c>
      <c r="BT168" s="2" t="inlineStr">
        <is>
          <t xml:space="preserve">preferred|
</t>
        </is>
      </c>
      <c r="BU168" t="inlineStr">
        <is>
          <t>arma li kapaċi tkun distruttiva ħafna u li tista' tintuża b'tali mod li teqred nies, infrastrutturi jew riżorsi oħrajn fuq skala kbira</t>
        </is>
      </c>
      <c r="BV168" s="2" t="inlineStr">
        <is>
          <t>massavernietigingswapen|
MVW|
WMD</t>
        </is>
      </c>
      <c r="BW168" s="2" t="inlineStr">
        <is>
          <t>3|
3|
3</t>
        </is>
      </c>
      <c r="BX168" s="2" t="inlineStr">
        <is>
          <t xml:space="preserve">|
|
</t>
        </is>
      </c>
      <c r="BY168" t="inlineStr">
        <is>
          <t>wapen bedoeld om in één keer veel mensen te doden. De massavernietigingswapens worden over het algemeen in drie categorieën onderverdeeld:&lt;br&gt;- nucleaire wapens, zoals de atoombom;&lt;br&gt;- biologische wapens - virussen, bacteriën en schimmels, zoals de miltvuurbacterie en het pokkenvirus;&lt;br&gt;- chemische wapens, zoals zenuwgassen en mosterdgas.</t>
        </is>
      </c>
      <c r="BZ168" s="2" t="inlineStr">
        <is>
          <t>broń masowego rażenia|
BMR</t>
        </is>
      </c>
      <c r="CA168" s="2" t="inlineStr">
        <is>
          <t>4|
4</t>
        </is>
      </c>
      <c r="CB168" s="2" t="inlineStr">
        <is>
          <t xml:space="preserve">|
</t>
        </is>
      </c>
      <c r="CC168" t="inlineStr">
        <is>
          <t>nowoczesny środek walki o wielkiej sile niszczenia, przeznaczony do masowego rażenia ludzi, zwierząt, roślin, sprzętu bojowego i obiektów na dużych obszarach.</t>
        </is>
      </c>
      <c r="CD168" s="2" t="inlineStr">
        <is>
          <t>arma de destruição maciça|
ADM</t>
        </is>
      </c>
      <c r="CE168" s="2" t="inlineStr">
        <is>
          <t>4|
4</t>
        </is>
      </c>
      <c r="CF168" s="2" t="inlineStr">
        <is>
          <t xml:space="preserve">|
</t>
        </is>
      </c>
      <c r="CG168" t="inlineStr">
        <is>
          <t>Nos termos da definição da OTAN, arma capaz de um elevado grau de destruição e de ser utilizada de modo a destruir pessoas, infraestruturas ou outros recursos em larga escala.&lt;br&gt;Segundo as Nações Unidas, estas armas incluem as armas explosivas atómicas, as armas que funcionam por meio de materiais radioativos, as armas biológicas e químicas suscetíveis de causar a morte e todas as armas que venham a ser descobertas no futuro e que, pelo seu efeito de destruição, sejam comparáveis às armas atómicas ou às outras armas acima referidas.</t>
        </is>
      </c>
      <c r="CH168" s="2" t="inlineStr">
        <is>
          <t>armă de distrugere în masă|
ADM</t>
        </is>
      </c>
      <c r="CI168" s="2" t="inlineStr">
        <is>
          <t>3|
2</t>
        </is>
      </c>
      <c r="CJ168" s="2" t="inlineStr">
        <is>
          <t xml:space="preserve">|
</t>
        </is>
      </c>
      <c r="CK168" t="inlineStr">
        <is>
          <t>armă nucleară, biologică, chimică sau radiologică capabilă să cauzeze distrugeri și pierderi de vieți omenești masive</t>
        </is>
      </c>
      <c r="CL168" s="2" t="inlineStr">
        <is>
          <t>zbraň hromadného ničenia|
ZHN</t>
        </is>
      </c>
      <c r="CM168" s="2" t="inlineStr">
        <is>
          <t>3|
3</t>
        </is>
      </c>
      <c r="CN168" s="2" t="inlineStr">
        <is>
          <t xml:space="preserve">|
</t>
        </is>
      </c>
      <c r="CO168" t="inlineStr">
        <is>
          <t>zbraň schopná spôsobiť devastačné škody a straty na životoch veľkého rozsahu</t>
        </is>
      </c>
      <c r="CP168" s="2" t="inlineStr">
        <is>
          <t>orožje za množično uničevanje</t>
        </is>
      </c>
      <c r="CQ168" s="2" t="inlineStr">
        <is>
          <t>4</t>
        </is>
      </c>
      <c r="CR168" s="2" t="inlineStr">
        <is>
          <t/>
        </is>
      </c>
      <c r="CS168" t="inlineStr">
        <is>
          <t>orožje, ki lahko povzroči veliko uničenje in se uporablja na tak način, da povzroči veliko uničenje ljudi, infrastrukture ali drugih virov</t>
        </is>
      </c>
      <c r="CT168" s="2" t="inlineStr">
        <is>
          <t>massförstörelsevapen</t>
        </is>
      </c>
      <c r="CU168" s="2" t="inlineStr">
        <is>
          <t>3</t>
        </is>
      </c>
      <c r="CV168" s="2" t="inlineStr">
        <is>
          <t/>
        </is>
      </c>
      <c r="CW168" t="inlineStr">
        <is>
          <t>Vapen som verkar urskillningslöst och heller inte gör skillnad på militära eller civila mål.</t>
        </is>
      </c>
    </row>
    <row r="169">
      <c r="A169" s="1" t="str">
        <f>HYPERLINK("https://iate.europa.eu/entry/result/894145/all", "894145")</f>
        <v>894145</v>
      </c>
      <c r="B169" t="inlineStr">
        <is>
          <t>POLITICS;INTERNATIONAL RELATIONS</t>
        </is>
      </c>
      <c r="C169" t="inlineStr">
        <is>
          <t>POLITICS|politics and public safety|public safety;INTERNATIONAL RELATIONS|defence|military equipment</t>
        </is>
      </c>
      <c r="D169" t="inlineStr">
        <is>
          <t>yes</t>
        </is>
      </c>
      <c r="E169" t="inlineStr">
        <is>
          <t/>
        </is>
      </c>
      <c r="F169" s="2" t="inlineStr">
        <is>
          <t>самоделно взривно устройство|
IED|
импровизирано взривно устройство</t>
        </is>
      </c>
      <c r="G169" s="2" t="inlineStr">
        <is>
          <t>3|
3|
3</t>
        </is>
      </c>
      <c r="H169" s="2" t="inlineStr">
        <is>
          <t xml:space="preserve">|
|
</t>
        </is>
      </c>
      <c r="I169" t="inlineStr">
        <is>
          <t/>
        </is>
      </c>
      <c r="J169" s="2" t="inlineStr">
        <is>
          <t>improvizované výbušné zařízení|
IED</t>
        </is>
      </c>
      <c r="K169" s="2" t="inlineStr">
        <is>
          <t>3|
3</t>
        </is>
      </c>
      <c r="L169" s="2" t="inlineStr">
        <is>
          <t xml:space="preserve">|
</t>
        </is>
      </c>
      <c r="M169" t="inlineStr">
        <is>
          <t>Zařízení umístěné nebo vyrobené improvizovaným způsobem a obsahující ničivé, smrtící, škodlivé, pyrotechnické nebo zápalné chemické látky a určené k ničení, zneschopnění, narušování činnosti nebo odvedení pozornosti. Může obsahovat vojenský materiál, ale zpravidla je sestaveno z nevojenských součástek.</t>
        </is>
      </c>
      <c r="N169" s="2" t="inlineStr">
        <is>
          <t>improviseret eksplosiv anordning|
IED</t>
        </is>
      </c>
      <c r="O169" s="2" t="inlineStr">
        <is>
          <t>4|
4</t>
        </is>
      </c>
      <c r="P169" s="2" t="inlineStr">
        <is>
          <t xml:space="preserve">|
</t>
        </is>
      </c>
      <c r="Q169" t="inlineStr">
        <is>
          <t/>
        </is>
      </c>
      <c r="R169" s="2" t="inlineStr">
        <is>
          <t>unkonventionelle Spreng- und Brandvorrichtung|
USBV|
behelfsmäßige Sprengvorrichtung|
unbekannte Spreng- und Brandvorrichtung</t>
        </is>
      </c>
      <c r="S169" s="2" t="inlineStr">
        <is>
          <t>3|
3|
3|
3</t>
        </is>
      </c>
      <c r="T169" s="2" t="inlineStr">
        <is>
          <t xml:space="preserve">preferred|
|
|
</t>
        </is>
      </c>
      <c r="U169" t="inlineStr">
        <is>
          <t>selbst hergestellte, veränderte oder missbräuchlich benutzte gewerbliche oder militärische Vorrichtung, die eine Explosion oder einen Brand herbeiführen kann und dadurch Leib und Leben von Menschen und Sachwerte gefährdet</t>
        </is>
      </c>
      <c r="V169" s="2" t="inlineStr">
        <is>
          <t>αυτοσχέδιος εκρηκτικός μηχανισμός|
IED</t>
        </is>
      </c>
      <c r="W169" s="2" t="inlineStr">
        <is>
          <t>3|
3</t>
        </is>
      </c>
      <c r="X169" s="2" t="inlineStr">
        <is>
          <t xml:space="preserve">|
</t>
        </is>
      </c>
      <c r="Y169" t="inlineStr">
        <is>
          <t/>
        </is>
      </c>
      <c r="Z169" s="2" t="inlineStr">
        <is>
          <t>improvised explosive device|
booby trap|
IED|
self-made bomb|
self-made explosive|
home-made bomb</t>
        </is>
      </c>
      <c r="AA169" s="2" t="inlineStr">
        <is>
          <t>3|
1|
3|
2|
1|
1</t>
        </is>
      </c>
      <c r="AB169" s="2" t="inlineStr">
        <is>
          <t xml:space="preserve">|
|
|
|
|
</t>
        </is>
      </c>
      <c r="AC169" t="inlineStr">
        <is>
          <t>device placed or fabricated in an improvised manner incorporating destructive, lethal, noxious, pyrotechnic or incendiary chemicals and designed to destroy, incapacitate, harass or distract</t>
        </is>
      </c>
      <c r="AD169" s="2" t="inlineStr">
        <is>
          <t>artefacto explosivo improvisado|
IED|
bomba de construcción rudimentaria</t>
        </is>
      </c>
      <c r="AE169" s="2" t="inlineStr">
        <is>
          <t>3|
3|
2</t>
        </is>
      </c>
      <c r="AF169" s="2" t="inlineStr">
        <is>
          <t xml:space="preserve">|
|
</t>
        </is>
      </c>
      <c r="AG169" t="inlineStr">
        <is>
          <t>Artefacto explosivo de fabricación manual que se utiliza en los conflictos asimétricos de la guerra del terrorismo contra ejércitos regulares y población. Su diseño se ve condicionado por la disponibilidad de la tecnología de los distintos componentes, los conocimientos o la capacidad de producción en la zona. Aunque pueden incorporar material militar, normalmente se fabrican con explosivos industriales o con explosivos elaborados con materiales fáciles de adquirir en el mercado.</t>
        </is>
      </c>
      <c r="AH169" s="2" t="inlineStr">
        <is>
          <t>isetehtud lõhkekeha|
isetehtud lõhkeseade</t>
        </is>
      </c>
      <c r="AI169" s="2" t="inlineStr">
        <is>
          <t>3|
3</t>
        </is>
      </c>
      <c r="AJ169" s="2" t="inlineStr">
        <is>
          <t xml:space="preserve">|
</t>
        </is>
      </c>
      <c r="AK169" t="inlineStr">
        <is>
          <t>tavapäratult paigaldatud või isevalmistatud seade, mis sisaldab purustavaid, tapvaid, mürgiseid, pürotehnilisi või süütekemikaale ning mille eesmärgiks on hävitada, teovõimetuks muuta, häirida või tähelepanu kõrvale juhtida</t>
        </is>
      </c>
      <c r="AL169" s="2" t="inlineStr">
        <is>
          <t>omatekoinen räjähde|
improvisoitu räjähde|
vahingoittavaksi aiottu laite</t>
        </is>
      </c>
      <c r="AM169" s="2" t="inlineStr">
        <is>
          <t>3|
2|
2</t>
        </is>
      </c>
      <c r="AN169" s="2" t="inlineStr">
        <is>
          <t xml:space="preserve">preferred|
|
</t>
        </is>
      </c>
      <c r="AO169" t="inlineStr">
        <is>
          <t/>
        </is>
      </c>
      <c r="AP169" s="2" t="inlineStr">
        <is>
          <t>engin explosif improvisé|
EEI|
dispositif explosif de circonstance|
dispositif explosif improvisé</t>
        </is>
      </c>
      <c r="AQ169" s="2" t="inlineStr">
        <is>
          <t>3|
3|
3|
3</t>
        </is>
      </c>
      <c r="AR169" s="2" t="inlineStr">
        <is>
          <t xml:space="preserve">preferred|
|
|
</t>
        </is>
      </c>
      <c r="AS169" t="inlineStr">
        <is>
          <t>Dispositif placé ou réalisé d'une manière improvisée qui contient des produits chimiques destructeurs, mortels, nuisibles, toxiques, incendiaires ou pyrotechniques. Il est destiné à détruire, neutraliser, harceler, ou détourner l'attention. Il peut incorporer des composants militaires et peut être parfois activé à distance.</t>
        </is>
      </c>
      <c r="AT169" s="2" t="inlineStr">
        <is>
          <t>gaireas pléascach seiftithe|
IED</t>
        </is>
      </c>
      <c r="AU169" s="2" t="inlineStr">
        <is>
          <t>3|
3</t>
        </is>
      </c>
      <c r="AV169" s="2" t="inlineStr">
        <is>
          <t xml:space="preserve">|
</t>
        </is>
      </c>
      <c r="AW169" t="inlineStr">
        <is>
          <t/>
        </is>
      </c>
      <c r="AX169" s="2" t="inlineStr">
        <is>
          <t>improvizirana eksplozivna naprava|
IEN</t>
        </is>
      </c>
      <c r="AY169" s="2" t="inlineStr">
        <is>
          <t>3|
3</t>
        </is>
      </c>
      <c r="AZ169" s="2" t="inlineStr">
        <is>
          <t xml:space="preserve">|
</t>
        </is>
      </c>
      <c r="BA169" t="inlineStr">
        <is>
          <t/>
        </is>
      </c>
      <c r="BB169" s="2" t="inlineStr">
        <is>
          <t>rögtönzött robbanószerkezet|
rögtönzött robbanóeszköz|
IED</t>
        </is>
      </c>
      <c r="BC169" s="2" t="inlineStr">
        <is>
          <t>4|
4|
4</t>
        </is>
      </c>
      <c r="BD169" s="2" t="inlineStr">
        <is>
          <t>preferred|
admitted|
admitted</t>
        </is>
      </c>
      <c r="BE169" t="inlineStr">
        <is>
          <t>romboló, halálos, ártalmas, pirotechnikai
vagy gyúlékony vegyi anyagokat egyesítő,
rögtönzött módon elhelyezett vagy
összeállított, rombolásra, mozgásképtelenné
tételre, zavarkeltésre vagy zaklatásra szánt
szerkezet; összeállítható katonai
eszközökből is, de rendszerint nem-katonai
anyagokból készítik</t>
        </is>
      </c>
      <c r="BF169" s="2" t="inlineStr">
        <is>
          <t>IED|
ordigno esplosivo improvvisato|
dispositivo esplosivo ed incendiario non convenzionale</t>
        </is>
      </c>
      <c r="BG169" s="2" t="inlineStr">
        <is>
          <t>3|
3|
2</t>
        </is>
      </c>
      <c r="BH169" s="2" t="inlineStr">
        <is>
          <t xml:space="preserve">|
|
</t>
        </is>
      </c>
      <c r="BI169" t="inlineStr">
        <is>
          <t>ordigno realizzato in maniera artigianale tramite l'impiego di esplosivi recuperati da parti di ordigni convenzionali (proiettili e mine) ed esplosivi artigianali fatti in casa</t>
        </is>
      </c>
      <c r="BJ169" s="2" t="inlineStr">
        <is>
          <t>savadarbis sprogstamasis užtaisas</t>
        </is>
      </c>
      <c r="BK169" s="2" t="inlineStr">
        <is>
          <t>3</t>
        </is>
      </c>
      <c r="BL169" s="2" t="inlineStr">
        <is>
          <t/>
        </is>
      </c>
      <c r="BM169" t="inlineStr">
        <is>
          <t/>
        </is>
      </c>
      <c r="BN169" s="2" t="inlineStr">
        <is>
          <t>improvizēta sprāgstierīce|
improvizēta spridzināšanas ierīce|
ISI|
pašdarināts spridzeklis</t>
        </is>
      </c>
      <c r="BO169" s="2" t="inlineStr">
        <is>
          <t>3|
2|
2|
2</t>
        </is>
      </c>
      <c r="BP169" s="2" t="inlineStr">
        <is>
          <t xml:space="preserve">preferred|
|
|
</t>
        </is>
      </c>
      <c r="BQ169" t="inlineStr">
        <is>
          <t>paštaisīta sprāgstierīce [ &lt;a href="/entry/result/926257/all" id="ENTRY_TO_ENTRY_CONVERTER" target="_blank"&gt;IATE:926257&lt;/a&gt; ], kuras sastāvā ir iznīcinošas, nāvējošas, indīgas, pirotehniskas vai degošas ķīmiskas vielas un kura ir paredzēta tam, lai kaitētu, novērstu uzmanību, iznīcinātu vai padarītu personas pretoties nespējīgas. Tās sastāvā var ietilpt arī militāri komponenti (munīcija), tomēr parasti šāda veida spridzināšanas ierīci izgatavo no citiem materiāliem</t>
        </is>
      </c>
      <c r="BR169" s="2" t="inlineStr">
        <is>
          <t>apparat esplożiv improvviżat|
IED|
apparat splussiv improvviżat|
bomba artiġjanali</t>
        </is>
      </c>
      <c r="BS169" s="2" t="inlineStr">
        <is>
          <t>3|
3|
3|
3</t>
        </is>
      </c>
      <c r="BT169" s="2" t="inlineStr">
        <is>
          <t xml:space="preserve">|
|
|
</t>
        </is>
      </c>
      <c r="BU169" t="inlineStr">
        <is>
          <t>apparat magħmul bl-idejn li jkun fih sustanzi kimiċi qerrieda, letali, noċivi, pirotekniċi jew inċendjarji u ddisinjat biex joħloq qirda, inkapaċità, vessazzjoni jew distrazzjoni, u spiss jikkonsisti minn komponenti mhux militari</t>
        </is>
      </c>
      <c r="BV169" s="2" t="inlineStr">
        <is>
          <t>geïmproviseerd explosief|
IED</t>
        </is>
      </c>
      <c r="BW169" s="2" t="inlineStr">
        <is>
          <t>3|
3</t>
        </is>
      </c>
      <c r="BX169" s="2" t="inlineStr">
        <is>
          <t xml:space="preserve">|
</t>
        </is>
      </c>
      <c r="BY169" t="inlineStr">
        <is>
          <t>geïmproviseerd springtuig dat als wapen wordt ingezet, waarvan de kern uit industriële, militaire of zelfgemaakte explosieven bestaat, en dat door de gebruiker zelf in elkaar is gezet</t>
        </is>
      </c>
      <c r="BZ169" s="2" t="inlineStr">
        <is>
          <t>improwizowany ładunek wybuchowy|
IED|
improwizowane urządzenie wybuchowe</t>
        </is>
      </c>
      <c r="CA169" s="2" t="inlineStr">
        <is>
          <t>2|
2|
3</t>
        </is>
      </c>
      <c r="CB169" s="2" t="inlineStr">
        <is>
          <t>|
|
preferred</t>
        </is>
      </c>
      <c r="CC169" t="inlineStr">
        <is>
          <t>improwizowana, prowizoryczna mina lądowa wykonana z materiałów zastępczych, takich jak: saperskie materiały wybuchowe, pociski artyleryjskie, bomby lotnicze, głowice torpedowe, granaty, różne niewybuchy lub niewypały itp., zakopana w ziemi, wybuchająca pod wpływem nacisku lub przez zdalne odpalenie</t>
        </is>
      </c>
      <c r="CD169" s="2" t="inlineStr">
        <is>
          <t>engenho explosivo improvisado|
EEI|
bomba de fabrico caseiro</t>
        </is>
      </c>
      <c r="CE169" s="2" t="inlineStr">
        <is>
          <t>3|
3|
3</t>
        </is>
      </c>
      <c r="CF169" s="2" t="inlineStr">
        <is>
          <t xml:space="preserve">|
|
</t>
        </is>
      </c>
      <c r="CG169" t="inlineStr">
        <is>
          <t>Engenho colocado ou fabricado de forma improvisada para provocar destruição, incapacitação, perturbação ou diversão. Embora possa integrar material militar, normalmente é elaborado com componentes não militares.</t>
        </is>
      </c>
      <c r="CH169" s="2" t="inlineStr">
        <is>
          <t>dispozitiv exploziv improvizat|
IED</t>
        </is>
      </c>
      <c r="CI169" s="2" t="inlineStr">
        <is>
          <t>3|
3</t>
        </is>
      </c>
      <c r="CJ169" s="2" t="inlineStr">
        <is>
          <t xml:space="preserve">|
</t>
        </is>
      </c>
      <c r="CK169" t="inlineStr">
        <is>
          <t>dispozitiv plasat sau fabricat în mod improvizat încorporând substanțe chimice distructive, letale, toxice, pirotehnice sau incendiare și destinat distrugerii, incapacitării, hărțuirii sau distragerii atenției.</t>
        </is>
      </c>
      <c r="CL169" s="2" t="inlineStr">
        <is>
          <t>improvizované výbušné zariadenie|
IED</t>
        </is>
      </c>
      <c r="CM169" s="2" t="inlineStr">
        <is>
          <t>3|
3</t>
        </is>
      </c>
      <c r="CN169" s="2" t="inlineStr">
        <is>
          <t xml:space="preserve">|
</t>
        </is>
      </c>
      <c r="CO169" t="inlineStr">
        <is>
          <t>zariadenie umiestnené alebo vyrobené improvizovaným spôsobom obsahujúce deštrukčné, smrtiace, škodlivé, pyrotechnické alebo zápalné chemické látky a skonštruované na ničenie, vyradenie z prevádzky, narúšanie alebo odvedenie pozornosti; môže obsahovať vojenský materiál, ale obyčajne sa vyhotovuje z nevojenského materiálu</t>
        </is>
      </c>
      <c r="CP169" s="2" t="inlineStr">
        <is>
          <t>improvizirana eksplozivna naprava|
IED</t>
        </is>
      </c>
      <c r="CQ169" s="2" t="inlineStr">
        <is>
          <t>3|
3</t>
        </is>
      </c>
      <c r="CR169" s="2" t="inlineStr">
        <is>
          <t xml:space="preserve">|
</t>
        </is>
      </c>
      <c r="CS169" t="inlineStr">
        <is>
          <t>doma izdelano sredstvo, sestavljeno iz petih osnovnih delov, ki so lahko vojaški ali nevojaški materiali; narejeno je iz uničevalnih, smrtonosnih, škodljivih, pirotehničnih ali zažigalnih kemikalij</t>
        </is>
      </c>
      <c r="CT169" s="2" t="inlineStr">
        <is>
          <t>improviserad sprängladdning</t>
        </is>
      </c>
      <c r="CU169" s="2" t="inlineStr">
        <is>
          <t>3</t>
        </is>
      </c>
      <c r="CV169" s="2" t="inlineStr">
        <is>
          <t/>
        </is>
      </c>
      <c r="CW169" t="inlineStr">
        <is>
          <t/>
        </is>
      </c>
    </row>
    <row r="170">
      <c r="A170" s="1" t="str">
        <f>HYPERLINK("https://iate.europa.eu/entry/result/928613/all", "928613")</f>
        <v>928613</v>
      </c>
      <c r="B170" t="inlineStr">
        <is>
          <t>INTERNATIONAL RELATIONS;LAW;PRODUCTION, TECHNOLOGY AND RESEARCH;ENERGY</t>
        </is>
      </c>
      <c r="C170" t="inlineStr">
        <is>
          <t>INTERNATIONAL RELATIONS|defence;LAW|criminal law;PRODUCTION, TECHNOLOGY AND RESEARCH|technology and technical regulations|technology;ENERGY|electrical and nuclear industries|nuclear energy</t>
        </is>
      </c>
      <c r="D170" t="inlineStr">
        <is>
          <t>no</t>
        </is>
      </c>
      <c r="E170" t="inlineStr">
        <is>
          <t/>
        </is>
      </c>
      <c r="F170" s="2" t="inlineStr">
        <is>
          <t>мръсна бомба|
радиологична бомба</t>
        </is>
      </c>
      <c r="G170" s="2" t="inlineStr">
        <is>
          <t>3|
3</t>
        </is>
      </c>
      <c r="H170" s="2" t="inlineStr">
        <is>
          <t xml:space="preserve">|
</t>
        </is>
      </c>
      <c r="I170" t="inlineStr">
        <is>
          <t>устройство, което причинява целенасоченото разпространение на радиоактивен материал чрез чрез взривяване без ядрена детонация</t>
        </is>
      </c>
      <c r="J170" s="2" t="inlineStr">
        <is>
          <t>špinavá bomba|
radiologická bomba</t>
        </is>
      </c>
      <c r="K170" s="2" t="inlineStr">
        <is>
          <t>3|
2</t>
        </is>
      </c>
      <c r="L170" s="2" t="inlineStr">
        <is>
          <t xml:space="preserve">|
</t>
        </is>
      </c>
      <c r="M170" t="inlineStr">
        <is>
          <t>bomba využívající nálože s konvenční náplní (např. trinitrotoluenu) k rozptýlení radioaktivních materiálů, přičemž její bezprostřední ničivý účinek je zanedbatelný a její působení spočívá v zamoření určitého území radioaktivní látkou</t>
        </is>
      </c>
      <c r="N170" s="2" t="inlineStr">
        <is>
          <t>beskidt bombe|
snavset bombe</t>
        </is>
      </c>
      <c r="O170" s="2" t="inlineStr">
        <is>
          <t>3|
3</t>
        </is>
      </c>
      <c r="P170" s="2" t="inlineStr">
        <is>
          <t xml:space="preserve">|
</t>
        </is>
      </c>
      <c r="Q170" t="inlineStr">
        <is>
          <t>En type radiologisk våben, der består af en improviseret eksplosiv anordning, kombineret med radioaktivt materiale (dvs.en radioaktiv improviseret eksplosiv anordning). Beskidte bomber er beregnede til at bruge sprængkraft til at sprede radioaktivt materiale for at forårsage radioaktiv kontaminering og eksponere så mange som muligt for strålingen.</t>
        </is>
      </c>
      <c r="R170" s="2" t="inlineStr">
        <is>
          <t>schmutzige Bombe|
radiologische Bombe</t>
        </is>
      </c>
      <c r="S170" s="2" t="inlineStr">
        <is>
          <t>3|
2</t>
        </is>
      </c>
      <c r="T170" s="2" t="inlineStr">
        <is>
          <t xml:space="preserve">|
</t>
        </is>
      </c>
      <c r="U170" t="inlineStr">
        <is>
          <t>Vorrichtung zur Verbreitung radiologischer Stoffe durch eine konventionelle Explosion</t>
        </is>
      </c>
      <c r="V170" s="2" t="inlineStr">
        <is>
          <t>Βρώμικη βόμβα</t>
        </is>
      </c>
      <c r="W170" s="2" t="inlineStr">
        <is>
          <t>3</t>
        </is>
      </c>
      <c r="X170" s="2" t="inlineStr">
        <is>
          <t/>
        </is>
      </c>
      <c r="Y170" t="inlineStr">
        <is>
          <t>Είδος μηχανισμού διασκορπισμού ραδιενέργειας (RDD) [ &lt;a href="/entry/result/933297/all" id="ENTRY_TO_ENTRY_CONVERTER" target="_blank"&gt;IATE:933297&lt;/a&gt; ], ο οποίος αποτελείται από αυτοσχέδιο εκρηκτικό μηχανισμό μηχανισμό (ΑΕΜ), σε συνδυασμό με ραδιενεργό υλικό (γνωστός και ως ραδιενεργός αυτοσχέδιος εκρηκτικός μηχανισμός [RIED]). Οι βρόμικες βόμβες είναι ειδικά σχεδιασμένες ώστε να χρησιμοποιούν εκρηκτική ισχύ για να διασκορπίζεται το ραδιενεργό υλικό και να προκαλούν ραδιενεργή μόλυνση εκθέτοντας στην ακτινοβολία όσο το δυνατόν περισσότερα άτομα.</t>
        </is>
      </c>
      <c r="Z170" s="2" t="inlineStr">
        <is>
          <t>dirty bomb|
radiological bomb|
radiological dispersion device</t>
        </is>
      </c>
      <c r="AA170" s="2" t="inlineStr">
        <is>
          <t>3|
2|
1</t>
        </is>
      </c>
      <c r="AB170" s="2" t="inlineStr">
        <is>
          <t xml:space="preserve">|
|
</t>
        </is>
      </c>
      <c r="AC170" t="inlineStr">
        <is>
          <t>device designed to spread radioactive material by means of a non-nuclear explosion</t>
        </is>
      </c>
      <c r="AD170" s="2" t="inlineStr">
        <is>
          <t>bomba de dispersión radiológica|
bomba radiológica|
bomba sucia</t>
        </is>
      </c>
      <c r="AE170" s="2" t="inlineStr">
        <is>
          <t>3|
3|
3</t>
        </is>
      </c>
      <c r="AF170" s="2" t="inlineStr">
        <is>
          <t xml:space="preserve">|
|
</t>
        </is>
      </c>
      <c r="AG170" t="inlineStr">
        <is>
          <t>Artefacto que contiene materiales radiactivos y un explosivo convencional y que, al detonar, dispersa su contenido radiactivo, contaminando zonas adyacentes al lugar de la explosión.</t>
        </is>
      </c>
      <c r="AH170" s="2" t="inlineStr">
        <is>
          <t>räpane pomm</t>
        </is>
      </c>
      <c r="AI170" s="2" t="inlineStr">
        <is>
          <t>2</t>
        </is>
      </c>
      <c r="AJ170" s="2" t="inlineStr">
        <is>
          <t/>
        </is>
      </c>
      <c r="AK170" t="inlineStr">
        <is>
          <t>üks radioloogilise relva [ &lt;a href="/entry/result/933297/all" id="ENTRY_TO_ENTRY_CONVERTER" target="_blank"&gt;IATE:933297&lt;/a&gt; ] liike, mille puhul kasutatakse radioaktiivse materjali levitamiseks pommi lõhkemist</t>
        </is>
      </c>
      <c r="AL170" t="inlineStr">
        <is>
          <t/>
        </is>
      </c>
      <c r="AM170" t="inlineStr">
        <is>
          <t/>
        </is>
      </c>
      <c r="AN170" t="inlineStr">
        <is>
          <t/>
        </is>
      </c>
      <c r="AO170" t="inlineStr">
        <is>
          <t/>
        </is>
      </c>
      <c r="AP170" s="2" t="inlineStr">
        <is>
          <t>bombe sale|
bombe radiologique</t>
        </is>
      </c>
      <c r="AQ170" s="2" t="inlineStr">
        <is>
          <t>3|
3</t>
        </is>
      </c>
      <c r="AR170" s="2" t="inlineStr">
        <is>
          <t xml:space="preserve">|
</t>
        </is>
      </c>
      <c r="AS170" t="inlineStr">
        <is>
          <t>type de dispositif de dispersion radiologique (DDR) qui consiste en un engin explosif, combiné à des matières radioactives, conçu pour utiliser la force explosive afin de disperser les matières radioactives dans le but de provoquer une contamination radioactive et d'exposer le plus de personnes possible aux rayonnements</t>
        </is>
      </c>
      <c r="AT170" t="inlineStr">
        <is>
          <t/>
        </is>
      </c>
      <c r="AU170" t="inlineStr">
        <is>
          <t/>
        </is>
      </c>
      <c r="AV170" t="inlineStr">
        <is>
          <t/>
        </is>
      </c>
      <c r="AW170" t="inlineStr">
        <is>
          <t/>
        </is>
      </c>
      <c r="AX170" t="inlineStr">
        <is>
          <t/>
        </is>
      </c>
      <c r="AY170" t="inlineStr">
        <is>
          <t/>
        </is>
      </c>
      <c r="AZ170" t="inlineStr">
        <is>
          <t/>
        </is>
      </c>
      <c r="BA170" t="inlineStr">
        <is>
          <t/>
        </is>
      </c>
      <c r="BB170" s="2" t="inlineStr">
        <is>
          <t>piszkos bomba</t>
        </is>
      </c>
      <c r="BC170" s="2" t="inlineStr">
        <is>
          <t>4</t>
        </is>
      </c>
      <c r="BD170" s="2" t="inlineStr">
        <is>
          <t/>
        </is>
      </c>
      <c r="BE170" t="inlineStr">
        <is>
          <t>olyan fegyver, amely hagyományos robbanóanyagot használ radioaktív anyag szétszórására</t>
        </is>
      </c>
      <c r="BF170" s="2" t="inlineStr">
        <is>
          <t>bomba sporca|
bomba radiologica</t>
        </is>
      </c>
      <c r="BG170" s="2" t="inlineStr">
        <is>
          <t>3|
3</t>
        </is>
      </c>
      <c r="BH170" s="2" t="inlineStr">
        <is>
          <t xml:space="preserve">|
</t>
        </is>
      </c>
      <c r="BI170" t="inlineStr">
        <is>
          <t>dispositivo studiato per diffondere sostanze radioattive con esplosivi tradizionali al momento dello scoppio della bomba, che può uccidere o ferire le persone e in seguito propagare contaminazione</t>
        </is>
      </c>
      <c r="BJ170" s="2" t="inlineStr">
        <is>
          <t>nešvarioji bomba</t>
        </is>
      </c>
      <c r="BK170" s="2" t="inlineStr">
        <is>
          <t>3</t>
        </is>
      </c>
      <c r="BL170" s="2" t="inlineStr">
        <is>
          <t/>
        </is>
      </c>
      <c r="BM170" t="inlineStr">
        <is>
          <t>radioaktyviųjų medžiagų paskleidimo įtaisas, kuriuo, naudojant įprastinius sprogmenis, paskleidžiama radionuklidų</t>
        </is>
      </c>
      <c r="BN170" t="inlineStr">
        <is>
          <t/>
        </is>
      </c>
      <c r="BO170" t="inlineStr">
        <is>
          <t/>
        </is>
      </c>
      <c r="BP170" t="inlineStr">
        <is>
          <t/>
        </is>
      </c>
      <c r="BQ170" t="inlineStr">
        <is>
          <t/>
        </is>
      </c>
      <c r="BR170" s="2" t="inlineStr">
        <is>
          <t>bomba maħmuġa|
bomba radjoloġika</t>
        </is>
      </c>
      <c r="BS170" s="2" t="inlineStr">
        <is>
          <t>3|
3</t>
        </is>
      </c>
      <c r="BT170" s="2" t="inlineStr">
        <is>
          <t xml:space="preserve">|
</t>
        </is>
      </c>
      <c r="BU170" t="inlineStr">
        <is>
          <t>apparat imfassal biex iferrex materjal radjuattiv permezz ta' splużjoni mhux nukleari</t>
        </is>
      </c>
      <c r="BV170" s="2" t="inlineStr">
        <is>
          <t>vuile bom</t>
        </is>
      </c>
      <c r="BW170" s="2" t="inlineStr">
        <is>
          <t>3</t>
        </is>
      </c>
      <c r="BX170" s="2" t="inlineStr">
        <is>
          <t/>
        </is>
      </c>
      <c r="BY170" t="inlineStr">
        <is>
          <t>bom die bestaat uit conventionele explosieven en radioactief materiaal dat door de explosie verspreid wordt</t>
        </is>
      </c>
      <c r="BZ170" s="2" t="inlineStr">
        <is>
          <t>brudna bomba</t>
        </is>
      </c>
      <c r="CA170" s="2" t="inlineStr">
        <is>
          <t>3</t>
        </is>
      </c>
      <c r="CB170" s="2" t="inlineStr">
        <is>
          <t/>
        </is>
      </c>
      <c r="CC170" t="inlineStr">
        <is>
          <t>bomba, której celem jest rozsianie materiału radioaktywnego, a przez to doprowadzenie do promieniotwórczego skażenia terenu, na możliwie dużym obszarze, przy wykorzystaniu wybuchu klasycznego materiału wybuchowego</t>
        </is>
      </c>
      <c r="CD170" t="inlineStr">
        <is>
          <t/>
        </is>
      </c>
      <c r="CE170" t="inlineStr">
        <is>
          <t/>
        </is>
      </c>
      <c r="CF170" t="inlineStr">
        <is>
          <t/>
        </is>
      </c>
      <c r="CG170" t="inlineStr">
        <is>
          <t/>
        </is>
      </c>
      <c r="CH170" s="2" t="inlineStr">
        <is>
          <t>bombă radiologică|
bombă murdară</t>
        </is>
      </c>
      <c r="CI170" s="2" t="inlineStr">
        <is>
          <t>3|
3</t>
        </is>
      </c>
      <c r="CJ170" s="2" t="inlineStr">
        <is>
          <t xml:space="preserve">|
</t>
        </is>
      </c>
      <c r="CK170" t="inlineStr">
        <is>
          <t>tip de dispozitiv de dispersie radiologică [ &lt;a href="/entry/result/933297/all" id="ENTRY_TO_ENTRY_CONVERTER" target="_blank"&gt;IATE:933297&lt;/a&gt; ] , constând dintr-un dispozitiv exploziv improvizat [ &lt;a href="/entry/result/894145/all" id="ENTRY_TO_ENTRY_CONVERTER" target="_blank"&gt;IATE:894145&lt;/a&gt; ] combinat cu material radioactiv, proiectat să folosească forța explozivă pentru a dispersa materialul radioactiv</t>
        </is>
      </c>
      <c r="CL170" s="2" t="inlineStr">
        <is>
          <t>špinavá bomba</t>
        </is>
      </c>
      <c r="CM170" s="2" t="inlineStr">
        <is>
          <t>3</t>
        </is>
      </c>
      <c r="CN170" s="2" t="inlineStr">
        <is>
          <t/>
        </is>
      </c>
      <c r="CO170" t="inlineStr">
        <is>
          <t>označenie pre zbraň, ktorá spôsobuje rádioaktívne zamorenie rozprášením rádioaktívnych látok klasickou výbušninou</t>
        </is>
      </c>
      <c r="CP170" s="2" t="inlineStr">
        <is>
          <t>umazana bomba|
radiološka bomba</t>
        </is>
      </c>
      <c r="CQ170" s="2" t="inlineStr">
        <is>
          <t>3|
2</t>
        </is>
      </c>
      <c r="CR170" s="2" t="inlineStr">
        <is>
          <t xml:space="preserve">|
</t>
        </is>
      </c>
      <c r="CS170" t="inlineStr">
        <is>
          <t>vrsta &lt;b&gt;radiološke disperzivne naprave (RDD)&lt;/b&gt; [ &lt;a href="/entry/result/933297/all" id="ENTRY_TO_ENTRY_CONVERTER" target="_blank"&gt;IATE:933297&lt;/a&gt; ], ki je sestavljena iz &lt;b&gt;improvizirane eksplozivne naprave (IED)&lt;/b&gt; [ &lt;a href="/entry/result/894145/all" id="ENTRY_TO_ENTRY_CONVERTER" target="_blank"&gt;IATE:894145&lt;/a&gt; ] v kombinaciji z radioaktivno snovjo (znana kot radioaktivna improvizirana eksplozivna naprava [RIED]);&lt;br&gt;zasnovana tako, da eksplozivno silo izkorišča za širjenje radioaktivne snovi z namenom povzročitve radioaktivnega onesnaženja in izpostavitve čim večjega števila ljudi sevanju</t>
        </is>
      </c>
      <c r="CT170" s="2" t="inlineStr">
        <is>
          <t>smutsig bomb</t>
        </is>
      </c>
      <c r="CU170" s="2" t="inlineStr">
        <is>
          <t>3</t>
        </is>
      </c>
      <c r="CV170" s="2" t="inlineStr">
        <is>
          <t/>
        </is>
      </c>
      <c r="CW170" t="inlineStr">
        <is>
          <t>Vapen som består av en konventionell sprängladdning och som sprider radioaktivt material.</t>
        </is>
      </c>
    </row>
    <row r="171">
      <c r="A171" s="1" t="str">
        <f>HYPERLINK("https://iate.europa.eu/entry/result/1905054/all", "1905054")</f>
        <v>1905054</v>
      </c>
      <c r="B171" t="inlineStr">
        <is>
          <t>SOCIAL QUESTIONS</t>
        </is>
      </c>
      <c r="C171" t="inlineStr">
        <is>
          <t>SOCIAL QUESTIONS|health|illness|infectious disease</t>
        </is>
      </c>
      <c r="D171" t="inlineStr">
        <is>
          <t>yes</t>
        </is>
      </c>
      <c r="E171" t="inlineStr">
        <is>
          <t/>
        </is>
      </c>
      <c r="F171" s="2" t="inlineStr">
        <is>
          <t>тежък остър респираторен синдром|
ТОРС</t>
        </is>
      </c>
      <c r="G171" s="2" t="inlineStr">
        <is>
          <t>3|
3</t>
        </is>
      </c>
      <c r="H171" s="2" t="inlineStr">
        <is>
          <t xml:space="preserve">|
</t>
        </is>
      </c>
      <c r="I171" t="inlineStr">
        <is>
          <t>регистрирано за първи път през 2002—2003 г. заболяване,
причинено от коронавирус&lt;i&gt; SARS-CoV&lt;/i&gt; [&lt;a href="/entry/result/389626/all" id="ENTRY_TO_ENTRY_CONVERTER" target="_blank"&gt;IATE:389626&lt;/a&gt;]</t>
        </is>
      </c>
      <c r="J171" s="2" t="inlineStr">
        <is>
          <t>těžký akutní respirační syndrom|
SARS</t>
        </is>
      </c>
      <c r="K171" s="2" t="inlineStr">
        <is>
          <t>3|
3</t>
        </is>
      </c>
      <c r="L171" s="2" t="inlineStr">
        <is>
          <t xml:space="preserve">|
</t>
        </is>
      </c>
      <c r="M171" t="inlineStr">
        <is>
          <t>závažné respirační onemocnění probíhající převážně jako těžká atypická pneumonie, komplikovaná respirační insuficiencí, případně ARDS</t>
        </is>
      </c>
      <c r="N171" s="2" t="inlineStr">
        <is>
          <t>svært akut luftvejssyndrom|
alvorligt akut luftvejssyndrom|
svært akut respiratorisk syndrom|
sars</t>
        </is>
      </c>
      <c r="O171" s="2" t="inlineStr">
        <is>
          <t>3|
3|
3|
3</t>
        </is>
      </c>
      <c r="P171" s="2" t="inlineStr">
        <is>
          <t xml:space="preserve">|
|
|
</t>
        </is>
      </c>
      <c r="Q171" t="inlineStr">
        <is>
          <t>infektionssygdom med svær lungebetændelse forårsaget af coronavirusset &lt;a href="https://iate.europa.eu/entry/result/389626/da" target="_blank"&gt;sars-CoV&lt;/a&gt;</t>
        </is>
      </c>
      <c r="R171" s="2" t="inlineStr">
        <is>
          <t>Schweres Akutes Respiratorisches Syndrom|
SARS|
Schweres Akutes Atemwegsyndrom|
schweres akutes Atemnotsyndrom</t>
        </is>
      </c>
      <c r="S171" s="2" t="inlineStr">
        <is>
          <t>3|
3|
3|
2</t>
        </is>
      </c>
      <c r="T171" s="2" t="inlineStr">
        <is>
          <t xml:space="preserve">|
|
|
</t>
        </is>
      </c>
      <c r="U171" t="inlineStr">
        <is>
          <t>durch das SARS-Coronavirus (SARS-CoV) &lt;a href="/entry/result/389626/all" id="ENTRY_TO_ENTRY_CONVERTER" target="_blank"&gt;IATE:389626&lt;/a&gt; verursachte schwere Atemwegserkrankung</t>
        </is>
      </c>
      <c r="V171" s="2" t="inlineStr">
        <is>
          <t>σοβαρό οξύ αναπνευστικό σύνδρομο|
SARS</t>
        </is>
      </c>
      <c r="W171" s="2" t="inlineStr">
        <is>
          <t>3|
3</t>
        </is>
      </c>
      <c r="X171" s="2" t="inlineStr">
        <is>
          <t xml:space="preserve">|
</t>
        </is>
      </c>
      <c r="Y171" t="inlineStr">
        <is>
          <t>νόσος του αναπνευστικού συστήματος που προκαλείται από &lt;a href="https://iate.europa.eu/entry/result/389626/el" target="_blank"&gt;κοροναϊό του σοβαρού οξέος αναπνευστικού συνδρόμου (SARS-CoV)&lt;/a&gt; και περιγράφηκε για πρώτη φορά τον Μάρτιο 2003</t>
        </is>
      </c>
      <c r="Z171" s="2" t="inlineStr">
        <is>
          <t>severe acute respiratory syndrome|
SARS</t>
        </is>
      </c>
      <c r="AA171" s="2" t="inlineStr">
        <is>
          <t>3|
3</t>
        </is>
      </c>
      <c r="AB171" s="2" t="inlineStr">
        <is>
          <t xml:space="preserve">|
</t>
        </is>
      </c>
      <c r="AC171" t="inlineStr">
        <is>
          <t>infectious respiratory disease caused by the &lt;a href="https://iate.europa.eu/entry/result/389626/en" target="_blank"&gt;SARS-associated coronavirus (SARS-CoV)&lt;/a&gt;</t>
        </is>
      </c>
      <c r="AD171" s="2" t="inlineStr">
        <is>
          <t>síndrome respiratorio agudo grave|
SRAG|
neumomía coronavírica</t>
        </is>
      </c>
      <c r="AE171" s="2" t="inlineStr">
        <is>
          <t>3|
3|
3</t>
        </is>
      </c>
      <c r="AF171" s="2" t="inlineStr">
        <is>
          <t xml:space="preserve">|
|
</t>
        </is>
      </c>
      <c r="AG171" t="inlineStr">
        <is>
          <t>Enfermedad epidémica causada por el coronavirus del síndrome respiratorio agudo grave (SARS-CoV) [&lt;a href="/entry/result/389626/all" id="ENTRY_TO_ENTRY_CONVERTER" target="_blank"&gt;IATE:389626&lt;/a&gt;], caracterizada por cuadros de tos y fiebre elevada, potencialmente letales, que se detectó por primera vez en el sureste de Asia en noviembre de 2002.</t>
        </is>
      </c>
      <c r="AH171" s="2" t="inlineStr">
        <is>
          <t>raskekujuline äge respiratoorne sündroom|
äge raskekujuline respiratoorne sündroom|
SARS</t>
        </is>
      </c>
      <c r="AI171" s="2" t="inlineStr">
        <is>
          <t>3|
3|
3</t>
        </is>
      </c>
      <c r="AJ171" s="2" t="inlineStr">
        <is>
          <t xml:space="preserve">preferred|
|
</t>
        </is>
      </c>
      <c r="AK171" t="inlineStr">
        <is>
          <t>nakkuslik hingamisteede haigus, mida põhjustab&lt;i&gt; SARS-koroonaviirus&lt;/i&gt; &lt;a href="/entry/result/389626/all" id="ENTRY_TO_ENTRY_CONVERTER" target="_blank"&gt;IATE:389626&lt;/a&gt;</t>
        </is>
      </c>
      <c r="AL171" s="2" t="inlineStr">
        <is>
          <t>SARS|
vaikea akuutti respiratorinen oireyhtymä|
vaikea akuutti respiratorinen syndrooma|
vakava äkillinen hengitystieoireyhtymä|
SARS-keuhkokuume</t>
        </is>
      </c>
      <c r="AM171" s="2" t="inlineStr">
        <is>
          <t>3|
3|
3|
3|
3</t>
        </is>
      </c>
      <c r="AN171" s="2" t="inlineStr">
        <is>
          <t xml:space="preserve">|
|
|
|
</t>
        </is>
      </c>
      <c r="AO171" t="inlineStr">
        <is>
          <t>"Vuonna 2002 Kiinassa alkanut vakava epidemia, jonka aiheuttajaksi paljastui uusi koronavirus" (SARS-CoV)</t>
        </is>
      </c>
      <c r="AP171" s="2" t="inlineStr">
        <is>
          <t>syndrome respiratoire aigu sévère|
SRAS</t>
        </is>
      </c>
      <c r="AQ171" s="2" t="inlineStr">
        <is>
          <t>4|
4</t>
        </is>
      </c>
      <c r="AR171" s="2" t="inlineStr">
        <is>
          <t xml:space="preserve">|
</t>
        </is>
      </c>
      <c r="AS171" t="inlineStr">
        <is>
          <t>infection à coronavirus responsable de symptômes pseudo-grippaux</t>
        </is>
      </c>
      <c r="AT171" s="2" t="inlineStr">
        <is>
          <t>géarshiondróm trom riospráide|
SARS</t>
        </is>
      </c>
      <c r="AU171" s="2" t="inlineStr">
        <is>
          <t>3|
3</t>
        </is>
      </c>
      <c r="AV171" s="2" t="inlineStr">
        <is>
          <t xml:space="preserve">|
</t>
        </is>
      </c>
      <c r="AW171" t="inlineStr">
        <is>
          <t/>
        </is>
      </c>
      <c r="AX171" s="2" t="inlineStr">
        <is>
          <t>teški akutni respiratorni sindrom|
SARS</t>
        </is>
      </c>
      <c r="AY171" s="2" t="inlineStr">
        <is>
          <t>3|
3</t>
        </is>
      </c>
      <c r="AZ171" s="2" t="inlineStr">
        <is>
          <t xml:space="preserve">|
</t>
        </is>
      </c>
      <c r="BA171" t="inlineStr">
        <is>
          <t/>
        </is>
      </c>
      <c r="BB171" s="2" t="inlineStr">
        <is>
          <t>súlyos akut légzőszervi szindróma|
súlyos akut respiratorikus szindróma|
SARS</t>
        </is>
      </c>
      <c r="BC171" s="2" t="inlineStr">
        <is>
          <t>3|
3|
3</t>
        </is>
      </c>
      <c r="BD171" s="2" t="inlineStr">
        <is>
          <t xml:space="preserve">|
|
</t>
        </is>
      </c>
      <c r="BE171" t="inlineStr">
        <is>
          <t>2002-ben megjelent, a &lt;a href="https://iate.europa.eu/entry/result/389626/hu" target="_blank"&gt;SARS-CoV&lt;/a&gt; vírus által okozott légzőszervi megbetegedés</t>
        </is>
      </c>
      <c r="BF171" s="2" t="inlineStr">
        <is>
          <t>sindrome respiratoria acuta grave|
sindrome respiratoria acuta severa|
SARS</t>
        </is>
      </c>
      <c r="BG171" s="2" t="inlineStr">
        <is>
          <t>3|
3|
3</t>
        </is>
      </c>
      <c r="BH171" s="2" t="inlineStr">
        <is>
          <t xml:space="preserve">|
|
</t>
        </is>
      </c>
      <c r="BI171" t="inlineStr">
        <is>
          <t>patologia infettiva,
identificata a partire da febbraio 2003, causata da un virus appartenente al
genere Coronavirus</t>
        </is>
      </c>
      <c r="BJ171" s="2" t="inlineStr">
        <is>
          <t>sunkus ūmus respiracinis sindromas|
SARS|
SŪRS</t>
        </is>
      </c>
      <c r="BK171" s="2" t="inlineStr">
        <is>
          <t>3|
3|
3</t>
        </is>
      </c>
      <c r="BL171" s="2" t="inlineStr">
        <is>
          <t xml:space="preserve">|
preferred|
</t>
        </is>
      </c>
      <c r="BM171" t="inlineStr">
        <is>
          <t/>
        </is>
      </c>
      <c r="BN171" s="2" t="inlineStr">
        <is>
          <t>smags akūts respiratorais sindroms|
SARS</t>
        </is>
      </c>
      <c r="BO171" s="2" t="inlineStr">
        <is>
          <t>3|
3</t>
        </is>
      </c>
      <c r="BP171" s="2" t="inlineStr">
        <is>
          <t xml:space="preserve">|
</t>
        </is>
      </c>
      <c r="BQ171" t="inlineStr">
        <is>
          <t>respiratora infekcijas slimība, ko izraisa &lt;a href="https://iate.europa.eu/entry/result/389626/lv" target="_blank"&gt;SARS koronavīruss&lt;/a&gt;</t>
        </is>
      </c>
      <c r="BR171" s="2" t="inlineStr">
        <is>
          <t>SARS|
Sindromu Respiratorju Akut Gravi</t>
        </is>
      </c>
      <c r="BS171" s="2" t="inlineStr">
        <is>
          <t>3|
3</t>
        </is>
      </c>
      <c r="BT171" s="2" t="inlineStr">
        <is>
          <t xml:space="preserve">|
</t>
        </is>
      </c>
      <c r="BU171" t="inlineStr">
        <is>
          <t>marda respiratorja infettiva kkawżata mill-&lt;a href="https://iate.europa.eu/entry/result/389626/MT" target="_blank"&gt;coronavirus assoċjat mas-SARS&lt;time datetime="17.3.2020"&gt; (17.3.2020)&lt;/time&gt;&lt;/a&gt;</t>
        </is>
      </c>
      <c r="BV171" s="2" t="inlineStr">
        <is>
          <t>severe acute respiratory syndrome|
SARS|
ernstig acuut respiratoir syndroom|
ernstige acute ademhalingsziekte</t>
        </is>
      </c>
      <c r="BW171" s="2" t="inlineStr">
        <is>
          <t>2|
3|
3|
3</t>
        </is>
      </c>
      <c r="BX171" s="2" t="inlineStr">
        <is>
          <t xml:space="preserve">|
|
|
</t>
        </is>
      </c>
      <c r="BY171" t="inlineStr">
        <is>
          <t>virusinfectie met soms een levensbedreigende vorm van atypische longontsteking, veroorzaakt door het &lt;a href="https://iate.europa.eu/entry/result/389626/nl" target="_blank"&gt;SARS-coronavirus &lt;time datetime="10.3.2020"&gt; (10.3.2020)&lt;/time&gt;&lt;/a&gt;</t>
        </is>
      </c>
      <c r="BZ171" s="2" t="inlineStr">
        <is>
          <t>zespół ostrej niewydolności oddechowej|
SARS</t>
        </is>
      </c>
      <c r="CA171" s="2" t="inlineStr">
        <is>
          <t>3|
3</t>
        </is>
      </c>
      <c r="CB171" s="2" t="inlineStr">
        <is>
          <t xml:space="preserve">|
</t>
        </is>
      </c>
      <c r="CC171" t="inlineStr">
        <is>
          <t>atypowe zapalenie płuc o etiologii wirusowej, wywołane przez wirus należący do koronawirusów – SARS-CoV</t>
        </is>
      </c>
      <c r="CD171" s="2" t="inlineStr">
        <is>
          <t>síndrome respiratória aguda grave|
SARS</t>
        </is>
      </c>
      <c r="CE171" s="2" t="inlineStr">
        <is>
          <t>3|
3</t>
        </is>
      </c>
      <c r="CF171" s="2" t="inlineStr">
        <is>
          <t xml:space="preserve">|
</t>
        </is>
      </c>
      <c r="CG171" t="inlineStr">
        <is>
          <t>Doença respiratória viral causada pelo &lt;a href="https://iate.europa.eu/entry/result/389626/" target="_blank"&gt;coronavírus da síndrome respiratória aguda grave&lt;/a&gt;, reportada pela primeira vez na Ásia em fevereiro de 2003.</t>
        </is>
      </c>
      <c r="CH171" s="2" t="inlineStr">
        <is>
          <t>sindrom respirator acut sever|
SARS</t>
        </is>
      </c>
      <c r="CI171" s="2" t="inlineStr">
        <is>
          <t>3|
3</t>
        </is>
      </c>
      <c r="CJ171" s="2" t="inlineStr">
        <is>
          <t xml:space="preserve">|
</t>
        </is>
      </c>
      <c r="CK171" t="inlineStr">
        <is>
          <t/>
        </is>
      </c>
      <c r="CL171" s="2" t="inlineStr">
        <is>
          <t>ťažký akútny respiračný syndróm|
SARS|
závažný akútny respiračný syndróm</t>
        </is>
      </c>
      <c r="CM171" s="2" t="inlineStr">
        <is>
          <t>3|
3|
3</t>
        </is>
      </c>
      <c r="CN171" s="2" t="inlineStr">
        <is>
          <t xml:space="preserve">preferred|
|
</t>
        </is>
      </c>
      <c r="CO171" t="inlineStr">
        <is>
          <t>vážna forma vírusovej pneumónie spôsobenej &lt;a href="https://iate.europa.eu/entry/result/389626/sk" target="_blank"&gt;koronavírusom SARS-CoV&lt;/a&gt;</t>
        </is>
      </c>
      <c r="CP171" s="2" t="inlineStr">
        <is>
          <t>hudi akutni respiratorni sindrom|
sindrom akutne respiratorne stiske|
SARS</t>
        </is>
      </c>
      <c r="CQ171" s="2" t="inlineStr">
        <is>
          <t>4|
3|
3</t>
        </is>
      </c>
      <c r="CR171" s="2" t="inlineStr">
        <is>
          <t xml:space="preserve">|
admitted|
</t>
        </is>
      </c>
      <c r="CS171" t="inlineStr">
        <is>
          <t>resna respiratorna bolezen, ki jo povzroča koronavirus</t>
        </is>
      </c>
      <c r="CT171" s="2" t="inlineStr">
        <is>
          <t>svår akut respiratorisk sjukdom|
sars</t>
        </is>
      </c>
      <c r="CU171" s="2" t="inlineStr">
        <is>
          <t>3|
3</t>
        </is>
      </c>
      <c r="CV171" s="2" t="inlineStr">
        <is>
          <t xml:space="preserve">|
</t>
        </is>
      </c>
      <c r="CW171" t="inlineStr">
        <is>
          <t>form av smittsam infektiös lunginflammation, upptäckt i Hongkong och Vietnam i februari 2003 och spårad till en epidemi som hade börjat i provinsen Guangdong i Kina i november 2002</t>
        </is>
      </c>
    </row>
    <row r="172">
      <c r="A172" s="1" t="str">
        <f>HYPERLINK("https://iate.europa.eu/entry/result/2245299/all", "2245299")</f>
        <v>2245299</v>
      </c>
      <c r="B172" t="inlineStr">
        <is>
          <t>POLITICS;EUROPEAN UNION</t>
        </is>
      </c>
      <c r="C172" t="inlineStr">
        <is>
          <t>POLITICS|politics and public safety|public safety;EUROPEAN UNION</t>
        </is>
      </c>
      <c r="D172" t="inlineStr">
        <is>
          <t>no</t>
        </is>
      </c>
      <c r="E172" t="inlineStr">
        <is>
          <t/>
        </is>
      </c>
      <c r="F172" t="inlineStr">
        <is>
          <t/>
        </is>
      </c>
      <c r="G172" t="inlineStr">
        <is>
          <t/>
        </is>
      </c>
      <c r="H172" t="inlineStr">
        <is>
          <t/>
        </is>
      </c>
      <c r="I172" t="inlineStr">
        <is>
          <t/>
        </is>
      </c>
      <c r="J172" t="inlineStr">
        <is>
          <t/>
        </is>
      </c>
      <c r="K172" t="inlineStr">
        <is>
          <t/>
        </is>
      </c>
      <c r="L172" t="inlineStr">
        <is>
          <t/>
        </is>
      </c>
      <c r="M172" t="inlineStr">
        <is>
          <t/>
        </is>
      </c>
      <c r="N172" t="inlineStr">
        <is>
          <t/>
        </is>
      </c>
      <c r="O172" t="inlineStr">
        <is>
          <t/>
        </is>
      </c>
      <c r="P172" t="inlineStr">
        <is>
          <t/>
        </is>
      </c>
      <c r="Q172" t="inlineStr">
        <is>
          <t/>
        </is>
      </c>
      <c r="R172" t="inlineStr">
        <is>
          <t/>
        </is>
      </c>
      <c r="S172" t="inlineStr">
        <is>
          <t/>
        </is>
      </c>
      <c r="T172" t="inlineStr">
        <is>
          <t/>
        </is>
      </c>
      <c r="U172" t="inlineStr">
        <is>
          <t/>
        </is>
      </c>
      <c r="V172" t="inlineStr">
        <is>
          <t/>
        </is>
      </c>
      <c r="W172" t="inlineStr">
        <is>
          <t/>
        </is>
      </c>
      <c r="X172" t="inlineStr">
        <is>
          <t/>
        </is>
      </c>
      <c r="Y172" t="inlineStr">
        <is>
          <t/>
        </is>
      </c>
      <c r="Z172" s="2" t="inlineStr">
        <is>
          <t>European Bomb Data System|
EBDS</t>
        </is>
      </c>
      <c r="AA172" s="2" t="inlineStr">
        <is>
          <t>3|
4</t>
        </is>
      </c>
      <c r="AB172" s="2" t="inlineStr">
        <is>
          <t xml:space="preserve">|
</t>
        </is>
      </c>
      <c r="AC172" t="inlineStr">
        <is>
          <t>IT platform which allows Member States to share timely and relevant information and intelligence on explosives and CBRN materials and related incidents</t>
        </is>
      </c>
      <c r="AD172" s="2" t="inlineStr">
        <is>
          <t>Sistema Europeo de Datos sobre Artefactos Explosivos|
EBDS</t>
        </is>
      </c>
      <c r="AE172" s="2" t="inlineStr">
        <is>
          <t>3|
2</t>
        </is>
      </c>
      <c r="AF172" s="2" t="inlineStr">
        <is>
          <t xml:space="preserve">|
</t>
        </is>
      </c>
      <c r="AG172" t="inlineStr">
        <is>
          <t>Sistema de datos gestionado por Europol, destinado a facilitar a los organismos públicos pertinentes a escala de la UE y de los Estados miembros acceso a información sobre explosivos e incidentes con explosivos.</t>
        </is>
      </c>
      <c r="AH172" t="inlineStr">
        <is>
          <t/>
        </is>
      </c>
      <c r="AI172" t="inlineStr">
        <is>
          <t/>
        </is>
      </c>
      <c r="AJ172" t="inlineStr">
        <is>
          <t/>
        </is>
      </c>
      <c r="AK172" t="inlineStr">
        <is>
          <t/>
        </is>
      </c>
      <c r="AL172" s="2" t="inlineStr">
        <is>
          <t>Euroopan pommitietojärjestelmä</t>
        </is>
      </c>
      <c r="AM172" s="2" t="inlineStr">
        <is>
          <t>3</t>
        </is>
      </c>
      <c r="AN172" s="2" t="inlineStr">
        <is>
          <t/>
        </is>
      </c>
      <c r="AO172" t="inlineStr">
        <is>
          <t/>
        </is>
      </c>
      <c r="AP172" s="2" t="inlineStr">
        <is>
          <t>Système européen de données sur les attentats à la bombe</t>
        </is>
      </c>
      <c r="AQ172" s="2" t="inlineStr">
        <is>
          <t>3</t>
        </is>
      </c>
      <c r="AR172" s="2" t="inlineStr">
        <is>
          <t/>
        </is>
      </c>
      <c r="AS172" t="inlineStr">
        <is>
          <t/>
        </is>
      </c>
      <c r="AT172" t="inlineStr">
        <is>
          <t/>
        </is>
      </c>
      <c r="AU172" t="inlineStr">
        <is>
          <t/>
        </is>
      </c>
      <c r="AV172" t="inlineStr">
        <is>
          <t/>
        </is>
      </c>
      <c r="AW172" t="inlineStr">
        <is>
          <t/>
        </is>
      </c>
      <c r="AX172" t="inlineStr">
        <is>
          <t/>
        </is>
      </c>
      <c r="AY172" t="inlineStr">
        <is>
          <t/>
        </is>
      </c>
      <c r="AZ172" t="inlineStr">
        <is>
          <t/>
        </is>
      </c>
      <c r="BA172" t="inlineStr">
        <is>
          <t/>
        </is>
      </c>
      <c r="BB172" t="inlineStr">
        <is>
          <t/>
        </is>
      </c>
      <c r="BC172" t="inlineStr">
        <is>
          <t/>
        </is>
      </c>
      <c r="BD172" t="inlineStr">
        <is>
          <t/>
        </is>
      </c>
      <c r="BE172" t="inlineStr">
        <is>
          <t/>
        </is>
      </c>
      <c r="BF172" t="inlineStr">
        <is>
          <t/>
        </is>
      </c>
      <c r="BG172" t="inlineStr">
        <is>
          <t/>
        </is>
      </c>
      <c r="BH172" t="inlineStr">
        <is>
          <t/>
        </is>
      </c>
      <c r="BI172" t="inlineStr">
        <is>
          <t/>
        </is>
      </c>
      <c r="BJ172" t="inlineStr">
        <is>
          <t/>
        </is>
      </c>
      <c r="BK172" t="inlineStr">
        <is>
          <t/>
        </is>
      </c>
      <c r="BL172" t="inlineStr">
        <is>
          <t/>
        </is>
      </c>
      <c r="BM172" t="inlineStr">
        <is>
          <t/>
        </is>
      </c>
      <c r="BN172" s="2" t="inlineStr">
        <is>
          <t>Eiropas Bumbu datu sistēma</t>
        </is>
      </c>
      <c r="BO172" s="2" t="inlineStr">
        <is>
          <t>2</t>
        </is>
      </c>
      <c r="BP172" s="2" t="inlineStr">
        <is>
          <t/>
        </is>
      </c>
      <c r="BQ172" t="inlineStr">
        <is>
          <t/>
        </is>
      </c>
      <c r="BR172" t="inlineStr">
        <is>
          <t/>
        </is>
      </c>
      <c r="BS172" t="inlineStr">
        <is>
          <t/>
        </is>
      </c>
      <c r="BT172" t="inlineStr">
        <is>
          <t/>
        </is>
      </c>
      <c r="BU172" t="inlineStr">
        <is>
          <t/>
        </is>
      </c>
      <c r="BV172" s="2" t="inlineStr">
        <is>
          <t>Europees datasysteem inzake bommen|
EBDS</t>
        </is>
      </c>
      <c r="BW172" s="2" t="inlineStr">
        <is>
          <t>3|
3</t>
        </is>
      </c>
      <c r="BX172" s="2" t="inlineStr">
        <is>
          <t xml:space="preserve">|
</t>
        </is>
      </c>
      <c r="BY172" t="inlineStr">
        <is>
          <t/>
        </is>
      </c>
      <c r="BZ172" s="2" t="inlineStr">
        <is>
          <t>europejski system informacji o bombach</t>
        </is>
      </c>
      <c r="CA172" s="2" t="inlineStr">
        <is>
          <t>2</t>
        </is>
      </c>
      <c r="CB172" s="2" t="inlineStr">
        <is>
          <t/>
        </is>
      </c>
      <c r="CC172" t="inlineStr">
        <is>
          <t>postulowany wspólny instrument UE, umożliwiający odpowiednim organom publicznym na szczeblu UE lub państw członkowskich dostęp do informacji na temat materiałów wybuchowych i incydentów, w czasie których użyto takich materiałów</t>
        </is>
      </c>
      <c r="CD172" s="2" t="inlineStr">
        <is>
          <t>Sistema Europeu de Dados sobre Engenhos Explosivos|
SEDEx</t>
        </is>
      </c>
      <c r="CE172" s="2" t="inlineStr">
        <is>
          <t>3|
2</t>
        </is>
      </c>
      <c r="CF172" s="2" t="inlineStr">
        <is>
          <t xml:space="preserve">|
</t>
        </is>
      </c>
      <c r="CG172" t="inlineStr">
        <is>
          <t>Base de dados cuja criação está prevista no &lt;i&gt;Plano de Acção da UE para Melhorar a Segurança dos Explosivos&lt;/i&gt; aprovado pelo Conselho Europeu em 18 de Abril de 2008 e que recolherá e centralizará informações sobre explosivos e incidentes (desvios, roubos, etc.) com engenhos explosivos destinadas aos organismos competentes da UE e dos Estados-Membros. Esta base de dados será criada e mantida pela Europol.</t>
        </is>
      </c>
      <c r="CH172" t="inlineStr">
        <is>
          <t/>
        </is>
      </c>
      <c r="CI172" t="inlineStr">
        <is>
          <t/>
        </is>
      </c>
      <c r="CJ172" t="inlineStr">
        <is>
          <t/>
        </is>
      </c>
      <c r="CK172" t="inlineStr">
        <is>
          <t/>
        </is>
      </c>
      <c r="CL172" s="2" t="inlineStr">
        <is>
          <t>Európsky informačný systém o bombách|
EBDS</t>
        </is>
      </c>
      <c r="CM172" s="2" t="inlineStr">
        <is>
          <t>3|
3</t>
        </is>
      </c>
      <c r="CN172" s="2" t="inlineStr">
        <is>
          <t xml:space="preserve">|
</t>
        </is>
      </c>
      <c r="CO172" t="inlineStr">
        <is>
          <t/>
        </is>
      </c>
      <c r="CP172" t="inlineStr">
        <is>
          <t/>
        </is>
      </c>
      <c r="CQ172" t="inlineStr">
        <is>
          <t/>
        </is>
      </c>
      <c r="CR172" t="inlineStr">
        <is>
          <t/>
        </is>
      </c>
      <c r="CS172" t="inlineStr">
        <is>
          <t/>
        </is>
      </c>
      <c r="CT172" t="inlineStr">
        <is>
          <t/>
        </is>
      </c>
      <c r="CU172" t="inlineStr">
        <is>
          <t/>
        </is>
      </c>
      <c r="CV172" t="inlineStr">
        <is>
          <t/>
        </is>
      </c>
      <c r="CW172" t="inlineStr">
        <is>
          <t/>
        </is>
      </c>
    </row>
    <row r="173">
      <c r="A173" s="1" t="str">
        <f>HYPERLINK("https://iate.europa.eu/entry/result/854123/all", "854123")</f>
        <v>854123</v>
      </c>
      <c r="B173" t="inlineStr">
        <is>
          <t>FINANCE;ECONOMICS</t>
        </is>
      </c>
      <c r="C173" t="inlineStr">
        <is>
          <t>FINANCE|financing and investment|investment;ECONOMICS|economic policy</t>
        </is>
      </c>
      <c r="D173" t="inlineStr">
        <is>
          <t>yes</t>
        </is>
      </c>
      <c r="E173" t="inlineStr">
        <is>
          <t/>
        </is>
      </c>
      <c r="F173" s="2" t="inlineStr">
        <is>
          <t>недостиг на инвестиции</t>
        </is>
      </c>
      <c r="G173" s="2" t="inlineStr">
        <is>
          <t>3</t>
        </is>
      </c>
      <c r="H173" s="2" t="inlineStr">
        <is>
          <t/>
        </is>
      </c>
      <c r="I173" t="inlineStr">
        <is>
          <t>разминаване между очакваните и реализираните инвестиции</t>
        </is>
      </c>
      <c r="J173" s="2" t="inlineStr">
        <is>
          <t>investiční mezera</t>
        </is>
      </c>
      <c r="K173" s="2" t="inlineStr">
        <is>
          <t>2</t>
        </is>
      </c>
      <c r="L173" s="2" t="inlineStr">
        <is>
          <t/>
        </is>
      </c>
      <c r="M173" t="inlineStr">
        <is>
          <t>rozdíl mezi potřebnou či žádoucí výší investic a učiněnými investicemi</t>
        </is>
      </c>
      <c r="N173" s="2" t="inlineStr">
        <is>
          <t>investeringsunderskud|
investeringskløft|
investeringsgab</t>
        </is>
      </c>
      <c r="O173" s="2" t="inlineStr">
        <is>
          <t>3|
3|
3</t>
        </is>
      </c>
      <c r="P173" s="2" t="inlineStr">
        <is>
          <t xml:space="preserve">|
|
</t>
        </is>
      </c>
      <c r="Q173" t="inlineStr">
        <is>
          <t>en negativ forskel mellem tilstræbte og/eller hensigtsmæssige investeringer og gjorte investeringer</t>
        </is>
      </c>
      <c r="R173" s="2" t="inlineStr">
        <is>
          <t>Investitionslücke|
Investitionsrückstand</t>
        </is>
      </c>
      <c r="S173" s="2" t="inlineStr">
        <is>
          <t>3|
2</t>
        </is>
      </c>
      <c r="T173" s="2" t="inlineStr">
        <is>
          <t xml:space="preserve">|
</t>
        </is>
      </c>
      <c r="U173" t="inlineStr">
        <is>
          <t>Differenz zwischen Investitionsbedarf oder -zielen und tatsächlich getätigten Investitionen</t>
        </is>
      </c>
      <c r="V173" s="2" t="inlineStr">
        <is>
          <t>επενδυτικό χάσμα|
επενδυτικό κενό</t>
        </is>
      </c>
      <c r="W173" s="2" t="inlineStr">
        <is>
          <t>3|
3</t>
        </is>
      </c>
      <c r="X173" s="2" t="inlineStr">
        <is>
          <t xml:space="preserve">|
</t>
        </is>
      </c>
      <c r="Y173" t="inlineStr">
        <is>
          <t/>
        </is>
      </c>
      <c r="Z173" s="2" t="inlineStr">
        <is>
          <t>investment gap</t>
        </is>
      </c>
      <c r="AA173" s="2" t="inlineStr">
        <is>
          <t>3</t>
        </is>
      </c>
      <c r="AB173" s="2" t="inlineStr">
        <is>
          <t/>
        </is>
      </c>
      <c r="AC173" t="inlineStr">
        <is>
          <t>difference between investment needs or aspirations and investment
made</t>
        </is>
      </c>
      <c r="AD173" s="2" t="inlineStr">
        <is>
          <t>déficit de inversión|
déficit de inversiones|
brecha de inversión</t>
        </is>
      </c>
      <c r="AE173" s="2" t="inlineStr">
        <is>
          <t>3|
3|
3</t>
        </is>
      </c>
      <c r="AF173" s="2" t="inlineStr">
        <is>
          <t xml:space="preserve">|
|
</t>
        </is>
      </c>
      <c r="AG173" t="inlineStr">
        <is>
          <t>Diferencia entre el volumen de inversión necesario para alcanzar determinados objetivos y las inversiones efectivamente realizadas.</t>
        </is>
      </c>
      <c r="AH173" s="2" t="inlineStr">
        <is>
          <t>investeeringute puudujääk|
investeerimispuudujääk|
investeerimislünk</t>
        </is>
      </c>
      <c r="AI173" s="2" t="inlineStr">
        <is>
          <t>3|
3|
3</t>
        </is>
      </c>
      <c r="AJ173" s="2" t="inlineStr">
        <is>
          <t xml:space="preserve">|
|
</t>
        </is>
      </c>
      <c r="AK173" t="inlineStr">
        <is>
          <t>investeerimisvajaduste või -eesmärkide ja tehtud investeeringute vahe</t>
        </is>
      </c>
      <c r="AL173" s="2" t="inlineStr">
        <is>
          <t>investointivaje</t>
        </is>
      </c>
      <c r="AM173" s="2" t="inlineStr">
        <is>
          <t>3</t>
        </is>
      </c>
      <c r="AN173" s="2" t="inlineStr">
        <is>
          <t/>
        </is>
      </c>
      <c r="AO173" t="inlineStr">
        <is>
          <t>investointitarpeiden tai -pyrkimysten ja tehtyjen investointien välinen ero</t>
        </is>
      </c>
      <c r="AP173" s="2" t="inlineStr">
        <is>
          <t>retard d'investissement|
déficit d'investissement</t>
        </is>
      </c>
      <c r="AQ173" s="2" t="inlineStr">
        <is>
          <t>3|
3</t>
        </is>
      </c>
      <c r="AR173" s="2" t="inlineStr">
        <is>
          <t xml:space="preserve">|
</t>
        </is>
      </c>
      <c r="AS173" t="inlineStr">
        <is>
          <t>écart entre les besoins en investissement nécessaires pour atteindre certains objectifs et le niveau des investissements réalisés</t>
        </is>
      </c>
      <c r="AT173" s="2" t="inlineStr">
        <is>
          <t>bearna infheistíochta|
bearna san infheistíocht</t>
        </is>
      </c>
      <c r="AU173" s="2" t="inlineStr">
        <is>
          <t>3|
3</t>
        </is>
      </c>
      <c r="AV173" s="2" t="inlineStr">
        <is>
          <t xml:space="preserve">|
</t>
        </is>
      </c>
      <c r="AW173" t="inlineStr">
        <is>
          <t/>
        </is>
      </c>
      <c r="AX173" s="2" t="inlineStr">
        <is>
          <t>investicijski jaz|
manjak sredstava za investicije</t>
        </is>
      </c>
      <c r="AY173" s="2" t="inlineStr">
        <is>
          <t>3|
3</t>
        </is>
      </c>
      <c r="AZ173" s="2" t="inlineStr">
        <is>
          <t xml:space="preserve">|
</t>
        </is>
      </c>
      <c r="BA173" t="inlineStr">
        <is>
          <t/>
        </is>
      </c>
      <c r="BB173" s="2" t="inlineStr">
        <is>
          <t>beruházási hiány|
beruházási szakadék</t>
        </is>
      </c>
      <c r="BC173" s="2" t="inlineStr">
        <is>
          <t>4|
3</t>
        </is>
      </c>
      <c r="BD173" s="2" t="inlineStr">
        <is>
          <t xml:space="preserve">preferred|
</t>
        </is>
      </c>
      <c r="BE173" t="inlineStr">
        <is>
          <t>a beruházások kívánatos szintje és a ténylegesen magvalósuló beruházások szintje közötti különbség</t>
        </is>
      </c>
      <c r="BF173" s="2" t="inlineStr">
        <is>
          <t>carenza d’investimenti</t>
        </is>
      </c>
      <c r="BG173" s="2" t="inlineStr">
        <is>
          <t>3</t>
        </is>
      </c>
      <c r="BH173" s="2" t="inlineStr">
        <is>
          <t/>
        </is>
      </c>
      <c r="BI173" t="inlineStr">
        <is>
          <t>differenza tra il livello di investimenti necessari per conseguire determinati obiettivi e il livello di investimenti effettivamente attivati</t>
        </is>
      </c>
      <c r="BJ173" s="2" t="inlineStr">
        <is>
          <t>investicijų deficitas|
investicijų atotrūkis|
investicijų spraga</t>
        </is>
      </c>
      <c r="BK173" s="2" t="inlineStr">
        <is>
          <t>2|
3|
3</t>
        </is>
      </c>
      <c r="BL173" s="2" t="inlineStr">
        <is>
          <t xml:space="preserve">|
|
</t>
        </is>
      </c>
      <c r="BM173" t="inlineStr">
        <is>
          <t>prognozuotų reikiamų investicijų, kurių pagrįstai tikėtasi, trūkumas</t>
        </is>
      </c>
      <c r="BN173" s="2" t="inlineStr">
        <is>
          <t>investīciju nepietiekamība</t>
        </is>
      </c>
      <c r="BO173" s="2" t="inlineStr">
        <is>
          <t>3</t>
        </is>
      </c>
      <c r="BP173" s="2" t="inlineStr">
        <is>
          <t/>
        </is>
      </c>
      <c r="BQ173" t="inlineStr">
        <is>
          <t>starpība starp vajadzīgo investīciju vai investīciju ieceru apjomu un faktiski veiktajām investīcijām</t>
        </is>
      </c>
      <c r="BR173" s="2" t="inlineStr">
        <is>
          <t>diskrepanza fl-investiment</t>
        </is>
      </c>
      <c r="BS173" s="2" t="inlineStr">
        <is>
          <t>3</t>
        </is>
      </c>
      <c r="BT173" s="2" t="inlineStr">
        <is>
          <t/>
        </is>
      </c>
      <c r="BU173" t="inlineStr">
        <is>
          <t>diskrepanza bejn l-aspirazzjonijiet ta' investiment u l-investiment li jkun sar</t>
        </is>
      </c>
      <c r="BV173" s="2" t="inlineStr">
        <is>
          <t>investeringskloof|
investeringstekort</t>
        </is>
      </c>
      <c r="BW173" s="2" t="inlineStr">
        <is>
          <t>3|
3</t>
        </is>
      </c>
      <c r="BX173" s="2" t="inlineStr">
        <is>
          <t xml:space="preserve">|
</t>
        </is>
      </c>
      <c r="BY173" t="inlineStr">
        <is>
          <t>verschil
tussen de benodigde of gewenste investeringen en de gedane investeringen</t>
        </is>
      </c>
      <c r="BZ173" s="2" t="inlineStr">
        <is>
          <t>luka inwestycyjna</t>
        </is>
      </c>
      <c r="CA173" s="2" t="inlineStr">
        <is>
          <t>2</t>
        </is>
      </c>
      <c r="CB173" s="2" t="inlineStr">
        <is>
          <t/>
        </is>
      </c>
      <c r="CC173" t="inlineStr">
        <is>
          <t>różnica pomiędzy potrzebami lub aspiracjami inwestycyjnymi a faktycznie poczynionymi inwestycjami</t>
        </is>
      </c>
      <c r="CD173" s="2" t="inlineStr">
        <is>
          <t>défice de investimento</t>
        </is>
      </c>
      <c r="CE173" s="2" t="inlineStr">
        <is>
          <t>3</t>
        </is>
      </c>
      <c r="CF173" s="2" t="inlineStr">
        <is>
          <t/>
        </is>
      </c>
      <c r="CG173" t="inlineStr">
        <is>
          <t>Diferença entre os investimentos necessários para alcançar determinados objetivos e os investimentos efetivamente realizados para o efeito.</t>
        </is>
      </c>
      <c r="CH173" s="2" t="inlineStr">
        <is>
          <t>deficit de investiții</t>
        </is>
      </c>
      <c r="CI173" s="2" t="inlineStr">
        <is>
          <t>3</t>
        </is>
      </c>
      <c r="CJ173" s="2" t="inlineStr">
        <is>
          <t/>
        </is>
      </c>
      <c r="CK173" t="inlineStr">
        <is>
          <t>diferența dintre nevoile sau aspirațiile în materie de investiții și investițiile efectiv realizate</t>
        </is>
      </c>
      <c r="CL173" s="2" t="inlineStr">
        <is>
          <t>nedostatok investícií|
investičná medzera</t>
        </is>
      </c>
      <c r="CM173" s="2" t="inlineStr">
        <is>
          <t>2|
3</t>
        </is>
      </c>
      <c r="CN173" s="2" t="inlineStr">
        <is>
          <t xml:space="preserve">|
</t>
        </is>
      </c>
      <c r="CO173" t="inlineStr">
        <is>
          <t>nesúlad medzi investičnými ambíciami a skutočnými investíciami</t>
        </is>
      </c>
      <c r="CP173" s="2" t="inlineStr">
        <is>
          <t>naložbena vrzel|
investicijska vrzel</t>
        </is>
      </c>
      <c r="CQ173" s="2" t="inlineStr">
        <is>
          <t>3|
3</t>
        </is>
      </c>
      <c r="CR173" s="2" t="inlineStr">
        <is>
          <t xml:space="preserve">|
</t>
        </is>
      </c>
      <c r="CS173" t="inlineStr">
        <is>
          <t/>
        </is>
      </c>
      <c r="CT173" s="2" t="inlineStr">
        <is>
          <t>investeringsgap</t>
        </is>
      </c>
      <c r="CU173" s="2" t="inlineStr">
        <is>
          <t>2</t>
        </is>
      </c>
      <c r="CV173" s="2" t="inlineStr">
        <is>
          <t/>
        </is>
      </c>
      <c r="CW173" t="inlineStr">
        <is>
          <t/>
        </is>
      </c>
    </row>
    <row r="174">
      <c r="A174" s="1" t="str">
        <f>HYPERLINK("https://iate.europa.eu/entry/result/844072/all", "844072")</f>
        <v>844072</v>
      </c>
      <c r="B174" t="inlineStr">
        <is>
          <t>INTERNATIONAL RELATIONS</t>
        </is>
      </c>
      <c r="C174" t="inlineStr">
        <is>
          <t>INTERNATIONAL RELATIONS|defence|military equipment</t>
        </is>
      </c>
      <c r="D174" t="inlineStr">
        <is>
          <t>yes</t>
        </is>
      </c>
      <c r="E174" t="inlineStr">
        <is>
          <t/>
        </is>
      </c>
      <c r="F174" s="2" t="inlineStr">
        <is>
          <t>еднозарядно огнестрелно оръжие</t>
        </is>
      </c>
      <c r="G174" s="2" t="inlineStr">
        <is>
          <t>3</t>
        </is>
      </c>
      <c r="H174" s="2" t="inlineStr">
        <is>
          <t/>
        </is>
      </c>
      <c r="I174" t="inlineStr">
        <is>
          <t>огнестрелно оръжие без пълнител, което се зарежда преди всеки изстрел посредством ръчно вкарване на патрона в цевта или в предвидена за това камера, разположена на входа на цевта</t>
        </is>
      </c>
      <c r="J174" s="2" t="inlineStr">
        <is>
          <t>jednoranová zbraň|
jednoranová palná zbraň</t>
        </is>
      </c>
      <c r="K174" s="2" t="inlineStr">
        <is>
          <t>3|
3</t>
        </is>
      </c>
      <c r="L174" s="2" t="inlineStr">
        <is>
          <t xml:space="preserve">|
</t>
        </is>
      </c>
      <c r="M174" t="inlineStr">
        <is>
          <t>jednohlavňová zbraň, u níž se &lt;i&gt;náboj&lt;/i&gt; [ &lt;a href="/entry/result/844409/all" id="ENTRY_TO_ENTRY_CONVERTER" target="_blank"&gt;IATE:844409&lt;/a&gt; ], nábojka nebo střela vsouvá ručně přímo do &lt;i&gt;nábojové komory&lt;/i&gt; [ &lt;a href="/entry/result/3571501/all" id="ENTRY_TO_ENTRY_CONVERTER" target="_blank"&gt;IATE:3571501&lt;/a&gt; ], &lt;i&gt;hlavně&lt;/i&gt; [ &lt;a href="/entry/result/2229745/all" id="ENTRY_TO_ENTRY_CONVERTER" target="_blank"&gt;IATE:2229745&lt;/a&gt; ] nebo nábojiště</t>
        </is>
      </c>
      <c r="N174" s="2" t="inlineStr">
        <is>
          <t>enkeltladervåben|
enkeltladerskydevåben</t>
        </is>
      </c>
      <c r="O174" s="2" t="inlineStr">
        <is>
          <t>4|
2</t>
        </is>
      </c>
      <c r="P174" s="2" t="inlineStr">
        <is>
          <t xml:space="preserve">|
</t>
        </is>
      </c>
      <c r="Q174" t="inlineStr">
        <is>
          <t>et skydevåben uden magasin, der før hvert skud skal lades med hånden ved at placere ammunition i patronlageret eller et ladekammer</t>
        </is>
      </c>
      <c r="R174" s="2" t="inlineStr">
        <is>
          <t>Einzelladerwaffe|
Einzellader-Feuerwaffe|
Einzellader</t>
        </is>
      </c>
      <c r="S174" s="2" t="inlineStr">
        <is>
          <t>3|
3|
3</t>
        </is>
      </c>
      <c r="T174" s="2" t="inlineStr">
        <is>
          <t xml:space="preserve">|
|
</t>
        </is>
      </c>
      <c r="U174" t="inlineStr">
        <is>
          <t>Feuerwaffe ohne Magazin, die vor jedem Schuss durch Einbringen der Munition in das Patronenlager oder eine Lademulde von Hand geladen wird</t>
        </is>
      </c>
      <c r="V174" s="2" t="inlineStr">
        <is>
          <t>όπλο μίας βολής|
πυροβόλο όπλο μονής βολής</t>
        </is>
      </c>
      <c r="W174" s="2" t="inlineStr">
        <is>
          <t>3|
3</t>
        </is>
      </c>
      <c r="X174" s="2" t="inlineStr">
        <is>
          <t xml:space="preserve">|
</t>
        </is>
      </c>
      <c r="Y174" t="inlineStr">
        <is>
          <t>όπλο χωρίς αποθήκη φυσιγγίων, το οποίο οπλίζεται πριν από κάθε βολή με εισαγωγή του φυσιγγίου με το χέρι στη θαλάμη ή σε χώρο που έχει προβλεφθεί σχετικά στην είσοδο της κάννης</t>
        </is>
      </c>
      <c r="Z174" s="2" t="inlineStr">
        <is>
          <t>single-shot firearm</t>
        </is>
      </c>
      <c r="AA174" s="2" t="inlineStr">
        <is>
          <t>3</t>
        </is>
      </c>
      <c r="AB174" s="2" t="inlineStr">
        <is>
          <t/>
        </is>
      </c>
      <c r="AC174" t="inlineStr">
        <is>
          <t>firearm with no magazine which is loaded before each shot by the manual insertion of a round into the chamber or a loading recess at the breech of the barrel</t>
        </is>
      </c>
      <c r="AD174" s="2" t="inlineStr">
        <is>
          <t>arma de un solo tiro</t>
        </is>
      </c>
      <c r="AE174" s="2" t="inlineStr">
        <is>
          <t>3</t>
        </is>
      </c>
      <c r="AF174" s="2" t="inlineStr">
        <is>
          <t/>
        </is>
      </c>
      <c r="AG174" t="inlineStr">
        <is>
          <t>Arma de fuego sin depósito de municiones, que se carga antes de cada disparo mediante la introducción manual de un cartucho en la recámara o en un alojamiento especial a la entrada del cañón.</t>
        </is>
      </c>
      <c r="AH174" s="2" t="inlineStr">
        <is>
          <t>ühelasuline tulirelv</t>
        </is>
      </c>
      <c r="AI174" s="2" t="inlineStr">
        <is>
          <t>3</t>
        </is>
      </c>
      <c r="AJ174" s="2" t="inlineStr">
        <is>
          <t/>
        </is>
      </c>
      <c r="AK174" t="inlineStr">
        <is>
          <t>ilma padrunisalveta tulirelv, mida laetakse enne iga lasku, pannes padruni käsitsi padrunipessa või relvaraua tagaosas olevasse laadimiskohta</t>
        </is>
      </c>
      <c r="AL174" s="2" t="inlineStr">
        <is>
          <t>yksipatruunainen kertatuliase</t>
        </is>
      </c>
      <c r="AM174" s="2" t="inlineStr">
        <is>
          <t>3</t>
        </is>
      </c>
      <c r="AN174" s="2" t="inlineStr">
        <is>
          <t/>
        </is>
      </c>
      <c r="AO174" t="inlineStr">
        <is>
          <t/>
        </is>
      </c>
      <c r="AP174" s="2" t="inlineStr">
        <is>
          <t>arme à un coup|
arme à feu à un coup</t>
        </is>
      </c>
      <c r="AQ174" s="2" t="inlineStr">
        <is>
          <t>3|
3</t>
        </is>
      </c>
      <c r="AR174" s="2" t="inlineStr">
        <is>
          <t xml:space="preserve">|
</t>
        </is>
      </c>
      <c r="AS174" t="inlineStr">
        <is>
          <t>arme à feu sans magasin qui est chargée avant chaque coup par introduction manuelle de la cartouche dans la chambre ou dans un logement prévu à cet effet à l'entrée du canon</t>
        </is>
      </c>
      <c r="AT174" s="2" t="inlineStr">
        <is>
          <t>arm tine aonurchair</t>
        </is>
      </c>
      <c r="AU174" s="2" t="inlineStr">
        <is>
          <t>3</t>
        </is>
      </c>
      <c r="AV174" s="2" t="inlineStr">
        <is>
          <t/>
        </is>
      </c>
      <c r="AW174" t="inlineStr">
        <is>
          <t>arm tine gan piléarlann a lódáiltear sula scaoilfear gach urchar trí urchar a chur isteach de láimh sa chuasán nó i gcuaisín lódála ag craos an bhairille</t>
        </is>
      </c>
      <c r="AX174" s="2" t="inlineStr">
        <is>
          <t>jednostrijelno vatreno oružje</t>
        </is>
      </c>
      <c r="AY174" s="2" t="inlineStr">
        <is>
          <t>3</t>
        </is>
      </c>
      <c r="AZ174" s="2" t="inlineStr">
        <is>
          <t/>
        </is>
      </c>
      <c r="BA174" t="inlineStr">
        <is>
          <t>vatreno oružje koje nema spremnik, koje se prije svakog ispaljivanja puni ručnim ubacivanjem metka u komoru ili u nišu za punjenje na poklopcu cijevi</t>
        </is>
      </c>
      <c r="BB174" s="2" t="inlineStr">
        <is>
          <t>egylövetű lőfegyver</t>
        </is>
      </c>
      <c r="BC174" s="2" t="inlineStr">
        <is>
          <t>4</t>
        </is>
      </c>
      <c r="BD174" s="2" t="inlineStr">
        <is>
          <t/>
        </is>
      </c>
      <c r="BE174" t="inlineStr">
        <is>
          <t>tölténytár nélküli lőfegyver, amelynek töltényűrjébe vagy a csőfar töltőnyílásába, illetve csőtorkolatán keresztül a csövébe minden lövés leadása előtt külön be kell helyezni a lőszert vagy lőszeralkatrészeket</t>
        </is>
      </c>
      <c r="BF174" s="2" t="inlineStr">
        <is>
          <t>arma a colpo singolo</t>
        </is>
      </c>
      <c r="BG174" s="2" t="inlineStr">
        <is>
          <t>3</t>
        </is>
      </c>
      <c r="BH174" s="2" t="inlineStr">
        <is>
          <t/>
        </is>
      </c>
      <c r="BI174" t="inlineStr">
        <is>
          <t>arma da fuoco senza serbatoio che prima di ogni sparo va caricata introducendo manualmente le munizioni nella camera o nell'incavo all'uopo previsto all'entrata della canna</t>
        </is>
      </c>
      <c r="BJ174" s="2" t="inlineStr">
        <is>
          <t>vienašūvis šaunamasis ginklas</t>
        </is>
      </c>
      <c r="BK174" s="2" t="inlineStr">
        <is>
          <t>3</t>
        </is>
      </c>
      <c r="BL174" s="2" t="inlineStr">
        <is>
          <t/>
        </is>
      </c>
      <c r="BM174" t="inlineStr">
        <is>
          <t>šaunamasis ginklas be dėtuvės, kuris prieš kiekvieną šūvį užtaisomas ranka įdedant šovinį į šovinio lizdą arba į užtaisymo išėmą vamzdžio drūtgalyje</t>
        </is>
      </c>
      <c r="BN174" s="2" t="inlineStr">
        <is>
          <t>vienšāviena šaujamierocis</t>
        </is>
      </c>
      <c r="BO174" s="2" t="inlineStr">
        <is>
          <t>3</t>
        </is>
      </c>
      <c r="BP174" s="2" t="inlineStr">
        <is>
          <t/>
        </is>
      </c>
      <c r="BQ174" t="inlineStr">
        <is>
          <t>šaujamierocis, kuram nav magazīnas vai cilindra un kurā munīciju (patronu) pirms katra šāviena ieliek ar roku</t>
        </is>
      </c>
      <c r="BR174" s="2" t="inlineStr">
        <is>
          <t>arma tan-nar ta’ sparatura waħda|
arma tan-nar b'tir wieħed</t>
        </is>
      </c>
      <c r="BS174" s="2" t="inlineStr">
        <is>
          <t>4|
3</t>
        </is>
      </c>
      <c r="BT174" s="2" t="inlineStr">
        <is>
          <t xml:space="preserve">|
</t>
        </is>
      </c>
      <c r="BU174" t="inlineStr">
        <is>
          <t>arma tan-nar li ma jkollhiex magazzin u li tiġi kkargata qabel kull sparatura billi jiġi kkargat bl-idejn skartoċċ jew balla fir-rukkell jew mill-kulatta fuq wara tal-kanna</t>
        </is>
      </c>
      <c r="BV174" s="2" t="inlineStr">
        <is>
          <t>enkelschotsvuurwapen|
enkelschotsgeweer</t>
        </is>
      </c>
      <c r="BW174" s="2" t="inlineStr">
        <is>
          <t>4|
3</t>
        </is>
      </c>
      <c r="BX174" s="2" t="inlineStr">
        <is>
          <t xml:space="preserve">|
</t>
        </is>
      </c>
      <c r="BY174" t="inlineStr">
        <is>
          <t>wapen dat geen lader of magazijn heeft waardoor de patroon na elk schot verwijderd moet worden en manueel een nieuwe patroon in de kamer gebracht wordt</t>
        </is>
      </c>
      <c r="BZ174" s="2" t="inlineStr">
        <is>
          <t>jednostrzałowa broń palna</t>
        </is>
      </c>
      <c r="CA174" s="2" t="inlineStr">
        <is>
          <t>3</t>
        </is>
      </c>
      <c r="CB174" s="2" t="inlineStr">
        <is>
          <t/>
        </is>
      </c>
      <c r="CC174" t="inlineStr">
        <is>
          <t>&lt;i&gt;broń palna&lt;/i&gt; [ &lt;a href="/entry/result/1442422/all" id="ENTRY_TO_ENTRY_CONVERTER" target="_blank"&gt;IATE:1442422&lt;/a&gt; ] bez magazynka, którą ładuje się przed każdorazowym strzałem poprzez ręczny załadunek naboju do komory lub wgłębienia na ładunek w części zamkowej lufy</t>
        </is>
      </c>
      <c r="CD174" s="2" t="inlineStr">
        <is>
          <t>arma de tiro a tiro|
arma monotiro</t>
        </is>
      </c>
      <c r="CE174" s="2" t="inlineStr">
        <is>
          <t>3|
3</t>
        </is>
      </c>
      <c r="CF174" s="2" t="inlineStr">
        <is>
          <t xml:space="preserve">|
</t>
        </is>
      </c>
      <c r="CG174" t="inlineStr">
        <is>
          <t>Arma de fogo sem depósito ou carregador, de um ou mais canos, que é carregada mediante a introdução manual de uma munição em cada câmara ou câmaras ou em compartimento situado à entrada destas.</t>
        </is>
      </c>
      <c r="CH174" s="2" t="inlineStr">
        <is>
          <t>armă de foc cu tragere foc cu foc</t>
        </is>
      </c>
      <c r="CI174" s="2" t="inlineStr">
        <is>
          <t>3</t>
        </is>
      </c>
      <c r="CJ174" s="2" t="inlineStr">
        <is>
          <t/>
        </is>
      </c>
      <c r="CK174" t="inlineStr">
        <is>
          <t/>
        </is>
      </c>
      <c r="CL174" s="2" t="inlineStr">
        <is>
          <t>jednovýstrelová palná zbraň</t>
        </is>
      </c>
      <c r="CM174" s="2" t="inlineStr">
        <is>
          <t>3</t>
        </is>
      </c>
      <c r="CN174" s="2" t="inlineStr">
        <is>
          <t/>
        </is>
      </c>
      <c r="CO174" t="inlineStr">
        <is>
          <t>palná zbraň bez zásobníka, ktorá sa nabíja pred každým výstrelom ručným vložením náboja do komory alebo do nabíjacieho priestoru pri ústí hlavne</t>
        </is>
      </c>
      <c r="CP174" s="2" t="inlineStr">
        <is>
          <t>enostrelno orožje</t>
        </is>
      </c>
      <c r="CQ174" s="2" t="inlineStr">
        <is>
          <t>3</t>
        </is>
      </c>
      <c r="CR174" s="2" t="inlineStr">
        <is>
          <t/>
        </is>
      </c>
      <c r="CS174" t="inlineStr">
        <is>
          <t>orožje brez nabojnika, ki se pred vsakim strelom napolni z ročno vstavitvijo naboja v ležišče naboja v cevi ali pred cevjo</t>
        </is>
      </c>
      <c r="CT174" s="2" t="inlineStr">
        <is>
          <t>enkelskottsvapen</t>
        </is>
      </c>
      <c r="CU174" s="2" t="inlineStr">
        <is>
          <t>3</t>
        </is>
      </c>
      <c r="CV174" s="2" t="inlineStr">
        <is>
          <t/>
        </is>
      </c>
      <c r="CW174" t="inlineStr">
        <is>
          <t/>
        </is>
      </c>
    </row>
    <row r="175">
      <c r="A175" s="1" t="str">
        <f>HYPERLINK("https://iate.europa.eu/entry/result/3572083/all", "3572083")</f>
        <v>3572083</v>
      </c>
      <c r="B175" t="inlineStr">
        <is>
          <t>INTERNATIONAL RELATIONS;EUROPEAN UNION</t>
        </is>
      </c>
      <c r="C175" t="inlineStr">
        <is>
          <t>INTERNATIONAL RELATIONS|defence|defence policy;EUROPEAN UNION</t>
        </is>
      </c>
      <c r="D175" t="inlineStr">
        <is>
          <t>yes</t>
        </is>
      </c>
      <c r="E175" t="inlineStr">
        <is>
          <t/>
        </is>
      </c>
      <c r="F175" s="2" t="inlineStr">
        <is>
          <t>координиран годишен преглед на отбраната|
CARD|
КГПО</t>
        </is>
      </c>
      <c r="G175" s="2" t="inlineStr">
        <is>
          <t>3|
3|
2</t>
        </is>
      </c>
      <c r="H175" s="2" t="inlineStr">
        <is>
          <t xml:space="preserve">|
|
</t>
        </is>
      </c>
      <c r="I175" t="inlineStr">
        <is>
          <t/>
        </is>
      </c>
      <c r="J175" s="2" t="inlineStr">
        <is>
          <t>koordinovaný každoroční přezkum v oblasti obrany|
CARD|
koordinovaný každoroční přezkum</t>
        </is>
      </c>
      <c r="K175" s="2" t="inlineStr">
        <is>
          <t>3|
3|
3</t>
        </is>
      </c>
      <c r="L175" s="2" t="inlineStr">
        <is>
          <t xml:space="preserve">|
|
</t>
        </is>
      </c>
      <c r="M175" t="inlineStr">
        <is>
          <t>dobrovolný každoroční postup EU v oblasti obrany prováděný s cílem prohloubit obrannou spolupráci a zajistit optimálnější využití plánů v oblasti výdajů na obranu, včetně jejich soudržnosti</t>
        </is>
      </c>
      <c r="N175" s="2" t="inlineStr">
        <is>
          <t>samordnet årlig gennemgang vedrørende forsvar|
CARD</t>
        </is>
      </c>
      <c r="O175" s="2" t="inlineStr">
        <is>
          <t>3|
3</t>
        </is>
      </c>
      <c r="P175" s="2" t="inlineStr">
        <is>
          <t xml:space="preserve">|
</t>
        </is>
      </c>
      <c r="Q175" t="inlineStr">
        <is>
          <t>foreslået proces (under udarbejdelse pr. marts 2017) til at opnå et bedre overblik på EU-plan over spørgsmål som f.eks. forsvarsudgifter og nationale investeringer samt forsvarsforskningsindsats</t>
        </is>
      </c>
      <c r="R175" s="2" t="inlineStr">
        <is>
          <t>Koordinierte Jährliche Überprüfung der Verteidigung</t>
        </is>
      </c>
      <c r="S175" s="2" t="inlineStr">
        <is>
          <t>3</t>
        </is>
      </c>
      <c r="T175" s="2" t="inlineStr">
        <is>
          <t/>
        </is>
      </c>
      <c r="U175" t="inlineStr">
        <is>
          <t/>
        </is>
      </c>
      <c r="V175" s="2" t="inlineStr">
        <is>
          <t>συντονισμένη ετήσια επανεξέταση στον τομέα της άμυνας|
CARD</t>
        </is>
      </c>
      <c r="W175" s="2" t="inlineStr">
        <is>
          <t>3|
3</t>
        </is>
      </c>
      <c r="X175" s="2" t="inlineStr">
        <is>
          <t xml:space="preserve">|
</t>
        </is>
      </c>
      <c r="Y175" t="inlineStr">
        <is>
          <t/>
        </is>
      </c>
      <c r="Z175" s="2" t="inlineStr">
        <is>
          <t>Coordinated Annual Review on Defence|
CARD|
Coordinated Annual Review|
Coordinated Annual Report on Defence</t>
        </is>
      </c>
      <c r="AA175" s="2" t="inlineStr">
        <is>
          <t>3|
3|
3|
1</t>
        </is>
      </c>
      <c r="AB175" s="2" t="inlineStr">
        <is>
          <t xml:space="preserve">|
|
|
</t>
        </is>
      </c>
      <c r="AC175" t="inlineStr">
        <is>
          <t>process aiming to provide a better overview at EU level of issues such as defence spending and national investment as well as defence research efforts</t>
        </is>
      </c>
      <c r="AD175" s="2" t="inlineStr">
        <is>
          <t>revisión anual coordinada de la defensa</t>
        </is>
      </c>
      <c r="AE175" s="2" t="inlineStr">
        <is>
          <t>3</t>
        </is>
      </c>
      <c r="AF175" s="2" t="inlineStr">
        <is>
          <t/>
        </is>
      </c>
      <c r="AG175" t="inlineStr">
        <is>
          <t>Instrumento en fase de elaboración (marzo de 2017) con el que se pretende intensificar la colaboración entre los Estados miembros de la UE en materia de defensa.&lt;br&gt;Se basará en procesos y medios ya existentes, y servirá para abordar las deficiencias, garantizar un uso mejor y más coherente de los planes de gasto militar, conseguir de forma más estructurada las capacidades clave que se necesitan en Europa y evitar el solapamiento de esfuerzos entre los Estados miembros y las instituciones de la UE.</t>
        </is>
      </c>
      <c r="AH175" s="2" t="inlineStr">
        <is>
          <t>kaitseküsimuste iga-aastane kooskõlastatud läbivaatamine|
CARD</t>
        </is>
      </c>
      <c r="AI175" s="2" t="inlineStr">
        <is>
          <t>3|
3</t>
        </is>
      </c>
      <c r="AJ175" s="2" t="inlineStr">
        <is>
          <t xml:space="preserve">|
</t>
        </is>
      </c>
      <c r="AK175" t="inlineStr">
        <is>
          <t>2017. aasta märtsis esitatud kaitsealgatus, mille eesmärk on saada ELi tasandil parem ülevaade sellistest küsimustest nagu kaitsekulutused ja liikmesriikide investeeringud ning kaitsealase teadustegevuse jõupingutused</t>
        </is>
      </c>
      <c r="AL175" s="2" t="inlineStr">
        <is>
          <t>puolustuksen koordinoitu vuosittainen tarkastelu|
CARD</t>
        </is>
      </c>
      <c r="AM175" s="2" t="inlineStr">
        <is>
          <t>3|
3</t>
        </is>
      </c>
      <c r="AN175" s="2" t="inlineStr">
        <is>
          <t xml:space="preserve">|
</t>
        </is>
      </c>
      <c r="AO175" t="inlineStr">
        <is>
          <t/>
        </is>
      </c>
      <c r="AP175" s="2" t="inlineStr">
        <is>
          <t>examen annuel coordonné en matière de défense|
EACD</t>
        </is>
      </c>
      <c r="AQ175" s="2" t="inlineStr">
        <is>
          <t>3|
3</t>
        </is>
      </c>
      <c r="AR175" s="2" t="inlineStr">
        <is>
          <t xml:space="preserve">|
</t>
        </is>
      </c>
      <c r="AS175" t="inlineStr">
        <is>
          <t>initiative visant à mettre en place un processus permettant d'obtenir un meilleur aperçu de certaines questions au niveau de l'UE, telles que les dépenses et les investissements nationaux dans le secteur de la défense ainsi que les efforts de recherche dans ce domaine</t>
        </is>
      </c>
      <c r="AT175" s="2" t="inlineStr">
        <is>
          <t>athbhreithniú comhordaithe bliantúil ar chosaint|
CARD</t>
        </is>
      </c>
      <c r="AU175" s="2" t="inlineStr">
        <is>
          <t>3|
3</t>
        </is>
      </c>
      <c r="AV175" s="2" t="inlineStr">
        <is>
          <t xml:space="preserve">|
</t>
        </is>
      </c>
      <c r="AW175" t="inlineStr">
        <is>
          <t/>
        </is>
      </c>
      <c r="AX175" s="2" t="inlineStr">
        <is>
          <t>koordinirano godišnje preispitivanje u području obrane|
CARD</t>
        </is>
      </c>
      <c r="AY175" s="2" t="inlineStr">
        <is>
          <t>3|
3</t>
        </is>
      </c>
      <c r="AZ175" s="2" t="inlineStr">
        <is>
          <t xml:space="preserve">|
</t>
        </is>
      </c>
      <c r="BA175" t="inlineStr">
        <is>
          <t>predložena inicijativa kojom bi se uspostavio postupak za dobivanje boljeg pregleda na razini EU-a o pitanjima poput obrane, potrošnje i nacinalnih ulaganja kao i istraživanja u području obrane</t>
        </is>
      </c>
      <c r="BB175" s="2" t="inlineStr">
        <is>
          <t>koordinált éves védelmi szemle|
CARD</t>
        </is>
      </c>
      <c r="BC175" s="2" t="inlineStr">
        <is>
          <t>4|
4</t>
        </is>
      </c>
      <c r="BD175" s="2" t="inlineStr">
        <is>
          <t>|
admitted</t>
        </is>
      </c>
      <c r="BE175" t="inlineStr">
        <is>
          <t>javasolt mechanizmus, amelynek célja, hogy uniós szinten áttekinthetőbbek legyenek az olyan kérdések, mint például a védelmi kiadások és a nemzeti szintű beruházások, valamint a védelmi vonatkozású kutatásokra irányuló erőfeszítések</t>
        </is>
      </c>
      <c r="BF175" s="2" t="inlineStr">
        <is>
          <t>revisione coordinata annuale sulla difesa|
CARD</t>
        </is>
      </c>
      <c r="BG175" s="2" t="inlineStr">
        <is>
          <t>3|
3</t>
        </is>
      </c>
      <c r="BH175" s="2" t="inlineStr">
        <is>
          <t xml:space="preserve">|
</t>
        </is>
      </c>
      <c r="BI175" t="inlineStr">
        <is>
          <t>strumento per la valutazione globale delle questioni inerenti alle capacità che si prefigge di aiutare gli Stati membri a realizzare le capacità critiche nonché offrire agli Stati membri un forum per il coordinamento e la discussione della loro pianificazione della difesa nazionale, anche in termini di piani di spesa per la difesa</t>
        </is>
      </c>
      <c r="BJ175" s="2" t="inlineStr">
        <is>
          <t>suderinta metinė peržiūra gynybos srityje|
CARD</t>
        </is>
      </c>
      <c r="BK175" s="2" t="inlineStr">
        <is>
          <t>3|
3</t>
        </is>
      </c>
      <c r="BL175" s="2" t="inlineStr">
        <is>
          <t xml:space="preserve">|
</t>
        </is>
      </c>
      <c r="BM175" t="inlineStr">
        <is>
          <t/>
        </is>
      </c>
      <c r="BN175" s="2" t="inlineStr">
        <is>
          <t>koordinētais ikgadējais pārskats par aizsardzību|
&lt;i&gt;CARD&lt;/i&gt;</t>
        </is>
      </c>
      <c r="BO175" s="2" t="inlineStr">
        <is>
          <t>3|
3</t>
        </is>
      </c>
      <c r="BP175" s="2" t="inlineStr">
        <is>
          <t xml:space="preserve">|
</t>
        </is>
      </c>
      <c r="BQ175" t="inlineStr">
        <is>
          <t>aizsardzības plānošanas process,
kurā dalībvalstis piedalās pēc brīvprātības principa un kura mērķis ir padziļināt
sadarbību aizsardzības jomā un nodrošināt aizsardzības izdevumu plānu
optimālāku izmantošanu</t>
        </is>
      </c>
      <c r="BR175" s="2" t="inlineStr">
        <is>
          <t>Rieżami Annwali Koordinat dwar id-Difiża|
CARD</t>
        </is>
      </c>
      <c r="BS175" s="2" t="inlineStr">
        <is>
          <t>3|
3</t>
        </is>
      </c>
      <c r="BT175" s="2" t="inlineStr">
        <is>
          <t xml:space="preserve">|
</t>
        </is>
      </c>
      <c r="BU175" t="inlineStr">
        <is>
          <t>inizjattiva biex jiġi stabbilit proċess biex tinkiseb ħarsa ġenerali aħjar fil-livell tal-UE ta' kwistjonijiet bħall-infiq għad-difiża u l-investiment nazzjonali kif ukoll sforzi ta' riċerka fid-difiża</t>
        </is>
      </c>
      <c r="BV175" s="2" t="inlineStr">
        <is>
          <t>gecoördineerde jaarlijkse evaluatie inzake defensie|
CARD</t>
        </is>
      </c>
      <c r="BW175" s="2" t="inlineStr">
        <is>
          <t>3|
2</t>
        </is>
      </c>
      <c r="BX175" s="2" t="inlineStr">
        <is>
          <t xml:space="preserve">|
</t>
        </is>
      </c>
      <c r="BY175" t="inlineStr">
        <is>
          <t/>
        </is>
      </c>
      <c r="BZ175" s="2" t="inlineStr">
        <is>
          <t>skoordynowany roczny przegląd w zakresie obronności|
CARD</t>
        </is>
      </c>
      <c r="CA175" s="2" t="inlineStr">
        <is>
          <t>3|
3</t>
        </is>
      </c>
      <c r="CB175" s="2" t="inlineStr">
        <is>
          <t xml:space="preserve">|
</t>
        </is>
      </c>
      <c r="CC175" t="inlineStr">
        <is>
          <t/>
        </is>
      </c>
      <c r="CD175" s="2" t="inlineStr">
        <is>
          <t>análise anual coordenada da defesa|
AACD</t>
        </is>
      </c>
      <c r="CE175" s="2" t="inlineStr">
        <is>
          <t>3|
3</t>
        </is>
      </c>
      <c r="CF175" s="2" t="inlineStr">
        <is>
          <t xml:space="preserve">|
</t>
        </is>
      </c>
      <c r="CG175" t="inlineStr">
        <is>
          <t>Futuro instrumento que deverá ser impulsionado pelos Estados-Membros para aprofundar a cooperação no setor da defesa, promovendo o desenvolvimento de capacidades para colmatar lacunas e garantindo uma utilização mais eficiente dos planos de despesas militares.</t>
        </is>
      </c>
      <c r="CH175" s="2" t="inlineStr">
        <is>
          <t>procesul anual coordonat de revizuire privind apărarea|
CARD</t>
        </is>
      </c>
      <c r="CI175" s="2" t="inlineStr">
        <is>
          <t>3|
3</t>
        </is>
      </c>
      <c r="CJ175" s="2" t="inlineStr">
        <is>
          <t xml:space="preserve">|
</t>
        </is>
      </c>
      <c r="CK175" t="inlineStr">
        <is>
          <t/>
        </is>
      </c>
      <c r="CL175" s="2" t="inlineStr">
        <is>
          <t>koordinované ročné hodnotenie obrany|
CARD</t>
        </is>
      </c>
      <c r="CM175" s="2" t="inlineStr">
        <is>
          <t>3|
3</t>
        </is>
      </c>
      <c r="CN175" s="2" t="inlineStr">
        <is>
          <t xml:space="preserve">|
</t>
        </is>
      </c>
      <c r="CO175" t="inlineStr">
        <is>
          <t>dobrovoľný každoročný postup EÚ v oblasti obrany (nazývaný aj obranný semester) na uľahčenie spoločného plánovania členských štátov a prehĺbenú spoluprácu v rozvoji spôsobilostí</t>
        </is>
      </c>
      <c r="CP175" s="2" t="inlineStr">
        <is>
          <t>usklajeni letni pregled na področju obrambe|
usklajeni letni pregled obrambe|
CARD</t>
        </is>
      </c>
      <c r="CQ175" s="2" t="inlineStr">
        <is>
          <t>3|
3|
3</t>
        </is>
      </c>
      <c r="CR175" s="2" t="inlineStr">
        <is>
          <t xml:space="preserve">|
|
</t>
        </is>
      </c>
      <c r="CS175" t="inlineStr">
        <is>
          <t>postopek, ki sodelujočim državam in Evropski uniji zagotavlja pregled evropskega obrambnega okolja z namenom identifikacije novih priložnosti za sodelovanje pri skupnem razvoju obrambnih zmogljivosti; s tem državam članicam omogoča lažje zagotavljanje potrebnih zmogljivosti ter vodi v večjo enotnost in povezanost med državami na obrambnem področju</t>
        </is>
      </c>
      <c r="CT175" s="2" t="inlineStr">
        <is>
          <t>samordnad årlig försvarsöversikt</t>
        </is>
      </c>
      <c r="CU175" s="2" t="inlineStr">
        <is>
          <t>3</t>
        </is>
      </c>
      <c r="CV175" s="2" t="inlineStr">
        <is>
          <t/>
        </is>
      </c>
      <c r="CW175" t="inlineStr">
        <is>
          <t/>
        </is>
      </c>
    </row>
    <row r="176">
      <c r="A176" s="1" t="str">
        <f>HYPERLINK("https://iate.europa.eu/entry/result/774443/all", "774443")</f>
        <v>774443</v>
      </c>
      <c r="B176" t="inlineStr">
        <is>
          <t>SOCIAL QUESTIONS</t>
        </is>
      </c>
      <c r="C176" t="inlineStr">
        <is>
          <t>SOCIAL QUESTIONS|migration</t>
        </is>
      </c>
      <c r="D176" t="inlineStr">
        <is>
          <t>yes</t>
        </is>
      </c>
      <c r="E176" t="inlineStr">
        <is>
          <t/>
        </is>
      </c>
      <c r="F176" s="2" t="inlineStr">
        <is>
          <t>транзитна държава</t>
        </is>
      </c>
      <c r="G176" s="2" t="inlineStr">
        <is>
          <t>3</t>
        </is>
      </c>
      <c r="H176" s="2" t="inlineStr">
        <is>
          <t/>
        </is>
      </c>
      <c r="I176" t="inlineStr">
        <is>
          <t>държава, през която преминават законни или незаконни мигранти или миграционни потоци от държавата на произход до държавата на крайната дестинация</t>
        </is>
      </c>
      <c r="J176" s="2" t="inlineStr">
        <is>
          <t>země tranzitu|
tranzitní země</t>
        </is>
      </c>
      <c r="K176" s="2" t="inlineStr">
        <is>
          <t>3|
3</t>
        </is>
      </c>
      <c r="L176" s="2" t="inlineStr">
        <is>
          <t xml:space="preserve">|
</t>
        </is>
      </c>
      <c r="M176" t="inlineStr">
        <is>
          <t>země, přes kterou proudí migranti ze své země původu do cílové země, to znamená, že přes tuto zemi pouze cestují a jejich cílem není se zde usadit</t>
        </is>
      </c>
      <c r="N176" s="2" t="inlineStr">
        <is>
          <t>transitland</t>
        </is>
      </c>
      <c r="O176" s="2" t="inlineStr">
        <is>
          <t>3</t>
        </is>
      </c>
      <c r="P176" s="2" t="inlineStr">
        <is>
          <t/>
        </is>
      </c>
      <c r="Q176" t="inlineStr">
        <is>
          <t>land, som migranter (regulære som irregulære), flygtninge og fordrevne personer rejser igennem på vej mod et endeligt bestemmelsessted</t>
        </is>
      </c>
      <c r="R176" s="2" t="inlineStr">
        <is>
          <t>Transitland</t>
        </is>
      </c>
      <c r="S176" s="2" t="inlineStr">
        <is>
          <t>3</t>
        </is>
      </c>
      <c r="T176" s="2" t="inlineStr">
        <is>
          <t/>
        </is>
      </c>
      <c r="U176" t="inlineStr">
        <is>
          <t>Land, durch das sich (reguläre oder irreguläre) &lt;a href="https://iate.europa.eu/entry/result/820392/DE" target="_blank"&gt;Migrationsbewegungen&lt;/a&gt; bewegen; das heißt, das Land (oder die Länder),
das nicht das &lt;a href="https://iate.europa.eu/entry/result/3584100/DE" target="_blank"&gt;Herkunftsland&lt;/a&gt; ist und das ein Migrant durchquert,
um das Zielland zu erreichen</t>
        </is>
      </c>
      <c r="V176" s="2" t="inlineStr">
        <is>
          <t>χώρα διέλευσης</t>
        </is>
      </c>
      <c r="W176" s="2" t="inlineStr">
        <is>
          <t>3</t>
        </is>
      </c>
      <c r="X176" s="2" t="inlineStr">
        <is>
          <t/>
        </is>
      </c>
      <c r="Y176" t="inlineStr">
        <is>
          <t/>
        </is>
      </c>
      <c r="Z176" s="2" t="inlineStr">
        <is>
          <t>country of transit|
transit country|
State of transit</t>
        </is>
      </c>
      <c r="AA176" s="2" t="inlineStr">
        <is>
          <t>3|
3|
3</t>
        </is>
      </c>
      <c r="AB176" s="2" t="inlineStr">
        <is>
          <t xml:space="preserve">|
|
</t>
        </is>
      </c>
      <c r="AC176" t="inlineStr">
        <is>
          <t>in the migration context, country through which a person 
or a group of persons pass on any journey to the &lt;a href="https://iate.europa.eu/entry/result/835299/en" target="_blank"&gt;country of destination&lt;/a&gt; or from the country of destination to the &lt;a href="https://iate.europa.eu/entry/result/818913/en" target="_blank"&gt;country of origin&lt;/a&gt; or the &lt;a href="https://iate.europa.eu/entry/result/3572647/en" target="_blank"&gt;country of former habitual residence&lt;/a&gt;</t>
        </is>
      </c>
      <c r="AD176" s="2" t="inlineStr">
        <is>
          <t>país de tránsito</t>
        </is>
      </c>
      <c r="AE176" s="2" t="inlineStr">
        <is>
          <t>3</t>
        </is>
      </c>
      <c r="AF176" s="2" t="inlineStr">
        <is>
          <t/>
        </is>
      </c>
      <c r="AG176" t="inlineStr">
        <is>
          <t>País a través del cual pasa un migrante o un grupo de migrantes en su desplazamiento desde su &lt;a href="https://iate.europa.eu/entry/result/818913/es" target="_blank"&gt;país de origen&lt;/a&gt; (o su &lt;a href="https://iate.europa.eu/entry/result/3572647/es" target="_blank"&gt;país de residencia habitual anterior&lt;/a&gt;) hacia su &lt;a href="https://iate.europa.eu/entry/result/835299/es" target="_blank"&gt;país de destino&lt;/a&gt;.</t>
        </is>
      </c>
      <c r="AH176" s="2" t="inlineStr">
        <is>
          <t>transiidiriik|
läbisõiduriik</t>
        </is>
      </c>
      <c r="AI176" s="2" t="inlineStr">
        <is>
          <t>4|
3</t>
        </is>
      </c>
      <c r="AJ176" s="2" t="inlineStr">
        <is>
          <t xml:space="preserve">|
</t>
        </is>
      </c>
      <c r="AK176" t="inlineStr">
        <is>
          <t>rände kontekstis riik, mida inimesed
läbivad teekonnal &lt;a href="https://iate.europa.eu/entry/result/835299/et" target="_blank"&gt;sihtriiki&lt;/a&gt; või teekonnal sihtriigist &lt;a href="https://iate.europa.eu/entry/result/818913/et" target="_blank"&gt;päritoluriiki&lt;/a&gt; või
&lt;a href="https://iate.europa.eu/entry/result/3572647/et" target="_blank"&gt;varasemasse alalisse elukohariiki&lt;/a&gt;</t>
        </is>
      </c>
      <c r="AL176" s="2" t="inlineStr">
        <is>
          <t>kauttakulkumaa</t>
        </is>
      </c>
      <c r="AM176" s="2" t="inlineStr">
        <is>
          <t>3</t>
        </is>
      </c>
      <c r="AN176" s="2" t="inlineStr">
        <is>
          <t/>
        </is>
      </c>
      <c r="AO176" t="inlineStr">
        <is>
          <t>Maa, jonka kautta (säännösten mukaiset tai säännösten
vastaiset) muuttovirrat kulkevat; tarkoittaa maata/maita,
joka ei ole / jotka eivät ole lähtömaa/alkuperämaa ja jonka/
joiden kautta maahanmuuttaja kulkee päästäkseen
kohdemaahan.</t>
        </is>
      </c>
      <c r="AP176" s="2" t="inlineStr">
        <is>
          <t>pays de transit</t>
        </is>
      </c>
      <c r="AQ176" s="2" t="inlineStr">
        <is>
          <t>3</t>
        </is>
      </c>
      <c r="AR176" s="2" t="inlineStr">
        <is>
          <t/>
        </is>
      </c>
      <c r="AS176" t="inlineStr">
        <is>
          <t>dans le contexte de la migration, pays que traverse une personne ou un groupe de personnes pour se rendre dans le &lt;a href="https://iate.europa.eu/entry/result/835299/fr" target="_blank"&gt;pays de destination&lt;/a&gt; ou, quittant le pays de destination, pour se rendre dans le &lt;a href="https://iate.europa.eu/entry/result/818913/fr" target="_blank"&gt;pays d’origine&lt;/a&gt; ou le &lt;a href="https://iate.europa.eu/entry/result/3572647/fr" target="_blank"&gt;pays de résidence habituelle précédente&lt;/a&gt;</t>
        </is>
      </c>
      <c r="AT176" s="2" t="inlineStr">
        <is>
          <t>tír idirthurais</t>
        </is>
      </c>
      <c r="AU176" s="2" t="inlineStr">
        <is>
          <t>3</t>
        </is>
      </c>
      <c r="AV176" s="2" t="inlineStr">
        <is>
          <t/>
        </is>
      </c>
      <c r="AW176" t="inlineStr">
        <is>
          <t/>
        </is>
      </c>
      <c r="AX176" s="2" t="inlineStr">
        <is>
          <t>zemlja tranzita</t>
        </is>
      </c>
      <c r="AY176" s="2" t="inlineStr">
        <is>
          <t>3</t>
        </is>
      </c>
      <c r="AZ176" s="2" t="inlineStr">
        <is>
          <t/>
        </is>
      </c>
      <c r="BA176" t="inlineStr">
        <is>
          <t/>
        </is>
      </c>
      <c r="BB176" s="2" t="inlineStr">
        <is>
          <t>tranzitország</t>
        </is>
      </c>
      <c r="BC176" s="2" t="inlineStr">
        <is>
          <t>3</t>
        </is>
      </c>
      <c r="BD176" s="2" t="inlineStr">
        <is>
          <t/>
        </is>
      </c>
      <c r="BE176" t="inlineStr">
        <is>
          <t>olyan ország a migráció összefüggésében, amelyen egy személy vagy személyek egy csoportja áthalad a &lt;a href="https://iate.europa.eu/entry/result/835299/hu" target="_blank"&gt;célország&lt;/a&gt; felé tartó úton, illetve a célországból a &lt;a href="https://iate.europa.eu/entry/result/818913/hu" target="_blank"&gt;származási ország&lt;/a&gt; felé tartó úton</t>
        </is>
      </c>
      <c r="BF176" s="2" t="inlineStr">
        <is>
          <t>paese di transito</t>
        </is>
      </c>
      <c r="BG176" s="2" t="inlineStr">
        <is>
          <t>3</t>
        </is>
      </c>
      <c r="BH176" s="2" t="inlineStr">
        <is>
          <t/>
        </is>
      </c>
      <c r="BI176" t="inlineStr">
        <is>
          <t>paese attraverso cui si svolgono i flussi migratori (regolari o irregolari); paese diverso dal paese di origine, che un migrante attraversa per arrivare al paese di destinazione</t>
        </is>
      </c>
      <c r="BJ176" s="2" t="inlineStr">
        <is>
          <t>tranzito šalis</t>
        </is>
      </c>
      <c r="BK176" s="2" t="inlineStr">
        <is>
          <t>3</t>
        </is>
      </c>
      <c r="BL176" s="2" t="inlineStr">
        <is>
          <t/>
        </is>
      </c>
      <c r="BM176" t="inlineStr">
        <is>
          <t>migracijos kontekste šalis, per kurią asmenys vyksta keliaudami į &lt;a href="https://iate.europa.eu/entry/result/835299/lt" target="_blank"&gt;kelionės tikslo šalį&lt;/a&gt; arba vykdami iš kelionės tikslo šalies į savo &lt;a href="https://iate.europa.eu/entry/result/818913/lt" target="_blank"&gt;kilmės šalį&lt;/a&gt; arba &lt;br&gt;&lt;a href="https://iate.europa.eu/entry/result/3572647/lt" target="_blank"&gt;ankstesnės gyvenamosios vietos šalį&lt;/a&gt;</t>
        </is>
      </c>
      <c r="BN176" s="2" t="inlineStr">
        <is>
          <t>tranzīta valsts</t>
        </is>
      </c>
      <c r="BO176" s="2" t="inlineStr">
        <is>
          <t>3</t>
        </is>
      </c>
      <c r="BP176" s="2" t="inlineStr">
        <is>
          <t/>
        </is>
      </c>
      <c r="BQ176" t="inlineStr">
        <is>
          <t>migrācijas kontekstā valsts, caur kuru persona vai personu grupa dodas braucienā uz &lt;a href="https://iate.europa.eu/entry/result/835299/lv" target="_blank"&gt;galamērķa valsti&lt;/a&gt; vai no galamērķa valsts uz &lt;a href="https://iate.europa.eu/entry/result/818913/lv" target="_blank"&gt;izcelsmes valsti&lt;/a&gt; vai &lt;a href="https://iate.europa.eu/entry/result/3572647/lv" target="_blank"&gt;agrākās pastāvīgās dzīvesvietas valsti&lt;/a&gt;</t>
        </is>
      </c>
      <c r="BR176" s="2" t="inlineStr">
        <is>
          <t>pajjiż ta' tranżitu</t>
        </is>
      </c>
      <c r="BS176" s="2" t="inlineStr">
        <is>
          <t>3</t>
        </is>
      </c>
      <c r="BT176" s="2" t="inlineStr">
        <is>
          <t/>
        </is>
      </c>
      <c r="BU176" t="inlineStr">
        <is>
          <t>pajjiż li wieħed jivvjaġġa minnu fi triqtu lejn destinazzjoni finali</t>
        </is>
      </c>
      <c r="BV176" s="2" t="inlineStr">
        <is>
          <t>land van doorreis|
doorreisland|
transitland</t>
        </is>
      </c>
      <c r="BW176" s="2" t="inlineStr">
        <is>
          <t>3|
3|
3</t>
        </is>
      </c>
      <c r="BX176" s="2" t="inlineStr">
        <is>
          <t xml:space="preserve">|
|
</t>
        </is>
      </c>
      <c r="BY176" t="inlineStr">
        <is>
          <t>in de context van migratie, land waardoor een persoon of groep personen reist op weg naar het &lt;a href="https://iate.europa.eu/entry/result/835299/nl" target="_blank"&gt;land van bestemming&lt;/a&gt;, of op weg van het land van bestemming &lt;a href="https://iate.europa.eu/entry/result/818913/nl" target="_blank"&gt;naar het land van herkomst&lt;/a&gt; of het land van de &lt;a href="https://iate.europa.eu/entry/result/3572647/nl" target="_blank"&gt;vorige gewone verblijfplaats&lt;/a&gt;</t>
        </is>
      </c>
      <c r="BZ176" s="2" t="inlineStr">
        <is>
          <t>kraj tranzytu|
kraj tranzytowy</t>
        </is>
      </c>
      <c r="CA176" s="2" t="inlineStr">
        <is>
          <t>3|
3</t>
        </is>
      </c>
      <c r="CB176" s="2" t="inlineStr">
        <is>
          <t xml:space="preserve">|
</t>
        </is>
      </c>
      <c r="CC176" t="inlineStr">
        <is>
          <t>kraj, przez który przemieszczają się migranci w drodze do &lt;a href="https://iate.europa.eu/entry/result/835299/all" target="_blank"&gt;kraju docelowego&lt;/a&gt;</t>
        </is>
      </c>
      <c r="CD176" s="2" t="inlineStr">
        <is>
          <t>país de trânsito</t>
        </is>
      </c>
      <c r="CE176" s="2" t="inlineStr">
        <is>
          <t>4</t>
        </is>
      </c>
      <c r="CF176" s="2" t="inlineStr">
        <is>
          <t/>
        </is>
      </c>
      <c r="CG176" t="inlineStr">
        <is>
          <t>No contexto da migração, país pelo qual uma pessoa ou um grupo de pessoas passa ao deslocar-se para o país de destino ou do país de destino para o país de origem ou o país da residência habitual.</t>
        </is>
      </c>
      <c r="CH176" s="2" t="inlineStr">
        <is>
          <t>țară de tranzit</t>
        </is>
      </c>
      <c r="CI176" s="2" t="inlineStr">
        <is>
          <t>3</t>
        </is>
      </c>
      <c r="CJ176" s="2" t="inlineStr">
        <is>
          <t/>
        </is>
      </c>
      <c r="CK176" t="inlineStr">
        <is>
          <t>în contextul migrației, țară traversată de o persoană sau de un grup de persoane pe drumul către &lt;a href="https://iate.europa.eu/entry/result/835299/ro" target="_blank"&gt;țara de destinație &lt;/a&gt;sau pe drumul dinspre țara de destinație către &lt;a href="https://iate.europa.eu/entry/result/818913/ro" target="_blank"&gt;țara de origine &lt;/a&gt;ori către &lt;a href="https://iate.europa.eu/entry/result/3572647/ro" target="_blank"&gt;țara de reședință obișnuită anterioară&lt;/a&gt;</t>
        </is>
      </c>
      <c r="CL176" s="2" t="inlineStr">
        <is>
          <t>krajina tranzitu|
tranzitná krajina</t>
        </is>
      </c>
      <c r="CM176" s="2" t="inlineStr">
        <is>
          <t>3|
3</t>
        </is>
      </c>
      <c r="CN176" s="2" t="inlineStr">
        <is>
          <t xml:space="preserve">|
</t>
        </is>
      </c>
      <c r="CO176" t="inlineStr">
        <is>
          <t>v migračnom kontexte krajina, ktorej územím prechádza migrujúca osoba alebo skupina osôb na ceste do &lt;a href="https://iate.europa.eu/entry/slideshow/1631698595146/835299/sk" target="_blank"&gt;cieľovej krajiny&lt;/a&gt; alebo z cieľovej krajiny do &lt;a href="https://iate.europa.eu/entry/slideshow/1631698982354/818913/sk" target="_blank"&gt;krajiny pôvodu&lt;/a&gt; alebo &lt;a href="https://iate.europa.eu/entry/slideshow/1631699050331/3572647/sk" target="_blank"&gt;krajiny predchádzajúceho obvyklého pobytu&lt;/a&gt;</t>
        </is>
      </c>
      <c r="CP176" s="2" t="inlineStr">
        <is>
          <t>tranzitna država|
država tranzita</t>
        </is>
      </c>
      <c r="CQ176" s="2" t="inlineStr">
        <is>
          <t>3|
3</t>
        </is>
      </c>
      <c r="CR176" s="2" t="inlineStr">
        <is>
          <t xml:space="preserve">|
</t>
        </is>
      </c>
      <c r="CS176" t="inlineStr">
        <is>
          <t>država, skozi katero potekajo migracijski tokovi (zakoniti ali nezakoniti)</t>
        </is>
      </c>
      <c r="CT176" s="2" t="inlineStr">
        <is>
          <t>transitland|
transiteringsland</t>
        </is>
      </c>
      <c r="CU176" s="2" t="inlineStr">
        <is>
          <t>3|
3</t>
        </is>
      </c>
      <c r="CV176" s="2" t="inlineStr">
        <is>
          <t>|
admitted</t>
        </is>
      </c>
      <c r="CW176" t="inlineStr">
        <is>
          <t/>
        </is>
      </c>
    </row>
    <row r="177">
      <c r="A177" s="1" t="str">
        <f>HYPERLINK("https://iate.europa.eu/entry/result/933941/all", "933941")</f>
        <v>933941</v>
      </c>
      <c r="B177" t="inlineStr">
        <is>
          <t>TRADE;INTERNATIONAL ORGANISATIONS;INTERNATIONAL RELATIONS</t>
        </is>
      </c>
      <c r="C177" t="inlineStr">
        <is>
          <t>TRADE|trade policy;INTERNATIONAL ORGANISATIONS|extra-European organisations|Asian organisation|Asia–Pacific economic cooperation;INTERNATIONAL ORGANISATIONS|world organisations|world organisation|Asia–Pacific economic cooperation;INTERNATIONAL RELATIONS|cooperation policy|cooperation policy|economic cooperation</t>
        </is>
      </c>
      <c r="D177" t="inlineStr">
        <is>
          <t>yes</t>
        </is>
      </c>
      <c r="E177" t="inlineStr">
        <is>
          <t/>
        </is>
      </c>
      <c r="F177" s="2" t="inlineStr">
        <is>
          <t>Азиатско-тихоокеанско икономическо сътрудничество|
АТИС|
Организация за азиатско-тихоокеанско икономическо сътрудничество</t>
        </is>
      </c>
      <c r="G177" s="2" t="inlineStr">
        <is>
          <t>4|
3|
3</t>
        </is>
      </c>
      <c r="H177" s="2" t="inlineStr">
        <is>
          <t xml:space="preserve">|
|
</t>
        </is>
      </c>
      <c r="I177" t="inlineStr">
        <is>
          <t>регионална икономическа организация със седалище в Сингапур, създадена през 1989 г. в Канбера по предложение на министър-председателите на Австралия и Нова Зеландия; целите ѝ са облекчаване на свободната търговия и развитие на регионалното сътрудничество</t>
        </is>
      </c>
      <c r="J177" s="2" t="inlineStr">
        <is>
          <t>Asijsko-tichomořská hospodářská spolupráce|
APEC</t>
        </is>
      </c>
      <c r="K177" s="2" t="inlineStr">
        <is>
          <t>3|
3</t>
        </is>
      </c>
      <c r="L177" s="2" t="inlineStr">
        <is>
          <t xml:space="preserve">|
</t>
        </is>
      </c>
      <c r="M177" t="inlineStr">
        <is>
          <t>mezivládní organizace založená v roce 1989, jejímž cílem je podporovat hospodářský růst, spolupráci, obchod a investice v asijsko-tichomořském regionu; má 21 členů</t>
        </is>
      </c>
      <c r="N177" s="2" t="inlineStr">
        <is>
          <t>økonomisk samarbejde i Asien-Stillehavsområdet|
APEC</t>
        </is>
      </c>
      <c r="O177" s="2" t="inlineStr">
        <is>
          <t>4|
4</t>
        </is>
      </c>
      <c r="P177" s="2" t="inlineStr">
        <is>
          <t xml:space="preserve">|
</t>
        </is>
      </c>
      <c r="Q177" t="inlineStr">
        <is>
          <t>Asia-Pacific Economic Cooperation, APEC, centralt diskussionsforum for regionale handels- og samarbejdsspørgsmål i Stillehavsområdet, dannet i 1989 med henblik på at bringe landene nærmere frihandel. De 21 deltagerlandes andel af den samlede verdenshandel var i 2006 næsten 50%, og de stod for ca. 56% af verdens samlede GDP.</t>
        </is>
      </c>
      <c r="R177" s="2" t="inlineStr">
        <is>
          <t>APEC|
Asiatisch-Pazifische Wirtschaftskooperation|
asiatisch-pazifische wirtschaftliche Zusammenarbeit</t>
        </is>
      </c>
      <c r="S177" s="2" t="inlineStr">
        <is>
          <t>3|
3|
3</t>
        </is>
      </c>
      <c r="T177" s="2" t="inlineStr">
        <is>
          <t xml:space="preserve">|
|
</t>
        </is>
      </c>
      <c r="U177" t="inlineStr">
        <is>
          <t>internationale Organisation mit dem Ziel, das Wachstum der Volkswirtschaften in der asiatisch-pazifischen Region zu stärken</t>
        </is>
      </c>
      <c r="V177" s="2" t="inlineStr">
        <is>
          <t>Οικονομική Συνεργασία Ασίας - Ειρηνικού</t>
        </is>
      </c>
      <c r="W177" s="2" t="inlineStr">
        <is>
          <t>3</t>
        </is>
      </c>
      <c r="X177" s="2" t="inlineStr">
        <is>
          <t/>
        </is>
      </c>
      <c r="Y177" t="inlineStr">
        <is>
          <t/>
        </is>
      </c>
      <c r="Z177" s="2" t="inlineStr">
        <is>
          <t>Asia-Pacific Economic Cooperation|
APEC</t>
        </is>
      </c>
      <c r="AA177" s="2" t="inlineStr">
        <is>
          <t>4|
4</t>
        </is>
      </c>
      <c r="AB177" s="2" t="inlineStr">
        <is>
          <t xml:space="preserve">|
</t>
        </is>
      </c>
      <c r="AC177" t="inlineStr">
        <is>
          <t>forum for 21 Pacific-rim member economies that seeks to promote open trade and practical economic cooperation throughout the Asia-Pacific region, established in 1989 to leverage the growing interdependence of the Asia-Pacific</t>
        </is>
      </c>
      <c r="AD177" s="2" t="inlineStr">
        <is>
          <t>Cooperación Económica Asia-Pacífico|
Foro de Cooperación Económica Asia-Pacífico|
APEC</t>
        </is>
      </c>
      <c r="AE177" s="2" t="inlineStr">
        <is>
          <t>3|
3|
3</t>
        </is>
      </c>
      <c r="AF177" s="2" t="inlineStr">
        <is>
          <t xml:space="preserve">|
|
</t>
        </is>
      </c>
      <c r="AG177" t="inlineStr">
        <is>
          <t>Organización intergubernamental establecida en 1989 en Canberra (Australia) atendiendo a la creciente interdependencia de las economías de los países asiáticos y del Pacífico. Se ha convertido en un foro regional de consulta orientado a promover el dinamismo económico y el sentimiento de comunidad dentro de esa región.&lt;br&gt;Sus miembros son: Australia, Brunéi Darussalam, Canadá, Chile, China, Hong Kong, Indonesia, Japón, Malasia, México, Nueva Zelanda, Papúa Nueva Guinea, Perú, Filipinas, República de Corea, Rusia, Singapur, Taiwán, Tailandia, Estados Unidos de América y Vietnam.</t>
        </is>
      </c>
      <c r="AH177" s="2" t="inlineStr">
        <is>
          <t>Aasia ja Vaikse ookeani piirkonna riikide majanduskoostöö|
APEC</t>
        </is>
      </c>
      <c r="AI177" s="2" t="inlineStr">
        <is>
          <t>3|
3</t>
        </is>
      </c>
      <c r="AJ177" s="2" t="inlineStr">
        <is>
          <t xml:space="preserve">|
</t>
        </is>
      </c>
      <c r="AK177" t="inlineStr">
        <is>
          <t>peamine Aasia ja Vaikse ookeani piirkonna riikide majandusfoorum, mis loodi 1989. aastal ja mille põhiline eesmärk on toetada jätkusuutlikku majanduskasvu ja heaolu Aasia ja Vaikse ookeani piirkonnas</t>
        </is>
      </c>
      <c r="AL177" s="2" t="inlineStr">
        <is>
          <t>Aasian ja Tyynenmeren alueen taloudellinen yhteistyö|
APEC</t>
        </is>
      </c>
      <c r="AM177" s="2" t="inlineStr">
        <is>
          <t>3|
3</t>
        </is>
      </c>
      <c r="AN177" s="2" t="inlineStr">
        <is>
          <t xml:space="preserve">|
</t>
        </is>
      </c>
      <c r="AO177" t="inlineStr">
        <is>
          <t/>
        </is>
      </c>
      <c r="AP177" s="2" t="inlineStr">
        <is>
          <t>Coopération économique Asie-Pacifique|
CEAP|
APEC</t>
        </is>
      </c>
      <c r="AQ177" s="2" t="inlineStr">
        <is>
          <t>3|
3|
3</t>
        </is>
      </c>
      <c r="AR177" s="2" t="inlineStr">
        <is>
          <t xml:space="preserve">|
|
</t>
        </is>
      </c>
      <c r="AS177" t="inlineStr">
        <is>
          <t>Organisation intergouvernementale créée en 1989 en Australie afin de promouvoir le commerce et les investissements et le développement économique durable dans la région Asie-Pacifique.</t>
        </is>
      </c>
      <c r="AT177" s="2" t="inlineStr">
        <is>
          <t>APEC|
Comhar Eacnamaíochta an Aigéin Chiúin agus na hÁise</t>
        </is>
      </c>
      <c r="AU177" s="2" t="inlineStr">
        <is>
          <t>3|
3</t>
        </is>
      </c>
      <c r="AV177" s="2" t="inlineStr">
        <is>
          <t xml:space="preserve">|
</t>
        </is>
      </c>
      <c r="AW177" t="inlineStr">
        <is>
          <t/>
        </is>
      </c>
      <c r="AX177" t="inlineStr">
        <is>
          <t/>
        </is>
      </c>
      <c r="AY177" t="inlineStr">
        <is>
          <t/>
        </is>
      </c>
      <c r="AZ177" t="inlineStr">
        <is>
          <t/>
        </is>
      </c>
      <c r="BA177" t="inlineStr">
        <is>
          <t/>
        </is>
      </c>
      <c r="BB177" s="2" t="inlineStr">
        <is>
          <t>Ázsiai és Csendes-óceáni Gazdasági Együttműködés</t>
        </is>
      </c>
      <c r="BC177" s="2" t="inlineStr">
        <is>
          <t>4</t>
        </is>
      </c>
      <c r="BD177" s="2" t="inlineStr">
        <is>
          <t/>
        </is>
      </c>
      <c r="BE177" t="inlineStr">
        <is>
          <t>ázsiai és csendes-óceáni országok gazdasági fóruma, amelynek célja a fenntartható gazdasági növekedés és prosperitás elősegítése, valamint dinamikus és harmonikus közösség kiépítése</t>
        </is>
      </c>
      <c r="BF177" s="2" t="inlineStr">
        <is>
          <t>Cooperazione economica Asia - Pacifico|
APEC</t>
        </is>
      </c>
      <c r="BG177" s="2" t="inlineStr">
        <is>
          <t>3|
3</t>
        </is>
      </c>
      <c r="BH177" s="2" t="inlineStr">
        <is>
          <t xml:space="preserve">|
</t>
        </is>
      </c>
      <c r="BI177" t="inlineStr">
        <is>
          <t>Istituito nel 1989 per favorire la cooperazione economica tra i paesi dell'Asia orientale (Cina, Giappone, Taiwan e Stati dell'ASEAN), Australia, Nuova Zelanda, USA e Canada.</t>
        </is>
      </c>
      <c r="BJ177" s="2" t="inlineStr">
        <is>
          <t>Azijos ir Ramiojo vandenyno šalių ekonominis bendradarbiavimas|
APEC|
Azijos ir Ramiojo vandenyno šalių ekonominio bendradarbiavimo forumas</t>
        </is>
      </c>
      <c r="BK177" s="2" t="inlineStr">
        <is>
          <t>2|
3|
2</t>
        </is>
      </c>
      <c r="BL177" s="2" t="inlineStr">
        <is>
          <t xml:space="preserve">|
|
</t>
        </is>
      </c>
      <c r="BM177" t="inlineStr">
        <is>
          <t>Azijos ir Ramiojo vandenyno šalių forumas ekonominiais klausimais</t>
        </is>
      </c>
      <c r="BN177" s="2" t="inlineStr">
        <is>
          <t>Āzijas un Klusā okeāna valstu ekonomiskas sadarbības forums|
&lt;i&gt;APEC&lt;/i&gt; forums</t>
        </is>
      </c>
      <c r="BO177" s="2" t="inlineStr">
        <is>
          <t>2|
2</t>
        </is>
      </c>
      <c r="BP177" s="2" t="inlineStr">
        <is>
          <t xml:space="preserve">|
</t>
        </is>
      </c>
      <c r="BQ177" t="inlineStr">
        <is>
          <t>Āzijas un Klusā okeāna reģiona valstu forums, kurā izskata jautājumus par ekonomiskās izaugsmes, sadarbības, tirdzniecības un investīciju veicināšanu reģionā. Forumā piedalās 21 valsts.</t>
        </is>
      </c>
      <c r="BR177" s="2" t="inlineStr">
        <is>
          <t>Kooperazzjoni Ekonomika Asja-Paċifiku|
APEC</t>
        </is>
      </c>
      <c r="BS177" s="2" t="inlineStr">
        <is>
          <t>3|
3</t>
        </is>
      </c>
      <c r="BT177" s="2" t="inlineStr">
        <is>
          <t xml:space="preserve">|
</t>
        </is>
      </c>
      <c r="BU177" t="inlineStr">
        <is>
          <t>organizzazzjoni intergovernattiva maħluqa fl-1989 bl-għan li tappoġġa t-tkabbir ekonomiku sostenibbli u l-prosperità fir-reġjun tal-Asja/il-Paċifiku u biex tinbena komunità dinamika u armonjuża fl-Asja/il-Paċifiku</t>
        </is>
      </c>
      <c r="BV177" s="2" t="inlineStr">
        <is>
          <t>APEC|
economische samenwerking Azië-Stille Oceaan</t>
        </is>
      </c>
      <c r="BW177" s="2" t="inlineStr">
        <is>
          <t>4|
2</t>
        </is>
      </c>
      <c r="BX177" s="2" t="inlineStr">
        <is>
          <t xml:space="preserve">|
</t>
        </is>
      </c>
      <c r="BY177" t="inlineStr">
        <is>
          <t>"organisatie van Aziatische landen en landen die aan de grote oceaan grenzen. Het doel van de APEC is het stimuleren van economische groei, samenwerking, handel en investering in de regio.</t>
        </is>
      </c>
      <c r="BZ177" s="2" t="inlineStr">
        <is>
          <t>Współpraca Gospodarcza Azji i Pacyfiku|
APEC</t>
        </is>
      </c>
      <c r="CA177" s="2" t="inlineStr">
        <is>
          <t>3|
3</t>
        </is>
      </c>
      <c r="CB177" s="2" t="inlineStr">
        <is>
          <t xml:space="preserve">|
</t>
        </is>
      </c>
      <c r="CC177" t="inlineStr">
        <is>
          <t>organizacja międzyrządowa, której celem jest dynamizacja rozwoju gospodarczego oraz wzmocnienie poczucia jedności regionu Azji i Pacyfiku</t>
        </is>
      </c>
      <c r="CD177" s="2" t="inlineStr">
        <is>
          <t>Cooperação Económica Ásia-Pacífico|
APEC</t>
        </is>
      </c>
      <c r="CE177" s="2" t="inlineStr">
        <is>
          <t>2|
2</t>
        </is>
      </c>
      <c r="CF177" s="2" t="inlineStr">
        <is>
          <t xml:space="preserve">|
</t>
        </is>
      </c>
      <c r="CG177" t="inlineStr">
        <is>
          <t/>
        </is>
      </c>
      <c r="CH177" s="2" t="inlineStr">
        <is>
          <t>Organizația de Cooperare Economică Asia-Pacific|
Cooperarea Economică Asia-Pacific|
APEC</t>
        </is>
      </c>
      <c r="CI177" s="2" t="inlineStr">
        <is>
          <t>3|
3|
3</t>
        </is>
      </c>
      <c r="CJ177" s="2" t="inlineStr">
        <is>
          <t xml:space="preserve">|
|
</t>
        </is>
      </c>
      <c r="CK177" t="inlineStr">
        <is>
          <t/>
        </is>
      </c>
      <c r="CL177" s="2" t="inlineStr">
        <is>
          <t>Ázijsko-tichomorská hospodárska spolupráca|
APEC</t>
        </is>
      </c>
      <c r="CM177" s="2" t="inlineStr">
        <is>
          <t>3|
3</t>
        </is>
      </c>
      <c r="CN177" s="2" t="inlineStr">
        <is>
          <t xml:space="preserve">|
</t>
        </is>
      </c>
      <c r="CO177" t="inlineStr">
        <is>
          <t>medzivládna organizácia vytvorená v roku 1989, ktorej cieľom je podporovať udržateľný hospodársky rast a prosperitu v regióne Ázie a Tichomoria a budovať dynamické a harmonické ázijsko-tichomorské spoločenstvo</t>
        </is>
      </c>
      <c r="CP177" s="2" t="inlineStr">
        <is>
          <t>Skupina za azijsko-pacifiško gospodarsko sodelovanje|
APEC</t>
        </is>
      </c>
      <c r="CQ177" s="2" t="inlineStr">
        <is>
          <t>3|
3</t>
        </is>
      </c>
      <c r="CR177" s="2" t="inlineStr">
        <is>
          <t xml:space="preserve">|
</t>
        </is>
      </c>
      <c r="CS177" t="inlineStr">
        <is>
          <t>medvladna organizacija, ustanovljena leta 1989 z namenom krepitve gospodarske rasti v azijsko-pacifiški regiji</t>
        </is>
      </c>
      <c r="CT177" s="2" t="inlineStr">
        <is>
          <t>Ekonomiska samarbetet i Asien och Stillahavsområdet|
Apec</t>
        </is>
      </c>
      <c r="CU177" s="2" t="inlineStr">
        <is>
          <t>3|
3</t>
        </is>
      </c>
      <c r="CV177" s="2" t="inlineStr">
        <is>
          <t xml:space="preserve">|
</t>
        </is>
      </c>
      <c r="CW177" t="inlineStr">
        <is>
          <t>internationell organisation vars syfte är att främja handeln mellan medlemsländerna i Stillahavsområdet</t>
        </is>
      </c>
    </row>
    <row r="178">
      <c r="A178" s="1" t="str">
        <f>HYPERLINK("https://iate.europa.eu/entry/result/3620024/all", "3620024")</f>
        <v>3620024</v>
      </c>
      <c r="B178" t="inlineStr">
        <is>
          <t>INTERNATIONAL RELATIONS</t>
        </is>
      </c>
      <c r="C178" t="inlineStr">
        <is>
          <t>INTERNATIONAL RELATIONS|cooperation policy|cooperation policy|military cooperation;INTERNATIONAL RELATIONS|defence;INTERNATIONAL RELATIONS|international balance|international conflict</t>
        </is>
      </c>
      <c r="D178" t="inlineStr">
        <is>
          <t>yes</t>
        </is>
      </c>
      <c r="E178" t="inlineStr">
        <is>
          <t/>
        </is>
      </c>
      <c r="F178" t="inlineStr">
        <is>
          <t/>
        </is>
      </c>
      <c r="G178" t="inlineStr">
        <is>
          <t/>
        </is>
      </c>
      <c r="H178" t="inlineStr">
        <is>
          <t/>
        </is>
      </c>
      <c r="I178" t="inlineStr">
        <is>
          <t/>
        </is>
      </c>
      <c r="J178" t="inlineStr">
        <is>
          <t/>
        </is>
      </c>
      <c r="K178" t="inlineStr">
        <is>
          <t/>
        </is>
      </c>
      <c r="L178" t="inlineStr">
        <is>
          <t/>
        </is>
      </c>
      <c r="M178" t="inlineStr">
        <is>
          <t/>
        </is>
      </c>
      <c r="N178" t="inlineStr">
        <is>
          <t/>
        </is>
      </c>
      <c r="O178" t="inlineStr">
        <is>
          <t/>
        </is>
      </c>
      <c r="P178" t="inlineStr">
        <is>
          <t/>
        </is>
      </c>
      <c r="Q178" t="inlineStr">
        <is>
          <t/>
        </is>
      </c>
      <c r="R178" s="2" t="inlineStr">
        <is>
          <t>Schnelleingreiftruppe</t>
        </is>
      </c>
      <c r="S178" s="2" t="inlineStr">
        <is>
          <t>2</t>
        </is>
      </c>
      <c r="T178" s="2" t="inlineStr">
        <is>
          <t/>
        </is>
      </c>
      <c r="U178" t="inlineStr">
        <is>
          <t/>
        </is>
      </c>
      <c r="V178" t="inlineStr">
        <is>
          <t/>
        </is>
      </c>
      <c r="W178" t="inlineStr">
        <is>
          <t/>
        </is>
      </c>
      <c r="X178" t="inlineStr">
        <is>
          <t/>
        </is>
      </c>
      <c r="Y178" t="inlineStr">
        <is>
          <t/>
        </is>
      </c>
      <c r="Z178" s="2" t="inlineStr">
        <is>
          <t>initial entry force|
first entry force|
EU entry force</t>
        </is>
      </c>
      <c r="AA178" s="2" t="inlineStr">
        <is>
          <t>3|
3|
1</t>
        </is>
      </c>
      <c r="AB178" s="2" t="inlineStr">
        <is>
          <t xml:space="preserve">|
|
</t>
        </is>
      </c>
      <c r="AC178" t="inlineStr">
        <is>
          <t/>
        </is>
      </c>
      <c r="AD178" t="inlineStr">
        <is>
          <t/>
        </is>
      </c>
      <c r="AE178" t="inlineStr">
        <is>
          <t/>
        </is>
      </c>
      <c r="AF178" t="inlineStr">
        <is>
          <t/>
        </is>
      </c>
      <c r="AG178" t="inlineStr">
        <is>
          <t/>
        </is>
      </c>
      <c r="AH178" t="inlineStr">
        <is>
          <t/>
        </is>
      </c>
      <c r="AI178" t="inlineStr">
        <is>
          <t/>
        </is>
      </c>
      <c r="AJ178" t="inlineStr">
        <is>
          <t/>
        </is>
      </c>
      <c r="AK178" t="inlineStr">
        <is>
          <t/>
        </is>
      </c>
      <c r="AL178" t="inlineStr">
        <is>
          <t/>
        </is>
      </c>
      <c r="AM178" t="inlineStr">
        <is>
          <t/>
        </is>
      </c>
      <c r="AN178" t="inlineStr">
        <is>
          <t/>
        </is>
      </c>
      <c r="AO178" t="inlineStr">
        <is>
          <t/>
        </is>
      </c>
      <c r="AP178" s="2" t="inlineStr">
        <is>
          <t>force de première entrée|
force d'entrée initiale</t>
        </is>
      </c>
      <c r="AQ178" s="2" t="inlineStr">
        <is>
          <t>3|
3</t>
        </is>
      </c>
      <c r="AR178" s="2" t="inlineStr">
        <is>
          <t xml:space="preserve">|
</t>
        </is>
      </c>
      <c r="AS178" t="inlineStr">
        <is>
          <t/>
        </is>
      </c>
      <c r="AT178" t="inlineStr">
        <is>
          <t/>
        </is>
      </c>
      <c r="AU178" t="inlineStr">
        <is>
          <t/>
        </is>
      </c>
      <c r="AV178" t="inlineStr">
        <is>
          <t/>
        </is>
      </c>
      <c r="AW178" t="inlineStr">
        <is>
          <t/>
        </is>
      </c>
      <c r="AX178" t="inlineStr">
        <is>
          <t/>
        </is>
      </c>
      <c r="AY178" t="inlineStr">
        <is>
          <t/>
        </is>
      </c>
      <c r="AZ178" t="inlineStr">
        <is>
          <t/>
        </is>
      </c>
      <c r="BA178" t="inlineStr">
        <is>
          <t/>
        </is>
      </c>
      <c r="BB178" t="inlineStr">
        <is>
          <t/>
        </is>
      </c>
      <c r="BC178" t="inlineStr">
        <is>
          <t/>
        </is>
      </c>
      <c r="BD178" t="inlineStr">
        <is>
          <t/>
        </is>
      </c>
      <c r="BE178" t="inlineStr">
        <is>
          <t/>
        </is>
      </c>
      <c r="BF178" t="inlineStr">
        <is>
          <t/>
        </is>
      </c>
      <c r="BG178" t="inlineStr">
        <is>
          <t/>
        </is>
      </c>
      <c r="BH178" t="inlineStr">
        <is>
          <t/>
        </is>
      </c>
      <c r="BI178" t="inlineStr">
        <is>
          <t/>
        </is>
      </c>
      <c r="BJ178" t="inlineStr">
        <is>
          <t/>
        </is>
      </c>
      <c r="BK178" t="inlineStr">
        <is>
          <t/>
        </is>
      </c>
      <c r="BL178" t="inlineStr">
        <is>
          <t/>
        </is>
      </c>
      <c r="BM178" t="inlineStr">
        <is>
          <t/>
        </is>
      </c>
      <c r="BN178" t="inlineStr">
        <is>
          <t/>
        </is>
      </c>
      <c r="BO178" t="inlineStr">
        <is>
          <t/>
        </is>
      </c>
      <c r="BP178" t="inlineStr">
        <is>
          <t/>
        </is>
      </c>
      <c r="BQ178" t="inlineStr">
        <is>
          <t/>
        </is>
      </c>
      <c r="BR178" t="inlineStr">
        <is>
          <t/>
        </is>
      </c>
      <c r="BS178" t="inlineStr">
        <is>
          <t/>
        </is>
      </c>
      <c r="BT178" t="inlineStr">
        <is>
          <t/>
        </is>
      </c>
      <c r="BU178" t="inlineStr">
        <is>
          <t/>
        </is>
      </c>
      <c r="BV178" t="inlineStr">
        <is>
          <t/>
        </is>
      </c>
      <c r="BW178" t="inlineStr">
        <is>
          <t/>
        </is>
      </c>
      <c r="BX178" t="inlineStr">
        <is>
          <t/>
        </is>
      </c>
      <c r="BY178" t="inlineStr">
        <is>
          <t/>
        </is>
      </c>
      <c r="BZ178" s="2" t="inlineStr">
        <is>
          <t>siły szybkiego reagowania|
grupa czołowa</t>
        </is>
      </c>
      <c r="CA178" s="2" t="inlineStr">
        <is>
          <t>2|
3</t>
        </is>
      </c>
      <c r="CB178" s="2" t="inlineStr">
        <is>
          <t>|
preferred</t>
        </is>
      </c>
      <c r="CC178" t="inlineStr">
        <is>
          <t>siły wchodzące jako pierwsze na teren ogarnięty kryzysem w razie potrzeby; swojego rodzaju rezerwa operacyjna utworzona z grup bojowych UE</t>
        </is>
      </c>
      <c r="CD178" t="inlineStr">
        <is>
          <t/>
        </is>
      </c>
      <c r="CE178" t="inlineStr">
        <is>
          <t/>
        </is>
      </c>
      <c r="CF178" t="inlineStr">
        <is>
          <t/>
        </is>
      </c>
      <c r="CG178" t="inlineStr">
        <is>
          <t/>
        </is>
      </c>
      <c r="CH178" t="inlineStr">
        <is>
          <t/>
        </is>
      </c>
      <c r="CI178" t="inlineStr">
        <is>
          <t/>
        </is>
      </c>
      <c r="CJ178" t="inlineStr">
        <is>
          <t/>
        </is>
      </c>
      <c r="CK178" t="inlineStr">
        <is>
          <t/>
        </is>
      </c>
      <c r="CL178" t="inlineStr">
        <is>
          <t/>
        </is>
      </c>
      <c r="CM178" t="inlineStr">
        <is>
          <t/>
        </is>
      </c>
      <c r="CN178" t="inlineStr">
        <is>
          <t/>
        </is>
      </c>
      <c r="CO178" t="inlineStr">
        <is>
          <t/>
        </is>
      </c>
      <c r="CP178" t="inlineStr">
        <is>
          <t/>
        </is>
      </c>
      <c r="CQ178" t="inlineStr">
        <is>
          <t/>
        </is>
      </c>
      <c r="CR178" t="inlineStr">
        <is>
          <t/>
        </is>
      </c>
      <c r="CS178" t="inlineStr">
        <is>
          <t/>
        </is>
      </c>
      <c r="CT178" t="inlineStr">
        <is>
          <t/>
        </is>
      </c>
      <c r="CU178" t="inlineStr">
        <is>
          <t/>
        </is>
      </c>
      <c r="CV178" t="inlineStr">
        <is>
          <t/>
        </is>
      </c>
      <c r="CW178" t="inlineStr">
        <is>
          <t/>
        </is>
      </c>
    </row>
    <row r="179">
      <c r="A179" s="1" t="str">
        <f>HYPERLINK("https://iate.europa.eu/entry/result/930307/all", "930307")</f>
        <v>930307</v>
      </c>
      <c r="B179" t="inlineStr">
        <is>
          <t>INTERNATIONAL RELATIONS;EUROPEAN UNION</t>
        </is>
      </c>
      <c r="C179" t="inlineStr">
        <is>
          <t>INTERNATIONAL RELATIONS|cooperation policy;EUROPEAN UNION|European construction|EU relations;EUROPEAN UNION|European construction|European Union</t>
        </is>
      </c>
      <c r="D179" t="inlineStr">
        <is>
          <t>yes</t>
        </is>
      </c>
      <c r="E179" t="inlineStr">
        <is>
          <t/>
        </is>
      </c>
      <c r="F179" s="2" t="inlineStr">
        <is>
          <t>установяване на връзка между помощ, възстановяване и развитие|
връзка между помощ, възстановяване и развитие</t>
        </is>
      </c>
      <c r="G179" s="2" t="inlineStr">
        <is>
          <t>3|
3</t>
        </is>
      </c>
      <c r="H179" s="2" t="inlineStr">
        <is>
          <t xml:space="preserve">|
</t>
        </is>
      </c>
      <c r="I179" t="inlineStr">
        <is>
          <t/>
        </is>
      </c>
      <c r="J179" s="2" t="inlineStr">
        <is>
          <t>návaznost okamžité pomoci, obnovy a rozvoje|
propojení pomoci, obnovy a rozvoje|
LRRD</t>
        </is>
      </c>
      <c r="K179" s="2" t="inlineStr">
        <is>
          <t>3|
3|
3</t>
        </is>
      </c>
      <c r="L179" s="2" t="inlineStr">
        <is>
          <t xml:space="preserve">preferred|
|
</t>
        </is>
      </c>
      <c r="M179" t="inlineStr">
        <is>
          <t>vzájemná návaznost a synergie humanitárních a rozvojových aktivit</t>
        </is>
      </c>
      <c r="N179" s="2" t="inlineStr">
        <is>
          <t>sammenkobling af nødhjælp, rehabilitering og udvikling|
LRRD</t>
        </is>
      </c>
      <c r="O179" s="2" t="inlineStr">
        <is>
          <t>4|
4</t>
        </is>
      </c>
      <c r="P179" s="2" t="inlineStr">
        <is>
          <t xml:space="preserve">|
</t>
        </is>
      </c>
      <c r="Q179" t="inlineStr">
        <is>
          <t>Foranstaltninger, der har til formål at udfylde hullet mellem nødhjælp (kortsigtet) og udviklingsbistand (langsigtet) og skabe et bredere overblik over de problemer, der opstår i forbindelse med bistand til den tredje verden, idet der tages højde for krisernes forskellighed, andre aktører på den internationale scene og risikoen for strukturel afhængighed.</t>
        </is>
      </c>
      <c r="R179" s="2" t="inlineStr">
        <is>
          <t>Verknüpfung von Soforthilfe, Rehabilitation und Entwicklung|
LRRD</t>
        </is>
      </c>
      <c r="S179" s="2" t="inlineStr">
        <is>
          <t>2|
3</t>
        </is>
      </c>
      <c r="T179" s="2" t="inlineStr">
        <is>
          <t xml:space="preserve">|
</t>
        </is>
      </c>
      <c r="U179" t="inlineStr">
        <is>
          <t>Maßnahmen mit dem Ziel, den Übergang von der kurzfristig ausgerichteten humanitären Hilfe zu der langfristig ausgerichteten Entwicklungshilfe zu erleichtern</t>
        </is>
      </c>
      <c r="V179" s="2" t="inlineStr">
        <is>
          <t>Σύνδεση Αρωγής, Αποκατάστασης και Ανάπτυξης|
ΣΑΑΑ</t>
        </is>
      </c>
      <c r="W179" s="2" t="inlineStr">
        <is>
          <t>3|
3</t>
        </is>
      </c>
      <c r="X179" s="2" t="inlineStr">
        <is>
          <t xml:space="preserve">|
</t>
        </is>
      </c>
      <c r="Y179" t="inlineStr">
        <is>
          <t/>
        </is>
      </c>
      <c r="Z179" s="2" t="inlineStr">
        <is>
          <t>Linking Relief, Rehabilitation and Development|
linkage between|
Link between Relief, Rehabilitation and Development|
LRRD</t>
        </is>
      </c>
      <c r="AA179" s="2" t="inlineStr">
        <is>
          <t>3|
1|
2|
3</t>
        </is>
      </c>
      <c r="AB179" s="2" t="inlineStr">
        <is>
          <t xml:space="preserve">|
|
|
</t>
        </is>
      </c>
      <c r="AC179" t="inlineStr">
        <is>
          <t>measures designed to fill the gap that exists between relief (short-term) and development aid (long-term) and to provide a broader view of the problems involved in assisting the Third World, taking account of the various types of crises, other actors on the international stage and the risk of structural dependence</t>
        </is>
      </c>
      <c r="AD179" s="2" t="inlineStr">
        <is>
          <t>vinculación entre la ayuda de emergencia, la rehabilitación y el desarrollo|
VARD</t>
        </is>
      </c>
      <c r="AE179" s="2" t="inlineStr">
        <is>
          <t>3|
3</t>
        </is>
      </c>
      <c r="AF179" s="2" t="inlineStr">
        <is>
          <t xml:space="preserve">|
</t>
        </is>
      </c>
      <c r="AG179" t="inlineStr">
        <is>
          <t>Desde 1996, la Comisión viene reiterando que "resulta necesario cubrir la laguna que existe entre la ayuda humanitaria y la ayuda al desarrollo. Mientras que la primera es aportada teniendo en cuenta las necesidades inmediatas de los individuos a través de las organizaciones no gubernamentales e internacionales, la segunda se orienta en función de las políticas y estrategias de desarrollo (...) Contar con mejores niveles de desarrollo puede traer consigo una disminución de la necesidad de la ayuda de emergencia y (...) la mejora de la ayuda de emergencia podría contribuir al desarrollo."</t>
        </is>
      </c>
      <c r="AH179" s="2" t="inlineStr">
        <is>
          <t>hädaabi, taastus- ja arenguabi ühendamine</t>
        </is>
      </c>
      <c r="AI179" s="2" t="inlineStr">
        <is>
          <t>2</t>
        </is>
      </c>
      <c r="AJ179" s="2" t="inlineStr">
        <is>
          <t/>
        </is>
      </c>
      <c r="AK179" t="inlineStr">
        <is>
          <t/>
        </is>
      </c>
      <c r="AL179" s="2" t="inlineStr">
        <is>
          <t>hätäavun, kunnostustoimien ja kehitysyhteistyön niveltäminen|
toiminnan niveltäminen</t>
        </is>
      </c>
      <c r="AM179" s="2" t="inlineStr">
        <is>
          <t>3|
3</t>
        </is>
      </c>
      <c r="AN179" s="2" t="inlineStr">
        <is>
          <t xml:space="preserve">|
</t>
        </is>
      </c>
      <c r="AO179" t="inlineStr">
        <is>
          <t/>
        </is>
      </c>
      <c r="AP179" s="2" t="inlineStr">
        <is>
          <t>lien entre l'aide d'urgence, la réhabilitation et le développement|
LARD</t>
        </is>
      </c>
      <c r="AQ179" s="2" t="inlineStr">
        <is>
          <t>3|
3</t>
        </is>
      </c>
      <c r="AR179" s="2" t="inlineStr">
        <is>
          <t xml:space="preserve">|
</t>
        </is>
      </c>
      <c r="AS179" t="inlineStr">
        <is>
          <t>mesures qui visent à combler le fossé existant entre l'aide humanitaire (caractérisée par le court terme) et l'aide au développement (caractérisée par le long terme)</t>
        </is>
      </c>
      <c r="AT179" s="2" t="inlineStr">
        <is>
          <t>Nasc idir Fóirithint, Athshlánú agus Forbairt</t>
        </is>
      </c>
      <c r="AU179" s="2" t="inlineStr">
        <is>
          <t>3</t>
        </is>
      </c>
      <c r="AV179" s="2" t="inlineStr">
        <is>
          <t/>
        </is>
      </c>
      <c r="AW179" t="inlineStr">
        <is>
          <t/>
        </is>
      </c>
      <c r="AX179" s="2" t="inlineStr">
        <is>
          <t>povezivanje pomoći, obnove i razvoja|
LRRD</t>
        </is>
      </c>
      <c r="AY179" s="2" t="inlineStr">
        <is>
          <t>3|
3</t>
        </is>
      </c>
      <c r="AZ179" s="2" t="inlineStr">
        <is>
          <t xml:space="preserve">|
</t>
        </is>
      </c>
      <c r="BA179" t="inlineStr">
        <is>
          <t/>
        </is>
      </c>
      <c r="BB179" s="2" t="inlineStr">
        <is>
          <t>a segélyezés, a helyreállítás és a fejlesztés összekapcsolása|
a segélyezés, a helyreállítás és a fejlesztés közötti kapcsolat|
LRRD</t>
        </is>
      </c>
      <c r="BC179" s="2" t="inlineStr">
        <is>
          <t>4|
4|
3</t>
        </is>
      </c>
      <c r="BD179" s="2" t="inlineStr">
        <is>
          <t xml:space="preserve">|
|
</t>
        </is>
      </c>
      <c r="BE179" t="inlineStr">
        <is>
          <t>Törekvés, amely még szorosabb kordinációt tesz szükségessé a nemzetközi donorok között, hogy a humanitárius segítségnyújtást követően megjelenjenek a rehabilitációt segítő szereplők, majd ehhez szorosan illeszkedjenek a fejlesztési együttműködés programjai, projektjei.</t>
        </is>
      </c>
      <c r="BF179" s="2" t="inlineStr">
        <is>
          <t>collegare l'aiuto, il risanamento e lo sviluppo|
LRRD|
collegamento tra aiuto di emergenza, risanamento e sviluppo</t>
        </is>
      </c>
      <c r="BG179" s="2" t="inlineStr">
        <is>
          <t>3|
3|
3</t>
        </is>
      </c>
      <c r="BH179" s="2" t="inlineStr">
        <is>
          <t xml:space="preserve">|
|
</t>
        </is>
      </c>
      <c r="BI179" t="inlineStr">
        <is>
          <t>concetto inteso a coordinare le strategie di uscita e di entrata dei vari attori/strumenti di assistenza per coprire la cosiddetta "zona grigia" tra l'assistenza umanitaria e i programmi di cooperazione allo sviluppo in modo da evitare interruzioni degli aiuti</t>
        </is>
      </c>
      <c r="BJ179" s="2" t="inlineStr">
        <is>
          <t>pagalbos, atkūrimo ir vystymosi susiejimas</t>
        </is>
      </c>
      <c r="BK179" s="2" t="inlineStr">
        <is>
          <t>3</t>
        </is>
      </c>
      <c r="BL179" s="2" t="inlineStr">
        <is>
          <t/>
        </is>
      </c>
      <c r="BM179" t="inlineStr">
        <is>
          <t/>
        </is>
      </c>
      <c r="BN179" s="2" t="inlineStr">
        <is>
          <t>neatliekamās palīdzības, rehabilitācijas un attīstības sasaiste|
&lt;i&gt;LRRD&lt;/i&gt;</t>
        </is>
      </c>
      <c r="BO179" s="2" t="inlineStr">
        <is>
          <t>3|
3</t>
        </is>
      </c>
      <c r="BP179" s="2" t="inlineStr">
        <is>
          <t xml:space="preserve">|
</t>
        </is>
      </c>
      <c r="BQ179" t="inlineStr">
        <is>
          <t>pasākumi, kas paredzēti, lai novērstu nepilnības, ko rada neatbilstība starp īstermiņa palīdzību un ilgtermiņa attīstības palīzību, un lai sniegtu plašāku skatījumu uz problēmām, kas saistītas ar palīdzību jaunattīstības valstīm, ņemot vērā dažādos krīžu veidus, citus starptautiskos dalībniekus un strukturālas atkarības risku</t>
        </is>
      </c>
      <c r="BR179" s="2" t="inlineStr">
        <is>
          <t>Kollegament bejn l-Għajnuna, ir-Riabilitazzjoni u l-Iżvilupp|
LRRD</t>
        </is>
      </c>
      <c r="BS179" s="2" t="inlineStr">
        <is>
          <t>3|
3</t>
        </is>
      </c>
      <c r="BT179" s="2" t="inlineStr">
        <is>
          <t xml:space="preserve">|
</t>
        </is>
      </c>
      <c r="BU179" t="inlineStr">
        <is>
          <t>miżuri mfasslin biex jitnaqqsu d-differenzi li jeżistu bejn l-għajnuna ta' emerġenza (fil-perijodu qasir) u l-għajnuna għall-iżvilupp (fil-perijodu twil) biex tingħata dehra aktar wiesgħa tal-problemi involuti fl-għoti tal-għajnuna lit-Tielet Dinja, filwaqt li jittieħed kont kont tat-tipi differenti ta' kriżijiet, l-atturi l-oħra fix-xena internazzjonali u r-riskju tad-dipendenza strutturali</t>
        </is>
      </c>
      <c r="BV179" s="2" t="inlineStr">
        <is>
          <t>koppeling van noodhulp, rehabilitatie en ontwikkeling|
LRRD</t>
        </is>
      </c>
      <c r="BW179" s="2" t="inlineStr">
        <is>
          <t>3|
3</t>
        </is>
      </c>
      <c r="BX179" s="2" t="inlineStr">
        <is>
          <t xml:space="preserve">|
</t>
        </is>
      </c>
      <c r="BY179" t="inlineStr">
        <is>
          <t/>
        </is>
      </c>
      <c r="BZ179" s="2" t="inlineStr">
        <is>
          <t>łączenie pomocy doraźnej, odbudowy i rozwoju|
LRRD</t>
        </is>
      </c>
      <c r="CA179" s="2" t="inlineStr">
        <is>
          <t>3|
3</t>
        </is>
      </c>
      <c r="CB179" s="2" t="inlineStr">
        <is>
          <t xml:space="preserve">|
</t>
        </is>
      </c>
      <c r="CC179" t="inlineStr">
        <is>
          <t>powiązanie strategii wyjścia i wejścia różnych podmiotów i instrumentów pomocowych w celu zlikwidowania tzw. „szarej strefy” między pomocą humanitarną a programami współpracy na rzecz rozwoju, aby wypełnić luki w niesieniu pomocy</t>
        </is>
      </c>
      <c r="CD179" s="2" t="inlineStr">
        <is>
          <t>interligação entre ajuda de emergência, reabilitação e desenvolvimento</t>
        </is>
      </c>
      <c r="CE179" s="2" t="inlineStr">
        <is>
          <t>3</t>
        </is>
      </c>
      <c r="CF179" s="2" t="inlineStr">
        <is>
          <t/>
        </is>
      </c>
      <c r="CG179" t="inlineStr">
        <is>
          <t>Medidas destinadas a assegurar a transição entre a ajuda humanitária (a curto prazo) e a ajuda ao desenvolvimento (a longo prazo) e a dar uma perspetiva mais global dos problemas inerentes à ajuda ao Terceiro Mundo, atendendo aos diversos tipos de crises, aos outros atores na cena internacional e ao risco da dependência estrutural.</t>
        </is>
      </c>
      <c r="CH179" s="2" t="inlineStr">
        <is>
          <t>crearea unei legături între ajutorul de urgență, reabilitare și dezvoltare</t>
        </is>
      </c>
      <c r="CI179" s="2" t="inlineStr">
        <is>
          <t>2</t>
        </is>
      </c>
      <c r="CJ179" s="2" t="inlineStr">
        <is>
          <t/>
        </is>
      </c>
      <c r="CK179" t="inlineStr">
        <is>
          <t/>
        </is>
      </c>
      <c r="CL179" s="2" t="inlineStr">
        <is>
          <t>prepojenie pomoci, obnovy a rozvoja|
LRRD|
prepojenie medzi pomocou, obnovou a rozvojom</t>
        </is>
      </c>
      <c r="CM179" s="2" t="inlineStr">
        <is>
          <t>3|
3|
3</t>
        </is>
      </c>
      <c r="CN179" s="2" t="inlineStr">
        <is>
          <t xml:space="preserve">|
|
</t>
        </is>
      </c>
      <c r="CO179" t="inlineStr">
        <is>
          <t>opatrenia, ktorých cieľom je vyplniť medzeru existujúcu medzi poskytovaním krátkodobej pomoci v núdzových situáciách a dlhodobej rozvojovej pomoci a zamerať sa na problémy v poskytovaní pomoci tretiemu svetu v súvislosti s rôznymi typmi kríz, pôsobením ďalších aktérov a rizikom štrukturálnej závislosti</t>
        </is>
      </c>
      <c r="CP179" s="2" t="inlineStr">
        <is>
          <t>povezovanje pomoči, rehabilitacije in razvoja</t>
        </is>
      </c>
      <c r="CQ179" s="2" t="inlineStr">
        <is>
          <t>2</t>
        </is>
      </c>
      <c r="CR179" s="2" t="inlineStr">
        <is>
          <t/>
        </is>
      </c>
      <c r="CS179" t="inlineStr">
        <is>
          <t/>
        </is>
      </c>
      <c r="CT179" s="2" t="inlineStr">
        <is>
          <t>Att knyta samman katastrof-, återanpassnings- och utvecklingsbistånd</t>
        </is>
      </c>
      <c r="CU179" s="2" t="inlineStr">
        <is>
          <t>2</t>
        </is>
      </c>
      <c r="CV179" s="2" t="inlineStr">
        <is>
          <t/>
        </is>
      </c>
      <c r="CW179" t="inlineStr">
        <is>
          <t/>
        </is>
      </c>
    </row>
    <row r="180">
      <c r="A180" s="1" t="str">
        <f>HYPERLINK("https://iate.europa.eu/entry/result/3627271/all", "3627271")</f>
        <v>3627271</v>
      </c>
      <c r="B180" t="inlineStr">
        <is>
          <t>INTERNATIONAL RELATIONS</t>
        </is>
      </c>
      <c r="C180" t="inlineStr">
        <is>
          <t>INTERNATIONAL RELATIONS|defence|military equipment|military aircraft</t>
        </is>
      </c>
      <c r="D180" t="inlineStr">
        <is>
          <t>yes</t>
        </is>
      </c>
      <c r="E180" t="inlineStr">
        <is>
          <t/>
        </is>
      </c>
      <c r="F180" s="2" t="inlineStr">
        <is>
          <t>изтребител</t>
        </is>
      </c>
      <c r="G180" s="2" t="inlineStr">
        <is>
          <t>3</t>
        </is>
      </c>
      <c r="H180" s="2" t="inlineStr">
        <is>
          <t/>
        </is>
      </c>
      <c r="I180" t="inlineStr">
        <is>
          <t>вид бърз и 
маневрен самолет, способен да извършва 
тактически въздушни операции срещу 
въздушни и/или земни цели</t>
        </is>
      </c>
      <c r="J180" s="2" t="inlineStr">
        <is>
          <t>stíhací letoun|
stíhačka|
bojový letoun</t>
        </is>
      </c>
      <c r="K180" s="2" t="inlineStr">
        <is>
          <t>3|
3|
3</t>
        </is>
      </c>
      <c r="L180" s="2" t="inlineStr">
        <is>
          <t>|
|
admitted</t>
        </is>
      </c>
      <c r="M180" t="inlineStr">
        <is>
          <t>letadlo s pevnými křídly navržené k ničení nepřátelských zařízení použitím vlastních zbraní</t>
        </is>
      </c>
      <c r="N180" s="2" t="inlineStr">
        <is>
          <t>kampfly|
jagerfly|
jager</t>
        </is>
      </c>
      <c r="O180" s="2" t="inlineStr">
        <is>
          <t>3|
3|
3</t>
        </is>
      </c>
      <c r="P180" s="2" t="inlineStr">
        <is>
          <t xml:space="preserve">|
|
</t>
        </is>
      </c>
      <c r="Q180" t="inlineStr">
        <is>
          <t>bevæbnet, manøvredygtigt og hurtigt fastvinget &lt;a href="https://iate.europa.eu/entry/result/1801329/da" target="_blank"&gt;militært luftfartøj&lt;/a&gt;, der primært er beregnet til at sikre kontrol over luftrummet ved at
angribe og nedskyde fjendtlige militære luftfartøjer</t>
        </is>
      </c>
      <c r="R180" s="2" t="inlineStr">
        <is>
          <t>Jagdflugzeug</t>
        </is>
      </c>
      <c r="S180" s="2" t="inlineStr">
        <is>
          <t>3</t>
        </is>
      </c>
      <c r="T180" s="2" t="inlineStr">
        <is>
          <t/>
        </is>
      </c>
      <c r="U180" t="inlineStr">
        <is>
          <t>in erster Linie zur Bekämpfung anderer Luftfahrzeuge eingesetztes Kampfflugzeug</t>
        </is>
      </c>
      <c r="V180" s="2" t="inlineStr">
        <is>
          <t>μαχητικό αεροσκάφος</t>
        </is>
      </c>
      <c r="W180" s="2" t="inlineStr">
        <is>
          <t>3</t>
        </is>
      </c>
      <c r="X180" s="2" t="inlineStr">
        <is>
          <t/>
        </is>
      </c>
      <c r="Y180" t="inlineStr">
        <is>
          <t>αεροσκάφος σταθερών πτερύγων που σχεδιάζεται με κύριο σκοπό την εξασφάλιση της υπεροχής στον εναέριο χώρο πάνω από ένα πεδίο μάχης, μέσω της καταστροφής εχθρικών αεροσκαφών</t>
        </is>
      </c>
      <c r="Z180" s="2" t="inlineStr">
        <is>
          <t>fighter aircraft|
fighter jet|
jet fighter aircraft|
jet fighter|
fighter</t>
        </is>
      </c>
      <c r="AA180" s="2" t="inlineStr">
        <is>
          <t>3|
3|
1|
1|
3</t>
        </is>
      </c>
      <c r="AB180" s="2" t="inlineStr">
        <is>
          <t xml:space="preserve">|
|
|
|
</t>
        </is>
      </c>
      <c r="AC180" t="inlineStr">
        <is>
          <t>fixed-wing aircraft designed primarily to secure control of essential airspace by destroying enemy aircraft in combat</t>
        </is>
      </c>
      <c r="AD180" s="2" t="inlineStr">
        <is>
          <t>avión de combate|
avión de caza|
caza</t>
        </is>
      </c>
      <c r="AE180" s="2" t="inlineStr">
        <is>
          <t>3|
3|
3</t>
        </is>
      </c>
      <c r="AF180" s="2" t="inlineStr">
        <is>
          <t xml:space="preserve">|
|
</t>
        </is>
      </c>
      <c r="AG180" t="inlineStr">
        <is>
          <t>&lt;a href="https://iate.europa.eu/entry/result/1801329/es" target="_blank"&gt;Aeronave militar&lt;/a&gt; diseñada fundamentalmente para la guerra aérea con otras aeronaves, en oposición a los bombarderos, que están diseñados principalmente para atacar objetivos terrestres mediante el lanzamiento de bombas.</t>
        </is>
      </c>
      <c r="AH180" s="2" t="inlineStr">
        <is>
          <t>hävitaja</t>
        </is>
      </c>
      <c r="AI180" s="2" t="inlineStr">
        <is>
          <t>3</t>
        </is>
      </c>
      <c r="AJ180" s="2" t="inlineStr">
        <is>
          <t/>
        </is>
      </c>
      <c r="AK180" t="inlineStr">
        <is>
          <t>kiire ja manööverdatav lennuk, mida saab kasutada õhulahingutegevuseks õhus ja/või maa- või veepinnal asuvate sihtmärkide vastu</t>
        </is>
      </c>
      <c r="AL180" s="2" t="inlineStr">
        <is>
          <t>taistelukone|
torjuntahävittäjä|
hävittäjä</t>
        </is>
      </c>
      <c r="AM180" s="2" t="inlineStr">
        <is>
          <t>3|
3|
3</t>
        </is>
      </c>
      <c r="AN180" s="2" t="inlineStr">
        <is>
          <t xml:space="preserve">|
|
</t>
        </is>
      </c>
      <c r="AO180" t="inlineStr">
        <is>
          <t/>
        </is>
      </c>
      <c r="AP180" s="2" t="inlineStr">
        <is>
          <t>avion de combat|
aéronef de combat|
avion de chasse</t>
        </is>
      </c>
      <c r="AQ180" s="2" t="inlineStr">
        <is>
          <t>3|
3|
2</t>
        </is>
      </c>
      <c r="AR180" s="2" t="inlineStr">
        <is>
          <t xml:space="preserve">|
|
</t>
        </is>
      </c>
      <c r="AS180" t="inlineStr">
        <is>
          <t>aéronef à voilure fixe ou à géométrie variable armé et équipé pour effectuer des missions de combat visant des objectifs aériens, terrestres ou maritimes</t>
        </is>
      </c>
      <c r="AT180" s="2" t="inlineStr">
        <is>
          <t>aerárthach troda</t>
        </is>
      </c>
      <c r="AU180" s="2" t="inlineStr">
        <is>
          <t>3</t>
        </is>
      </c>
      <c r="AV180" s="2" t="inlineStr">
        <is>
          <t/>
        </is>
      </c>
      <c r="AW180" t="inlineStr">
        <is>
          <t/>
        </is>
      </c>
      <c r="AX180" s="2" t="inlineStr">
        <is>
          <t>lovački zrakoplov|
lovac|
borbeni zrakoplov</t>
        </is>
      </c>
      <c r="AY180" s="2" t="inlineStr">
        <is>
          <t>3|
3|
3</t>
        </is>
      </c>
      <c r="AZ180" s="2" t="inlineStr">
        <is>
          <t xml:space="preserve">preferred|
|
</t>
        </is>
      </c>
      <c r="BA180" t="inlineStr">
        <is>
          <t/>
        </is>
      </c>
      <c r="BB180" s="2" t="inlineStr">
        <is>
          <t>vadászrepülőgép|
vadászgép</t>
        </is>
      </c>
      <c r="BC180" s="2" t="inlineStr">
        <is>
          <t>3|
3</t>
        </is>
      </c>
      <c r="BD180" s="2" t="inlineStr">
        <is>
          <t xml:space="preserve">|
</t>
        </is>
      </c>
      <c r="BE180" t="inlineStr">
        <is>
          <t>nagy tűzerővel, nagy sebességgel és jó manőverezőképességgel rendelkező repülőgép, melynek feladata a légifölény biztosítása</t>
        </is>
      </c>
      <c r="BF180" s="2" t="inlineStr">
        <is>
          <t>aeromobile da combattimento|
aereo da caccia|
caccia</t>
        </is>
      </c>
      <c r="BG180" s="2" t="inlineStr">
        <is>
          <t>3|
3|
3</t>
        </is>
      </c>
      <c r="BH180" s="2" t="inlineStr">
        <is>
          <t xml:space="preserve">|
|
</t>
        </is>
      </c>
      <c r="BI180" t="inlineStr">
        <is>
          <t>aeromobile ad ala
fissa destinato a distruggere aerei nemici primariamente per la difesa di uno
spazio aereo</t>
        </is>
      </c>
      <c r="BJ180" s="2" t="inlineStr">
        <is>
          <t>naikintuvas</t>
        </is>
      </c>
      <c r="BK180" s="2" t="inlineStr">
        <is>
          <t>3</t>
        </is>
      </c>
      <c r="BL180" s="2" t="inlineStr">
        <is>
          <t/>
        </is>
      </c>
      <c r="BM180" t="inlineStr">
        <is>
          <t>kovos lėktuvas pilotuojamiems ir bepiločiams priešo orlaiviams naikinti</t>
        </is>
      </c>
      <c r="BN180" s="2" t="inlineStr">
        <is>
          <t>iznīcinātājs|
iznīcinātājaviācija</t>
        </is>
      </c>
      <c r="BO180" s="2" t="inlineStr">
        <is>
          <t>3|
2</t>
        </is>
      </c>
      <c r="BP180" s="2" t="inlineStr">
        <is>
          <t xml:space="preserve">|
</t>
        </is>
      </c>
      <c r="BQ180" t="inlineStr">
        <is>
          <t/>
        </is>
      </c>
      <c r="BR180" s="2" t="inlineStr">
        <is>
          <t>inġenju tal-ajru tal-ġlied</t>
        </is>
      </c>
      <c r="BS180" s="2" t="inlineStr">
        <is>
          <t>3</t>
        </is>
      </c>
      <c r="BT180" s="2" t="inlineStr">
        <is>
          <t/>
        </is>
      </c>
      <c r="BU180" t="inlineStr">
        <is>
          <t>inġenju tal-ajru bil-ġwienaħ fissi, iddisinjat primarjament għall-ġlied fl-ajru, u b'hekk biex jinżamm jew jittieħed kontroll tal-ispazju tal-ajru</t>
        </is>
      </c>
      <c r="BV180" s="2" t="inlineStr">
        <is>
          <t>gevechtsvliegtuig</t>
        </is>
      </c>
      <c r="BW180" s="2" t="inlineStr">
        <is>
          <t>3</t>
        </is>
      </c>
      <c r="BX180" s="2" t="inlineStr">
        <is>
          <t/>
        </is>
      </c>
      <c r="BY180" t="inlineStr">
        <is>
          <t>militair vliegtuig dat hoofdzakelijk ontworpen is voor gevechten en bewapend is met bommen, raketten en/of boordgeschut</t>
        </is>
      </c>
      <c r="BZ180" s="2" t="inlineStr">
        <is>
          <t>samolot myśliwski|
myśliwiec</t>
        </is>
      </c>
      <c r="CA180" s="2" t="inlineStr">
        <is>
          <t>3|
3</t>
        </is>
      </c>
      <c r="CB180" s="2" t="inlineStr">
        <is>
          <t xml:space="preserve">|
</t>
        </is>
      </c>
      <c r="CC180" t="inlineStr">
        <is>
          <t>samolot bojowy przeznaczony przede wszystkim do zwalczania innych statków powietrznych i wywalczenia przewagi powietrznej, jak i obrony własnych samolotów o innym przeznaczeniu, czym różni się od bombowców, służących do atakowania celów naziemnych, głównie przy użyciu bomb</t>
        </is>
      </c>
      <c r="CD180" s="2" t="inlineStr">
        <is>
          <t>caça</t>
        </is>
      </c>
      <c r="CE180" s="2" t="inlineStr">
        <is>
          <t>3</t>
        </is>
      </c>
      <c r="CF180" s="2" t="inlineStr">
        <is>
          <t/>
        </is>
      </c>
      <c r="CG180" t="inlineStr">
        <is>
          <t>Tipo de avião militar concebido para combate aéreo.</t>
        </is>
      </c>
      <c r="CH180" s="2" t="inlineStr">
        <is>
          <t>aeronavă de luptă|
avion de luptă cu reacție</t>
        </is>
      </c>
      <c r="CI180" s="2" t="inlineStr">
        <is>
          <t>3|
3</t>
        </is>
      </c>
      <c r="CJ180" s="2" t="inlineStr">
        <is>
          <t xml:space="preserve">|
</t>
        </is>
      </c>
      <c r="CK180" t="inlineStr">
        <is>
          <t/>
        </is>
      </c>
      <c r="CL180" s="2" t="inlineStr">
        <is>
          <t>bojové lietadlo|
stíhacie lietadlo|
stíhačka</t>
        </is>
      </c>
      <c r="CM180" s="2" t="inlineStr">
        <is>
          <t>3|
3|
3</t>
        </is>
      </c>
      <c r="CN180" s="2" t="inlineStr">
        <is>
          <t xml:space="preserve">|
|
</t>
        </is>
      </c>
      <c r="CO180" t="inlineStr">
        <is>
          <t>&lt;a href="https://iate.europa.eu/entry/result/1801329/sk" target="_blank"&gt;vojenské lietadlo&lt;/a&gt; určené najmä na útoky proti vojenským cieľom protivníka, či už ide o vojenské vybavenie alebo živú silu</t>
        </is>
      </c>
      <c r="CP180" s="2" t="inlineStr">
        <is>
          <t>lovsko letalo|
bojno letalo|
lovec</t>
        </is>
      </c>
      <c r="CQ180" s="2" t="inlineStr">
        <is>
          <t>3|
3|
3</t>
        </is>
      </c>
      <c r="CR180" s="2" t="inlineStr">
        <is>
          <t xml:space="preserve">|
|
</t>
        </is>
      </c>
      <c r="CS180" t="inlineStr">
        <is>
          <t>skupni izraz za vrsto hitrega in manevrirnega letala, ki lahko izvaja taktična letalska delovanja proti ciljem v zraku in/ali na površju</t>
        </is>
      </c>
      <c r="CT180" s="2" t="inlineStr">
        <is>
          <t>jaktflygplan</t>
        </is>
      </c>
      <c r="CU180" s="2" t="inlineStr">
        <is>
          <t>3</t>
        </is>
      </c>
      <c r="CV180" s="2" t="inlineStr">
        <is>
          <t/>
        </is>
      </c>
      <c r="CW180" t="inlineStr">
        <is>
          <t/>
        </is>
      </c>
    </row>
    <row r="181">
      <c r="A181" s="1" t="str">
        <f>HYPERLINK("https://iate.europa.eu/entry/result/918875/all", "918875")</f>
        <v>918875</v>
      </c>
      <c r="B181" t="inlineStr">
        <is>
          <t>INTERNATIONAL RELATIONS</t>
        </is>
      </c>
      <c r="C181" t="inlineStr">
        <is>
          <t>INTERNATIONAL RELATIONS|defence;INTERNATIONAL RELATIONS|defence|military equipment</t>
        </is>
      </c>
      <c r="D181" t="inlineStr">
        <is>
          <t>no</t>
        </is>
      </c>
      <c r="E181" t="inlineStr">
        <is>
          <t/>
        </is>
      </c>
      <c r="F181" t="inlineStr">
        <is>
          <t/>
        </is>
      </c>
      <c r="G181" t="inlineStr">
        <is>
          <t/>
        </is>
      </c>
      <c r="H181" t="inlineStr">
        <is>
          <t/>
        </is>
      </c>
      <c r="I181" t="inlineStr">
        <is>
          <t/>
        </is>
      </c>
      <c r="J181" t="inlineStr">
        <is>
          <t/>
        </is>
      </c>
      <c r="K181" t="inlineStr">
        <is>
          <t/>
        </is>
      </c>
      <c r="L181" t="inlineStr">
        <is>
          <t/>
        </is>
      </c>
      <c r="M181" t="inlineStr">
        <is>
          <t/>
        </is>
      </c>
      <c r="N181" s="2" t="inlineStr">
        <is>
          <t>præcisionsstyret ammunition|
præcisionsstyret projektil</t>
        </is>
      </c>
      <c r="O181" s="2" t="inlineStr">
        <is>
          <t>4|
3</t>
        </is>
      </c>
      <c r="P181" s="2" t="inlineStr">
        <is>
          <t xml:space="preserve">|
</t>
        </is>
      </c>
      <c r="Q181" t="inlineStr">
        <is>
          <t/>
        </is>
      </c>
      <c r="R181" s="2" t="inlineStr">
        <is>
          <t>Präzisionsmunition|
präzisionsgelenktes Geschoß</t>
        </is>
      </c>
      <c r="S181" s="2" t="inlineStr">
        <is>
          <t>3|
3</t>
        </is>
      </c>
      <c r="T181" s="2" t="inlineStr">
        <is>
          <t xml:space="preserve">|
</t>
        </is>
      </c>
      <c r="U181" t="inlineStr">
        <is>
          <t/>
        </is>
      </c>
      <c r="V181" s="2" t="inlineStr">
        <is>
          <t>κατευθυνόμενο πυρομαχικό ακριβείας|
βλήμα με καθοδήγηση ακριβείας</t>
        </is>
      </c>
      <c r="W181" s="2" t="inlineStr">
        <is>
          <t>3|
3</t>
        </is>
      </c>
      <c r="X181" s="2" t="inlineStr">
        <is>
          <t xml:space="preserve">|
</t>
        </is>
      </c>
      <c r="Y181" t="inlineStr">
        <is>
          <t/>
        </is>
      </c>
      <c r="Z181" s="2" t="inlineStr">
        <is>
          <t>precision-guided munition|
precision guided ammunition|
PGM</t>
        </is>
      </c>
      <c r="AA181" s="2" t="inlineStr">
        <is>
          <t>3|
1|
3</t>
        </is>
      </c>
      <c r="AB181" s="2" t="inlineStr">
        <is>
          <t xml:space="preserve">|
|
</t>
        </is>
      </c>
      <c r="AC181" t="inlineStr">
        <is>
          <t>a missile, bomb or artillery shell equipped with a terminal guidance system</t>
        </is>
      </c>
      <c r="AD181" s="2" t="inlineStr">
        <is>
          <t>munición guiada de precisión|
proyectil dirigido de precisión</t>
        </is>
      </c>
      <c r="AE181" s="2" t="inlineStr">
        <is>
          <t>3|
3</t>
        </is>
      </c>
      <c r="AF181" s="2" t="inlineStr">
        <is>
          <t xml:space="preserve">|
</t>
        </is>
      </c>
      <c r="AG181" t="inlineStr">
        <is>
          <t/>
        </is>
      </c>
      <c r="AH181" t="inlineStr">
        <is>
          <t/>
        </is>
      </c>
      <c r="AI181" t="inlineStr">
        <is>
          <t/>
        </is>
      </c>
      <c r="AJ181" t="inlineStr">
        <is>
          <t/>
        </is>
      </c>
      <c r="AK181" t="inlineStr">
        <is>
          <t/>
        </is>
      </c>
      <c r="AL181" s="2" t="inlineStr">
        <is>
          <t>hakeutuva ammus|
täsmäammus</t>
        </is>
      </c>
      <c r="AM181" s="2" t="inlineStr">
        <is>
          <t>3|
2</t>
        </is>
      </c>
      <c r="AN181" s="2" t="inlineStr">
        <is>
          <t xml:space="preserve">|
</t>
        </is>
      </c>
      <c r="AO181" t="inlineStr">
        <is>
          <t>maaliin hakeutuva asejärjestelmän vaikutusosa, jolla on suuri osumatodennäköisyys</t>
        </is>
      </c>
      <c r="AP181" s="2" t="inlineStr">
        <is>
          <t>munition à guidage de précision|
MGP|
projectile guidé avec précision</t>
        </is>
      </c>
      <c r="AQ181" s="2" t="inlineStr">
        <is>
          <t>3|
3|
3</t>
        </is>
      </c>
      <c r="AR181" s="2" t="inlineStr">
        <is>
          <t xml:space="preserve">|
|
</t>
        </is>
      </c>
      <c r="AS181" t="inlineStr">
        <is>
          <t/>
        </is>
      </c>
      <c r="AT181" t="inlineStr">
        <is>
          <t/>
        </is>
      </c>
      <c r="AU181" t="inlineStr">
        <is>
          <t/>
        </is>
      </c>
      <c r="AV181" t="inlineStr">
        <is>
          <t/>
        </is>
      </c>
      <c r="AW181" t="inlineStr">
        <is>
          <t/>
        </is>
      </c>
      <c r="AX181" t="inlineStr">
        <is>
          <t/>
        </is>
      </c>
      <c r="AY181" t="inlineStr">
        <is>
          <t/>
        </is>
      </c>
      <c r="AZ181" t="inlineStr">
        <is>
          <t/>
        </is>
      </c>
      <c r="BA181" t="inlineStr">
        <is>
          <t/>
        </is>
      </c>
      <c r="BB181" t="inlineStr">
        <is>
          <t/>
        </is>
      </c>
      <c r="BC181" t="inlineStr">
        <is>
          <t/>
        </is>
      </c>
      <c r="BD181" t="inlineStr">
        <is>
          <t/>
        </is>
      </c>
      <c r="BE181" t="inlineStr">
        <is>
          <t/>
        </is>
      </c>
      <c r="BF181" s="2" t="inlineStr">
        <is>
          <t>munizionamento a guida di precisione|
proiettile guidato con precisione|
munizione con guida di precisione</t>
        </is>
      </c>
      <c r="BG181" s="2" t="inlineStr">
        <is>
          <t>3|
3|
3</t>
        </is>
      </c>
      <c r="BH181" s="2" t="inlineStr">
        <is>
          <t xml:space="preserve">|
|
</t>
        </is>
      </c>
      <c r="BI181" t="inlineStr">
        <is>
          <t/>
        </is>
      </c>
      <c r="BJ181" t="inlineStr">
        <is>
          <t/>
        </is>
      </c>
      <c r="BK181" t="inlineStr">
        <is>
          <t/>
        </is>
      </c>
      <c r="BL181" t="inlineStr">
        <is>
          <t/>
        </is>
      </c>
      <c r="BM181" t="inlineStr">
        <is>
          <t/>
        </is>
      </c>
      <c r="BN181" t="inlineStr">
        <is>
          <t/>
        </is>
      </c>
      <c r="BO181" t="inlineStr">
        <is>
          <t/>
        </is>
      </c>
      <c r="BP181" t="inlineStr">
        <is>
          <t/>
        </is>
      </c>
      <c r="BQ181" t="inlineStr">
        <is>
          <t/>
        </is>
      </c>
      <c r="BR181" s="2" t="inlineStr">
        <is>
          <t>munizzjon bi gwida ta' preċiżjoni</t>
        </is>
      </c>
      <c r="BS181" s="2" t="inlineStr">
        <is>
          <t>3</t>
        </is>
      </c>
      <c r="BT181" s="2" t="inlineStr">
        <is>
          <t/>
        </is>
      </c>
      <c r="BU181" t="inlineStr">
        <is>
          <t/>
        </is>
      </c>
      <c r="BV181" s="2" t="inlineStr">
        <is>
          <t>precisiegestuurde munitie|
precisiegeleid projectiel</t>
        </is>
      </c>
      <c r="BW181" s="2" t="inlineStr">
        <is>
          <t>2|
3</t>
        </is>
      </c>
      <c r="BX181" s="2" t="inlineStr">
        <is>
          <t xml:space="preserve">|
</t>
        </is>
      </c>
      <c r="BY181" t="inlineStr">
        <is>
          <t/>
        </is>
      </c>
      <c r="BZ181" s="2" t="inlineStr">
        <is>
          <t>amunicja precyzyjnego rażenia</t>
        </is>
      </c>
      <c r="CA181" s="2" t="inlineStr">
        <is>
          <t>3</t>
        </is>
      </c>
      <c r="CB181" s="2" t="inlineStr">
        <is>
          <t/>
        </is>
      </c>
      <c r="CC181" t="inlineStr">
        <is>
          <t>pocisk, bomba lub pocisk artyleryjski wyposażony w terminalny system naprowadzania</t>
        </is>
      </c>
      <c r="CD181" s="2" t="inlineStr">
        <is>
          <t>munição de precisão</t>
        </is>
      </c>
      <c r="CE181" s="2" t="inlineStr">
        <is>
          <t>3</t>
        </is>
      </c>
      <c r="CF181" s="2" t="inlineStr">
        <is>
          <t/>
        </is>
      </c>
      <c r="CG181" t="inlineStr">
        <is>
          <t/>
        </is>
      </c>
      <c r="CH181" t="inlineStr">
        <is>
          <t/>
        </is>
      </c>
      <c r="CI181" t="inlineStr">
        <is>
          <t/>
        </is>
      </c>
      <c r="CJ181" t="inlineStr">
        <is>
          <t/>
        </is>
      </c>
      <c r="CK181" t="inlineStr">
        <is>
          <t/>
        </is>
      </c>
      <c r="CL181" t="inlineStr">
        <is>
          <t/>
        </is>
      </c>
      <c r="CM181" t="inlineStr">
        <is>
          <t/>
        </is>
      </c>
      <c r="CN181" t="inlineStr">
        <is>
          <t/>
        </is>
      </c>
      <c r="CO181" t="inlineStr">
        <is>
          <t/>
        </is>
      </c>
      <c r="CP181" t="inlineStr">
        <is>
          <t/>
        </is>
      </c>
      <c r="CQ181" t="inlineStr">
        <is>
          <t/>
        </is>
      </c>
      <c r="CR181" t="inlineStr">
        <is>
          <t/>
        </is>
      </c>
      <c r="CS181" t="inlineStr">
        <is>
          <t/>
        </is>
      </c>
      <c r="CT181" s="2" t="inlineStr">
        <is>
          <t>precisionsstyrd ammunition</t>
        </is>
      </c>
      <c r="CU181" s="2" t="inlineStr">
        <is>
          <t>2</t>
        </is>
      </c>
      <c r="CV181" s="2" t="inlineStr">
        <is>
          <t/>
        </is>
      </c>
      <c r="CW181" t="inlineStr">
        <is>
          <t/>
        </is>
      </c>
    </row>
    <row r="182">
      <c r="A182" s="1" t="str">
        <f>HYPERLINK("https://iate.europa.eu/entry/result/924690/all", "924690")</f>
        <v>924690</v>
      </c>
      <c r="B182" t="inlineStr">
        <is>
          <t>POLITICS;INTERNATIONAL RELATIONS</t>
        </is>
      </c>
      <c r="C182" t="inlineStr">
        <is>
          <t>POLITICS|politics and public safety|public safety;INTERNATIONAL RELATIONS|defence|military equipment</t>
        </is>
      </c>
      <c r="D182" t="inlineStr">
        <is>
          <t>yes</t>
        </is>
      </c>
      <c r="E182" t="inlineStr">
        <is>
          <t/>
        </is>
      </c>
      <c r="F182" s="2" t="inlineStr">
        <is>
          <t>малки оръжия</t>
        </is>
      </c>
      <c r="G182" s="2" t="inlineStr">
        <is>
          <t>3</t>
        </is>
      </c>
      <c r="H182" s="2" t="inlineStr">
        <is>
          <t/>
        </is>
      </c>
      <c r="I182" t="inlineStr">
        <is>
          <t>Към малките оръжия се причисляват револвери и автоматични пистолети, пушки и карабини, полуавтоматични пушки, автомати и леки картечници.</t>
        </is>
      </c>
      <c r="J182" s="2" t="inlineStr">
        <is>
          <t>ruční zbraň|
malorážová zbraň|
zbraň malé ráže</t>
        </is>
      </c>
      <c r="K182" s="2" t="inlineStr">
        <is>
          <t>3|
3|
3</t>
        </is>
      </c>
      <c r="L182" s="2" t="inlineStr">
        <is>
          <t xml:space="preserve">preferred|
|
</t>
        </is>
      </c>
      <c r="M182" t="inlineStr">
        <is>
          <t/>
        </is>
      </c>
      <c r="N182" s="2" t="inlineStr">
        <is>
          <t>håndvåben|
håndskydevåben|
småkalibret våben</t>
        </is>
      </c>
      <c r="O182" s="2" t="inlineStr">
        <is>
          <t>4|
4|
4</t>
        </is>
      </c>
      <c r="P182" s="2" t="inlineStr">
        <is>
          <t xml:space="preserve">|
|
</t>
        </is>
      </c>
      <c r="Q182" t="inlineStr">
        <is>
          <t>Håndvåben er generelt bestemt til personligt brug. De omfatter skydevåben, f.eks. revolvere, rifler og lette maskingeværer, samt stikvåben som knive og dolke og f.eks. macheter.</t>
        </is>
      </c>
      <c r="R182" s="2" t="inlineStr">
        <is>
          <t>Kleinwaffe</t>
        </is>
      </c>
      <c r="S182" s="2" t="inlineStr">
        <is>
          <t>3</t>
        </is>
      </c>
      <c r="T182" s="2" t="inlineStr">
        <is>
          <t/>
        </is>
      </c>
      <c r="U182" t="inlineStr">
        <is>
          <t>Waffe, die von einer einzigen Person getragen und eingesetzt werden kann</t>
        </is>
      </c>
      <c r="V182" s="2" t="inlineStr">
        <is>
          <t>φορητό όπλο</t>
        </is>
      </c>
      <c r="W182" s="2" t="inlineStr">
        <is>
          <t>4</t>
        </is>
      </c>
      <c r="X182" s="2" t="inlineStr">
        <is>
          <t/>
        </is>
      </c>
      <c r="Y182" t="inlineStr">
        <is>
          <t>Όπλο που έχει σχεδιαστεί για προσωπική χρήση. Περιλαμβάνονται, μεταξύ άλλων, περίστροφα και πιστόλια αυτόματης γεμίσεως, τυφέκια και καραμπίνες, υποπολυβόλα, τυφέκια εφόδου και ελαφρά πολυβόλα.</t>
        </is>
      </c>
      <c r="Z182" s="2" t="inlineStr">
        <is>
          <t>small arm</t>
        </is>
      </c>
      <c r="AA182" s="2" t="inlineStr">
        <is>
          <t>3</t>
        </is>
      </c>
      <c r="AB182" s="2" t="inlineStr">
        <is>
          <t/>
        </is>
      </c>
      <c r="AC182" t="inlineStr">
        <is>
          <t>man-portable lethal weapon designed for individual use that expels or launches, is designed to expel or launch, or may be readily converted to expel or launch a shot, bullet or projectile by the action of an explosive</t>
        </is>
      </c>
      <c r="AD182" s="2" t="inlineStr">
        <is>
          <t>arma pequeña|
arma de pequeño calibre</t>
        </is>
      </c>
      <c r="AE182" s="2" t="inlineStr">
        <is>
          <t>3|
3</t>
        </is>
      </c>
      <c r="AF182" s="2" t="inlineStr">
        <is>
          <t xml:space="preserve">|
</t>
        </is>
      </c>
      <c r="AG182" t="inlineStr">
        <is>
          <t>«[T]oda arma portátil y letal que lance, esté concebida para lanzar o pueda transformarse fácilmente para lanzar un balín, una bala o un proyectil por la acción de un explosivo, excluidas las armas pequeñas y ligeras antiguas o sus réplicas [...]» y destinada, en general, «al uso personal».</t>
        </is>
      </c>
      <c r="AH182" s="2" t="inlineStr">
        <is>
          <t>väikerelv</t>
        </is>
      </c>
      <c r="AI182" s="2" t="inlineStr">
        <is>
          <t>3</t>
        </is>
      </c>
      <c r="AJ182" s="2" t="inlineStr">
        <is>
          <t/>
        </is>
      </c>
      <c r="AK182" t="inlineStr">
        <is>
          <t/>
        </is>
      </c>
      <c r="AL182" s="2" t="inlineStr">
        <is>
          <t>pienase</t>
        </is>
      </c>
      <c r="AM182" s="2" t="inlineStr">
        <is>
          <t>3</t>
        </is>
      </c>
      <c r="AN182" s="2" t="inlineStr">
        <is>
          <t/>
        </is>
      </c>
      <c r="AO182" t="inlineStr">
        <is>
          <t>"ampuma-ase, jota yksi henkilö voi kuljettaa ja käyttää"</t>
        </is>
      </c>
      <c r="AP182" s="2" t="inlineStr">
        <is>
          <t>arme de petit calibre</t>
        </is>
      </c>
      <c r="AQ182" s="2" t="inlineStr">
        <is>
          <t>3</t>
        </is>
      </c>
      <c r="AR182" s="2" t="inlineStr">
        <is>
          <t/>
        </is>
      </c>
      <c r="AS182" t="inlineStr">
        <is>
          <t>arme destinée à un usage individuel, telle que pistolet, fusil, mitraillette, fusil d’assaut et mitrailleuse légère, et conçue selon des spécifications militaires</t>
        </is>
      </c>
      <c r="AT182" s="2" t="inlineStr">
        <is>
          <t>mionarm</t>
        </is>
      </c>
      <c r="AU182" s="2" t="inlineStr">
        <is>
          <t>3</t>
        </is>
      </c>
      <c r="AV182" s="2" t="inlineStr">
        <is>
          <t/>
        </is>
      </c>
      <c r="AW182" t="inlineStr">
        <is>
          <t/>
        </is>
      </c>
      <c r="AX182" s="2" t="inlineStr">
        <is>
          <t>malo oružje</t>
        </is>
      </c>
      <c r="AY182" s="2" t="inlineStr">
        <is>
          <t>3</t>
        </is>
      </c>
      <c r="AZ182" s="2" t="inlineStr">
        <is>
          <t/>
        </is>
      </c>
      <c r="BA182" t="inlineStr">
        <is>
          <t>oružje namijenjeno za uporabu od strane jedne osobe (kao na primjer: revolveri, automatski pištolji, puške, poluautomatske puške)</t>
        </is>
      </c>
      <c r="BB182" s="2" t="inlineStr">
        <is>
          <t>kézifegyver</t>
        </is>
      </c>
      <c r="BC182" s="2" t="inlineStr">
        <is>
          <t>4</t>
        </is>
      </c>
      <c r="BD182" s="2" t="inlineStr">
        <is>
          <t/>
        </is>
      </c>
      <c r="BE182" t="inlineStr">
        <is>
          <t>A hadsereg vagy a biztonsági erők egyes tagjainak használatára tervezett, viszonylag kis kaliberű fegyverek, például az alábbiak: automata pisztolyok, puskák, karabélyok, géppisztolyok, gépkarabélyok, könnyű géppuskák, és az ezekhez tartozó rendszerek.</t>
        </is>
      </c>
      <c r="BF182" s="2" t="inlineStr">
        <is>
          <t>arma di piccolo calibro</t>
        </is>
      </c>
      <c r="BG182" s="2" t="inlineStr">
        <is>
          <t>4</t>
        </is>
      </c>
      <c r="BH182" s="2" t="inlineStr">
        <is>
          <t/>
        </is>
      </c>
      <c r="BI182" t="inlineStr">
        <is>
          <t>in senso lato: armi destinate ad essere usate da singoli membri delle forze armate o delle forze di sicurezza, che comprendono rivoltelle e pistole automatiche, fucili e carabine, mitra, fucili d'assalto e mitragliatrici leggere</t>
        </is>
      </c>
      <c r="BJ182" s="2" t="inlineStr">
        <is>
          <t>šaulių ginklas</t>
        </is>
      </c>
      <c r="BK182" s="2" t="inlineStr">
        <is>
          <t>3</t>
        </is>
      </c>
      <c r="BL182" s="2" t="inlineStr">
        <is>
          <t/>
        </is>
      </c>
      <c r="BM182" t="inlineStr">
        <is>
          <t>vamzdinis ginklas kulkomis arba kitais naikinamaisiais elementais šaudyti; masiškiausia ginklų rūšis</t>
        </is>
      </c>
      <c r="BN182" s="2" t="inlineStr">
        <is>
          <t>kājnieku ierocis|
strēlnieku ierocis</t>
        </is>
      </c>
      <c r="BO182" s="2" t="inlineStr">
        <is>
          <t>3|
3</t>
        </is>
      </c>
      <c r="BP182" s="2" t="inlineStr">
        <is>
          <t xml:space="preserve">preferred|
</t>
        </is>
      </c>
      <c r="BQ182" t="inlineStr">
        <is>
          <t>pārnēsājams individuālais šaujamierocis šaušanai ar lodi un citiem iznīcinošiem elementiem, piemēram, triecienšautenes (automāti, mašīnpistoles), granātmetēji, karabīnes, patšautenes, ložmetēji, pistoles, raķešpistoles, revolveri un šautenes</t>
        </is>
      </c>
      <c r="BR182" s="2" t="inlineStr">
        <is>
          <t>arma ta' kalibru żgħir</t>
        </is>
      </c>
      <c r="BS182" s="2" t="inlineStr">
        <is>
          <t>3</t>
        </is>
      </c>
      <c r="BT182" s="2" t="inlineStr">
        <is>
          <t/>
        </is>
      </c>
      <c r="BU182" t="inlineStr">
        <is>
          <t>arma letali li tista' tinġarr minn bniedem, ddisinjata għal użu personali, li tixħet jew tispara, hi ddisinjata biex tixħet jew tispara, jew tista' faċilment tiġi kkonvertita biex tixħet jew tispara tir, balla jew projettili permezz ta' esplożiv</t>
        </is>
      </c>
      <c r="BV182" s="2" t="inlineStr">
        <is>
          <t>handvuurwapen</t>
        </is>
      </c>
      <c r="BW182" s="2" t="inlineStr">
        <is>
          <t>3</t>
        </is>
      </c>
      <c r="BX182" s="2" t="inlineStr">
        <is>
          <t/>
        </is>
      </c>
      <c r="BY182" t="inlineStr">
        <is>
          <t>"vuurwapen dat tot de persoonlijke uitrusting behoorde en met de munitie op de man werd gedragen. Men onderscheidt: geweren, karabijnen, pistoolmitrailleurs, revolvers en pistolen."</t>
        </is>
      </c>
      <c r="BZ182" s="2" t="inlineStr">
        <is>
          <t>broń strzelecka</t>
        </is>
      </c>
      <c r="CA182" s="2" t="inlineStr">
        <is>
          <t>3</t>
        </is>
      </c>
      <c r="CB182" s="2" t="inlineStr">
        <is>
          <t/>
        </is>
      </c>
      <c r="CC182" t="inlineStr">
        <is>
          <t>lufowa broń palna, przeznaczona do wykorzystywania przez pojedynczego kombatanta, ktorej siłą miotającą jest pocisk kalibru mniejszego niż 20 mm (np. karabiny, karabiny maszynowe), a także indywidualne środki wyspecjalizowane (np. granatniki przeciwpancerne, strzelby, pistolety sygnałowe, karabiny myśliwskie), które mimo większego kalibru nie są, ze względów taktycznych i organizacyjnych, zaliczane do broni artyleryjskiej</t>
        </is>
      </c>
      <c r="CD182" s="2" t="inlineStr">
        <is>
          <t>arma de pequeno calibre</t>
        </is>
      </c>
      <c r="CE182" s="2" t="inlineStr">
        <is>
          <t>4</t>
        </is>
      </c>
      <c r="CF182" s="2" t="inlineStr">
        <is>
          <t/>
        </is>
      </c>
      <c r="CG182" t="inlineStr">
        <is>
          <t>Arma de fogo portátil de dimensão e calibre relativamente reduzidos e que pode ser disparada e transportada por uma única pessoa. Abrange tanto as armas de punho como de bandoleira, como sejam as pistolas, as espingardas ou as carabinas.</t>
        </is>
      </c>
      <c r="CH182" s="2" t="inlineStr">
        <is>
          <t>armă de calibru mic</t>
        </is>
      </c>
      <c r="CI182" s="2" t="inlineStr">
        <is>
          <t>3</t>
        </is>
      </c>
      <c r="CJ182" s="2" t="inlineStr">
        <is>
          <t/>
        </is>
      </c>
      <c r="CK182" t="inlineStr">
        <is>
          <t>armă concepută pentru o utilizare individuală, în scopuri militare</t>
        </is>
      </c>
      <c r="CL182" s="2" t="inlineStr">
        <is>
          <t>ručná zbraň</t>
        </is>
      </c>
      <c r="CM182" s="2" t="inlineStr">
        <is>
          <t>3</t>
        </is>
      </c>
      <c r="CN182" s="2" t="inlineStr">
        <is>
          <t/>
        </is>
      </c>
      <c r="CO182" t="inlineStr">
        <is>
          <t>zbraň, ktorú prenáša a pri streľbe ovláda samotný strelec a ktorá je určená na sebaobranu i útok na blízke ciele</t>
        </is>
      </c>
      <c r="CP182" s="2" t="inlineStr">
        <is>
          <t>osebno orožje</t>
        </is>
      </c>
      <c r="CQ182" s="2" t="inlineStr">
        <is>
          <t>2</t>
        </is>
      </c>
      <c r="CR182" s="2" t="inlineStr">
        <is>
          <t/>
        </is>
      </c>
      <c r="CS182" t="inlineStr">
        <is>
          <t>vse vrste orožja, vključno s pripadajočim strelivom, ki jih lahko nosi posameznik</t>
        </is>
      </c>
      <c r="CT182" s="2" t="inlineStr">
        <is>
          <t>handeldvapen|
eldhandvapen</t>
        </is>
      </c>
      <c r="CU182" s="2" t="inlineStr">
        <is>
          <t>3|
3</t>
        </is>
      </c>
      <c r="CV182" s="2" t="inlineStr">
        <is>
          <t xml:space="preserve">|
</t>
        </is>
      </c>
      <c r="CW182" t="inlineStr">
        <is>
          <t>finkalibrigt skjutvapen som saknar lavett och som hanteras av en enda man och där projektilen skjuts iväg med en krutladdning.</t>
        </is>
      </c>
    </row>
    <row r="183">
      <c r="A183" s="1" t="str">
        <f>HYPERLINK("https://iate.europa.eu/entry/result/1442422/all", "1442422")</f>
        <v>1442422</v>
      </c>
      <c r="B183" t="inlineStr">
        <is>
          <t>LAW;INTERNATIONAL RELATIONS</t>
        </is>
      </c>
      <c r="C183" t="inlineStr">
        <is>
          <t>LAW|criminal law;INTERNATIONAL RELATIONS|defence|military equipment|conventional weapon|firearms and munitions</t>
        </is>
      </c>
      <c r="D183" t="inlineStr">
        <is>
          <t>yes</t>
        </is>
      </c>
      <c r="E183" t="inlineStr">
        <is>
          <t/>
        </is>
      </c>
      <c r="F183" s="2" t="inlineStr">
        <is>
          <t>огнестрелно оръжие</t>
        </is>
      </c>
      <c r="G183" s="2" t="inlineStr">
        <is>
          <t>4</t>
        </is>
      </c>
      <c r="H183" s="2" t="inlineStr">
        <is>
          <t/>
        </is>
      </c>
      <c r="I183" t="inlineStr">
        <is>
          <t>преносимо цевно оръжие, което произвежда, проектирано е да произведе или може да бъде видоизменено, така че да произведе, изстрел с куршум или снаряд чрез действието на взривно вещество</t>
        </is>
      </c>
      <c r="J183" s="2" t="inlineStr">
        <is>
          <t>palná zbraň</t>
        </is>
      </c>
      <c r="K183" s="2" t="inlineStr">
        <is>
          <t>3</t>
        </is>
      </c>
      <c r="L183" s="2" t="inlineStr">
        <is>
          <t/>
        </is>
      </c>
      <c r="M183" t="inlineStr">
        <is>
          <t>ruční zbraň s hlavní, která vystřeluje nebo je konstruována či může být 
přeměněna tak, aby vystřelovala hromadnou nebo jednotnou střelu nebo 
jiný projektil působením okamžitého uvolnění chemické energie</t>
        </is>
      </c>
      <c r="N183" s="2" t="inlineStr">
        <is>
          <t>skydevåben</t>
        </is>
      </c>
      <c r="O183" s="2" t="inlineStr">
        <is>
          <t>3</t>
        </is>
      </c>
      <c r="P183" s="2" t="inlineStr">
        <is>
          <t/>
        </is>
      </c>
      <c r="Q183" t="inlineStr">
        <is>
          <t>ethvert bærbart våben med løb, som udsender, er konstrueret til at udsende eller kan ombygges til at udsende et hagl, en kugle eller et projektil ved hjælp af et brændbart drivmiddel</t>
        </is>
      </c>
      <c r="R183" s="2" t="inlineStr">
        <is>
          <t>Feuerwaffe|
Schusswaffe</t>
        </is>
      </c>
      <c r="S183" s="2" t="inlineStr">
        <is>
          <t>3|
3</t>
        </is>
      </c>
      <c r="T183" s="2" t="inlineStr">
        <is>
          <t xml:space="preserve">|
</t>
        </is>
      </c>
      <c r="U183" t="inlineStr">
        <is>
          <t>jede tragbare Waffe, die Schrot, eine Kugel oder ein anderes Geschoss mittels Treibladung durch einen Lauf verschießt</t>
        </is>
      </c>
      <c r="V183" s="2" t="inlineStr">
        <is>
          <t>πυροβόλο όπλο</t>
        </is>
      </c>
      <c r="W183" s="2" t="inlineStr">
        <is>
          <t>4</t>
        </is>
      </c>
      <c r="X183" s="2" t="inlineStr">
        <is>
          <t/>
        </is>
      </c>
      <c r="Y183" t="inlineStr">
        <is>
          <t>οποιοδήποτε φορητό όπλο με κάννη το οποίο εξακοντίζει, είναι σχεδιασμένο να εξακοντίζει ή μπορεί να μετατραπεί ώστε να εξακοντίζει σφαίρα, βολίδα ή βλήμα μέσω της ενέργειας εκρηκτικής ύλης.</t>
        </is>
      </c>
      <c r="Z183" s="2" t="inlineStr">
        <is>
          <t>firearm</t>
        </is>
      </c>
      <c r="AA183" s="2" t="inlineStr">
        <is>
          <t>3</t>
        </is>
      </c>
      <c r="AB183" s="2" t="inlineStr">
        <is>
          <t/>
        </is>
      </c>
      <c r="AC183" t="inlineStr">
        <is>
          <t>portable barrelled weapon that expels, is designed to expel or may be converted to expel a shot, bullet or projectile by the action of a combustible propellant</t>
        </is>
      </c>
      <c r="AD183" s="2" t="inlineStr">
        <is>
          <t>arma de fuego</t>
        </is>
      </c>
      <c r="AE183" s="2" t="inlineStr">
        <is>
          <t>3</t>
        </is>
      </c>
      <c r="AF183" s="2" t="inlineStr">
        <is>
          <t/>
        </is>
      </c>
      <c r="AG183" t="inlineStr">
        <is>
          <t>Toda arma portátil que tenga cañón y que lance, esté concebida para lanzar o pueda transformarse fácilmente para lanzar un perdigón, una bala o un proyectil por la acción de un combustible propulsor, salvo que haya sido excluida de esta definición por una de las razones enumeradas en el anexo I, parte III de la Directiva (UE) 2021/555.</t>
        </is>
      </c>
      <c r="AH183" s="2" t="inlineStr">
        <is>
          <t>tulirelv</t>
        </is>
      </c>
      <c r="AI183" s="2" t="inlineStr">
        <is>
          <t>3</t>
        </is>
      </c>
      <c r="AJ183" s="2" t="inlineStr">
        <is>
          <t/>
        </is>
      </c>
      <c r="AK183" t="inlineStr">
        <is>
          <t>1. relv, mis on ette nähtud objekti tabamiseks või kahjustamiseks lendkehaga, mille suunatud väljalaskmiseks kasutatakse püssirohtu&lt;br&gt;2. igasugune kaasaskantav relvarauaga relv, mis laengu toimel laseb välja haavli, kuuli või lendkeha või mis on selleks ette nähtud või mida on võimalik selleks kohandada</t>
        </is>
      </c>
      <c r="AL183" s="2" t="inlineStr">
        <is>
          <t>ampuma-ase|
tuliase</t>
        </is>
      </c>
      <c r="AM183" s="2" t="inlineStr">
        <is>
          <t>3|
3</t>
        </is>
      </c>
      <c r="AN183" s="2" t="inlineStr">
        <is>
          <t xml:space="preserve">preferred|
</t>
        </is>
      </c>
      <c r="AO183" t="inlineStr">
        <is>
          <t>kannettava piipulla varustettu ase, jolla voidaan palavan ajoaineen avulla ampua hauleja, luoteja tai muita ammuksia, joka on tarkoitettu niiden ampumiseen tai joka voidaan muuntaa ampumakelpoiseksi</t>
        </is>
      </c>
      <c r="AP183" s="2" t="inlineStr">
        <is>
          <t>arme à feu</t>
        </is>
      </c>
      <c r="AQ183" s="2" t="inlineStr">
        <is>
          <t>3</t>
        </is>
      </c>
      <c r="AR183" s="2" t="inlineStr">
        <is>
          <t/>
        </is>
      </c>
      <c r="AS183" t="inlineStr">
        <is>
          <t>tout objet qui est conçu ou adapté pour servir d'arme par laquelle un plomb, une balle ou un autre projectile, ou une substance nocive gazeuse, liquide ou autre, peut être déchargée au moyen d'une substance explosive</t>
        </is>
      </c>
      <c r="AT183" s="2" t="inlineStr">
        <is>
          <t>arm tine</t>
        </is>
      </c>
      <c r="AU183" s="2" t="inlineStr">
        <is>
          <t>3</t>
        </is>
      </c>
      <c r="AV183" s="2" t="inlineStr">
        <is>
          <t/>
        </is>
      </c>
      <c r="AW183" t="inlineStr">
        <is>
          <t>aon arm iniompartha a bhfuil bairille air agus a dhíchuireann grán, urchar nó diúracán nó atá ceaptha chun iad a dhíchur trí bhíthin tiomántáin indóite, nó aon arm dá leithéid a d’fhéadfaí a athchóiriú chun iad a dhíchur</t>
        </is>
      </c>
      <c r="AX183" s="2" t="inlineStr">
        <is>
          <t>vatreno oružje</t>
        </is>
      </c>
      <c r="AY183" s="2" t="inlineStr">
        <is>
          <t>3</t>
        </is>
      </c>
      <c r="AZ183" s="2" t="inlineStr">
        <is>
          <t/>
        </is>
      </c>
      <c r="BA183" t="inlineStr">
        <is>
          <t>svako prijenosno oružje koje ima cijev, ispaljuje, služi za ispaljivanje ili može biti preinačeno za ispaljivanje sačme, zrna ili projektila djelovanjem zapaljivog potisnog sredstva</t>
        </is>
      </c>
      <c r="BB183" s="2" t="inlineStr">
        <is>
          <t>tűzfegyver</t>
        </is>
      </c>
      <c r="BC183" s="2" t="inlineStr">
        <is>
          <t>4</t>
        </is>
      </c>
      <c r="BD183" s="2" t="inlineStr">
        <is>
          <t/>
        </is>
      </c>
      <c r="BE183" t="inlineStr">
        <is>
          <t>olyan fegyver, amelyből gyúlékony hajtóanyag segítségével szilárd anyagú lövedék lőhető ki, és amelyet e célra terveztek vagy alakítottak át</t>
        </is>
      </c>
      <c r="BF183" s="2" t="inlineStr">
        <is>
          <t>arma da fuoco</t>
        </is>
      </c>
      <c r="BG183" s="2" t="inlineStr">
        <is>
          <t>3</t>
        </is>
      </c>
      <c r="BH183" s="2" t="inlineStr">
        <is>
          <t/>
        </is>
      </c>
      <c r="BI183" t="inlineStr">
        <is>
          <t>qualsiasi arma portatile a canna che espelle, è progettata per espellere o può essere trasformata al fine di espellere un colpo, una pallottola o un proiettile mediante l'azione di un combustibile propellente</t>
        </is>
      </c>
      <c r="BJ183" s="2" t="inlineStr">
        <is>
          <t>šaunamasis ginklas</t>
        </is>
      </c>
      <c r="BK183" s="2" t="inlineStr">
        <is>
          <t>3</t>
        </is>
      </c>
      <c r="BL183" s="2" t="inlineStr">
        <is>
          <t/>
        </is>
      </c>
      <c r="BM183" t="inlineStr">
        <is>
          <t>ginklas, iš kurio sprogstamųjų medžiagų degimo produktų slėgio jėga per vamzdį gali būti paleisti kulkos, sviediniai arba kenksmingosios, dirginančiosios medžiagos mechaniškai, termiškai, chemiškai ar kitaip taikiniui per atstumą paveikti arba duotas garso ar šviesos signalas</t>
        </is>
      </c>
      <c r="BN183" s="2" t="inlineStr">
        <is>
          <t>šaujamierocis</t>
        </is>
      </c>
      <c r="BO183" s="2" t="inlineStr">
        <is>
          <t>4</t>
        </is>
      </c>
      <c r="BP183" s="2" t="inlineStr">
        <is>
          <t/>
        </is>
      </c>
      <c r="BQ183" t="inlineStr">
        <is>
          <t>"[…] pārnēsājams ierocis ar stobru, kurš šaujampulvera iedarbības rezultātā raida, ir paredzēts vai var tikt pielāgots, lai raidītu šāviņu, lodi vai lādiņu[…]"</t>
        </is>
      </c>
      <c r="BR183" s="2" t="inlineStr">
        <is>
          <t>arma tan-nar</t>
        </is>
      </c>
      <c r="BS183" s="2" t="inlineStr">
        <is>
          <t>3</t>
        </is>
      </c>
      <c r="BT183" s="2" t="inlineStr">
        <is>
          <t/>
        </is>
      </c>
      <c r="BU183" t="inlineStr">
        <is>
          <t>kwalunkwe arma bil-kanna li tista’ tinġarr u li hija mfassla apposta biex tispara jew li tista’ tiġi konvertita biex tispara tir, balla jew projettili permezz tal-azzjoni ta’ propellant kombustibbli</t>
        </is>
      </c>
      <c r="BV183" s="2" t="inlineStr">
        <is>
          <t>vuurwapen</t>
        </is>
      </c>
      <c r="BW183" s="2" t="inlineStr">
        <is>
          <t>3</t>
        </is>
      </c>
      <c r="BX183" s="2" t="inlineStr">
        <is>
          <t/>
        </is>
      </c>
      <c r="BY183" t="inlineStr">
        <is>
          <t>een draagbaar, van een loop voorzien wapen waarmee door explosieve voortstuwing een lading, een kogel of een projectiel wordt uitgestoten, en dat daartoe is ontworpen of daartoe kan worden omgebouwd</t>
        </is>
      </c>
      <c r="BZ183" s="2" t="inlineStr">
        <is>
          <t>broń palna</t>
        </is>
      </c>
      <c r="CA183" s="2" t="inlineStr">
        <is>
          <t>3</t>
        </is>
      </c>
      <c r="CB183" s="2" t="inlineStr">
        <is>
          <t/>
        </is>
      </c>
      <c r="CC183" t="inlineStr">
        <is>
          <t>przenośna broń lufowa, która miota, jest przeznaczona do miotania lub może być przystosowana do miotania jednego lub większej liczby pocisków lub substancji w wyniku działania materiału miotającego [ wybuchowego - za dyrektywą &lt;a href="http://eur-lex.europa.eu/legal-content/PL/TXT/?uri=CELEX:32008L0051" target="_blank"&gt;CELEX:32008L0051/PL&lt;/a&gt; ]</t>
        </is>
      </c>
      <c r="CD183" s="2" t="inlineStr">
        <is>
          <t>arma de fogo</t>
        </is>
      </c>
      <c r="CE183" s="2" t="inlineStr">
        <is>
          <t>3</t>
        </is>
      </c>
      <c r="CF183" s="2" t="inlineStr">
        <is>
          <t/>
        </is>
      </c>
      <c r="CG183" t="inlineStr">
        <is>
          <t>Qualquer arma portátil, com cano, apta a disparar ou que seja concebida para disparar ou que possa ser modificada para disparar balas ou projéteis através da ação de uma carga propulsora.</t>
        </is>
      </c>
      <c r="CH183" s="2" t="inlineStr">
        <is>
          <t>armă de foc</t>
        </is>
      </c>
      <c r="CI183" s="2" t="inlineStr">
        <is>
          <t>3</t>
        </is>
      </c>
      <c r="CJ183" s="2" t="inlineStr">
        <is>
          <t/>
        </is>
      </c>
      <c r="CK183" t="inlineStr">
        <is>
          <t>orice armă portabilă cu țeavă care poate arunca, este concepută să arunce sau poate fi transformată să arunce alice, un glonț ori un proiectil prin acțiunea unui combustibil de propulsie; se consideră că un obiect poate fi transformat pentru a arunca o alice, un glonț sau un proiectil prin acțiunea unui combustibil de propulsie dacă are aspectul unei arme de foc și, ca urmare a construcției sale sau a materialului din care este confecționat, poate fi transformat în acest scop</t>
        </is>
      </c>
      <c r="CL183" s="2" t="inlineStr">
        <is>
          <t>strelná zbraň|
palná zbraň</t>
        </is>
      </c>
      <c r="CM183" s="2" t="inlineStr">
        <is>
          <t>3|
3</t>
        </is>
      </c>
      <c r="CN183" s="2" t="inlineStr">
        <is>
          <t>|
preferred</t>
        </is>
      </c>
      <c r="CO183" t="inlineStr">
        <is>
          <t>prenosné zariadenie, ktoré vystreľuje, je konštruované alebo môže byť upravené tak, aby vystreľovalo strelu, a ktorého princípom funkcie je okamžité uvoľnenie energie pri výstrele</t>
        </is>
      </c>
      <c r="CP183" s="2" t="inlineStr">
        <is>
          <t>strelno orožje</t>
        </is>
      </c>
      <c r="CQ183" s="2" t="inlineStr">
        <is>
          <t>3</t>
        </is>
      </c>
      <c r="CR183" s="2" t="inlineStr">
        <is>
          <t/>
        </is>
      </c>
      <c r="CS183" t="inlineStr">
        <is>
          <t>vsako prenosno cevno orožje, ki izstreljuje, je namenjeno izstreljevanju ali ga je mogoče predelati za izstreljevanje šiber, krogel ali izstrelkov z delovanjem razstreliva</t>
        </is>
      </c>
      <c r="CT183" s="2" t="inlineStr">
        <is>
          <t>skjutvapen|
eldvapen</t>
        </is>
      </c>
      <c r="CU183" s="2" t="inlineStr">
        <is>
          <t>3|
3</t>
        </is>
      </c>
      <c r="CV183" s="2" t="inlineStr">
        <is>
          <t xml:space="preserve">|
</t>
        </is>
      </c>
      <c r="CW183" t="inlineStr">
        <is>
          <t>bärbart vapen med pipa som avfyrar, är avsett att avfyra eller kan omvandlas till att avfyra ett skott, en kula eller en projektil med hjälp av ett antändbart drivämne</t>
        </is>
      </c>
    </row>
    <row r="184">
      <c r="A184" s="1" t="str">
        <f>HYPERLINK("https://iate.europa.eu/entry/result/1216285/all", "1216285")</f>
        <v>1216285</v>
      </c>
      <c r="B184" t="inlineStr">
        <is>
          <t>INTERNATIONAL RELATIONS</t>
        </is>
      </c>
      <c r="C184" t="inlineStr">
        <is>
          <t>INTERNATIONAL RELATIONS|defence</t>
        </is>
      </c>
      <c r="D184" t="inlineStr">
        <is>
          <t>no</t>
        </is>
      </c>
      <c r="E184" t="inlineStr">
        <is>
          <t/>
        </is>
      </c>
      <c r="F184" t="inlineStr">
        <is>
          <t/>
        </is>
      </c>
      <c r="G184" t="inlineStr">
        <is>
          <t/>
        </is>
      </c>
      <c r="H184" t="inlineStr">
        <is>
          <t/>
        </is>
      </c>
      <c r="I184" t="inlineStr">
        <is>
          <t/>
        </is>
      </c>
      <c r="J184" t="inlineStr">
        <is>
          <t/>
        </is>
      </c>
      <c r="K184" t="inlineStr">
        <is>
          <t/>
        </is>
      </c>
      <c r="L184" t="inlineStr">
        <is>
          <t/>
        </is>
      </c>
      <c r="M184" t="inlineStr">
        <is>
          <t/>
        </is>
      </c>
      <c r="N184" s="2" t="inlineStr">
        <is>
          <t>pansergranat</t>
        </is>
      </c>
      <c r="O184" s="2" t="inlineStr">
        <is>
          <t>3</t>
        </is>
      </c>
      <c r="P184" s="2" t="inlineStr">
        <is>
          <t/>
        </is>
      </c>
      <c r="Q184" t="inlineStr">
        <is>
          <t/>
        </is>
      </c>
      <c r="R184" s="2" t="inlineStr">
        <is>
          <t>Sprenggranate</t>
        </is>
      </c>
      <c r="S184" s="2" t="inlineStr">
        <is>
          <t>3</t>
        </is>
      </c>
      <c r="T184" s="2" t="inlineStr">
        <is>
          <t/>
        </is>
      </c>
      <c r="U184" t="inlineStr">
        <is>
          <t/>
        </is>
      </c>
      <c r="V184" s="2" t="inlineStr">
        <is>
          <t>διατρητική οβίδα</t>
        </is>
      </c>
      <c r="W184" s="2" t="inlineStr">
        <is>
          <t>3</t>
        </is>
      </c>
      <c r="X184" s="2" t="inlineStr">
        <is>
          <t/>
        </is>
      </c>
      <c r="Y184" t="inlineStr">
        <is>
          <t>οβίδα που χρησιμοποιείται στο ναυτικό για τη διάτρηση θωράκισης</t>
        </is>
      </c>
      <c r="Z184" s="2" t="inlineStr">
        <is>
          <t>armour piercing shell</t>
        </is>
      </c>
      <c r="AA184" s="2" t="inlineStr">
        <is>
          <t>3</t>
        </is>
      </c>
      <c r="AB184" s="2" t="inlineStr">
        <is>
          <t/>
        </is>
      </c>
      <c r="AC184" t="inlineStr">
        <is>
          <t/>
        </is>
      </c>
      <c r="AD184" s="2" t="inlineStr">
        <is>
          <t>granada rompedora</t>
        </is>
      </c>
      <c r="AE184" s="2" t="inlineStr">
        <is>
          <t>3</t>
        </is>
      </c>
      <c r="AF184" s="2" t="inlineStr">
        <is>
          <t/>
        </is>
      </c>
      <c r="AG184" t="inlineStr">
        <is>
          <t/>
        </is>
      </c>
      <c r="AH184" t="inlineStr">
        <is>
          <t/>
        </is>
      </c>
      <c r="AI184" t="inlineStr">
        <is>
          <t/>
        </is>
      </c>
      <c r="AJ184" t="inlineStr">
        <is>
          <t/>
        </is>
      </c>
      <c r="AK184" t="inlineStr">
        <is>
          <t/>
        </is>
      </c>
      <c r="AL184" t="inlineStr">
        <is>
          <t/>
        </is>
      </c>
      <c r="AM184" t="inlineStr">
        <is>
          <t/>
        </is>
      </c>
      <c r="AN184" t="inlineStr">
        <is>
          <t/>
        </is>
      </c>
      <c r="AO184" t="inlineStr">
        <is>
          <t/>
        </is>
      </c>
      <c r="AP184" s="2" t="inlineStr">
        <is>
          <t>obus de rupture</t>
        </is>
      </c>
      <c r="AQ184" s="2" t="inlineStr">
        <is>
          <t>3</t>
        </is>
      </c>
      <c r="AR184" s="2" t="inlineStr">
        <is>
          <t/>
        </is>
      </c>
      <c r="AS184" t="inlineStr">
        <is>
          <t>obus utilisé en marine pour percer les blindages</t>
        </is>
      </c>
      <c r="AT184" t="inlineStr">
        <is>
          <t/>
        </is>
      </c>
      <c r="AU184" t="inlineStr">
        <is>
          <t/>
        </is>
      </c>
      <c r="AV184" t="inlineStr">
        <is>
          <t/>
        </is>
      </c>
      <c r="AW184" t="inlineStr">
        <is>
          <t/>
        </is>
      </c>
      <c r="AX184" t="inlineStr">
        <is>
          <t/>
        </is>
      </c>
      <c r="AY184" t="inlineStr">
        <is>
          <t/>
        </is>
      </c>
      <c r="AZ184" t="inlineStr">
        <is>
          <t/>
        </is>
      </c>
      <c r="BA184" t="inlineStr">
        <is>
          <t/>
        </is>
      </c>
      <c r="BB184" t="inlineStr">
        <is>
          <t/>
        </is>
      </c>
      <c r="BC184" t="inlineStr">
        <is>
          <t/>
        </is>
      </c>
      <c r="BD184" t="inlineStr">
        <is>
          <t/>
        </is>
      </c>
      <c r="BE184" t="inlineStr">
        <is>
          <t/>
        </is>
      </c>
      <c r="BF184" s="2" t="inlineStr">
        <is>
          <t>obice dirompente</t>
        </is>
      </c>
      <c r="BG184" s="2" t="inlineStr">
        <is>
          <t>3</t>
        </is>
      </c>
      <c r="BH184" s="2" t="inlineStr">
        <is>
          <t/>
        </is>
      </c>
      <c r="BI184" t="inlineStr">
        <is>
          <t/>
        </is>
      </c>
      <c r="BJ184" t="inlineStr">
        <is>
          <t/>
        </is>
      </c>
      <c r="BK184" t="inlineStr">
        <is>
          <t/>
        </is>
      </c>
      <c r="BL184" t="inlineStr">
        <is>
          <t/>
        </is>
      </c>
      <c r="BM184" t="inlineStr">
        <is>
          <t/>
        </is>
      </c>
      <c r="BN184" t="inlineStr">
        <is>
          <t/>
        </is>
      </c>
      <c r="BO184" t="inlineStr">
        <is>
          <t/>
        </is>
      </c>
      <c r="BP184" t="inlineStr">
        <is>
          <t/>
        </is>
      </c>
      <c r="BQ184" t="inlineStr">
        <is>
          <t/>
        </is>
      </c>
      <c r="BR184" t="inlineStr">
        <is>
          <t/>
        </is>
      </c>
      <c r="BS184" t="inlineStr">
        <is>
          <t/>
        </is>
      </c>
      <c r="BT184" t="inlineStr">
        <is>
          <t/>
        </is>
      </c>
      <c r="BU184" t="inlineStr">
        <is>
          <t/>
        </is>
      </c>
      <c r="BV184" s="2" t="inlineStr">
        <is>
          <t>pantsergranaat</t>
        </is>
      </c>
      <c r="BW184" s="2" t="inlineStr">
        <is>
          <t>3</t>
        </is>
      </c>
      <c r="BX184" s="2" t="inlineStr">
        <is>
          <t/>
        </is>
      </c>
      <c r="BY184" t="inlineStr">
        <is>
          <t/>
        </is>
      </c>
      <c r="BZ184" t="inlineStr">
        <is>
          <t/>
        </is>
      </c>
      <c r="CA184" t="inlineStr">
        <is>
          <t/>
        </is>
      </c>
      <c r="CB184" t="inlineStr">
        <is>
          <t/>
        </is>
      </c>
      <c r="CC184" t="inlineStr">
        <is>
          <t/>
        </is>
      </c>
      <c r="CD184" s="2" t="inlineStr">
        <is>
          <t>granada de rotura</t>
        </is>
      </c>
      <c r="CE184" s="2" t="inlineStr">
        <is>
          <t>3</t>
        </is>
      </c>
      <c r="CF184" s="2" t="inlineStr">
        <is>
          <t/>
        </is>
      </c>
      <c r="CG184" t="inlineStr">
        <is>
          <t/>
        </is>
      </c>
      <c r="CH184" t="inlineStr">
        <is>
          <t/>
        </is>
      </c>
      <c r="CI184" t="inlineStr">
        <is>
          <t/>
        </is>
      </c>
      <c r="CJ184" t="inlineStr">
        <is>
          <t/>
        </is>
      </c>
      <c r="CK184" t="inlineStr">
        <is>
          <t/>
        </is>
      </c>
      <c r="CL184" t="inlineStr">
        <is>
          <t/>
        </is>
      </c>
      <c r="CM184" t="inlineStr">
        <is>
          <t/>
        </is>
      </c>
      <c r="CN184" t="inlineStr">
        <is>
          <t/>
        </is>
      </c>
      <c r="CO184" t="inlineStr">
        <is>
          <t/>
        </is>
      </c>
      <c r="CP184" t="inlineStr">
        <is>
          <t/>
        </is>
      </c>
      <c r="CQ184" t="inlineStr">
        <is>
          <t/>
        </is>
      </c>
      <c r="CR184" t="inlineStr">
        <is>
          <t/>
        </is>
      </c>
      <c r="CS184" t="inlineStr">
        <is>
          <t/>
        </is>
      </c>
      <c r="CT184" t="inlineStr">
        <is>
          <t/>
        </is>
      </c>
      <c r="CU184" t="inlineStr">
        <is>
          <t/>
        </is>
      </c>
      <c r="CV184" t="inlineStr">
        <is>
          <t/>
        </is>
      </c>
      <c r="CW184" t="inlineStr">
        <is>
          <t/>
        </is>
      </c>
    </row>
    <row r="185">
      <c r="A185" s="1" t="str">
        <f>HYPERLINK("https://iate.europa.eu/entry/result/1216254/all", "1216254")</f>
        <v>1216254</v>
      </c>
      <c r="B185" t="inlineStr">
        <is>
          <t>INTERNATIONAL RELATIONS</t>
        </is>
      </c>
      <c r="C185" t="inlineStr">
        <is>
          <t>INTERNATIONAL RELATIONS|defence</t>
        </is>
      </c>
      <c r="D185" t="inlineStr">
        <is>
          <t>no</t>
        </is>
      </c>
      <c r="E185" t="inlineStr">
        <is>
          <t/>
        </is>
      </c>
      <c r="F185" t="inlineStr">
        <is>
          <t/>
        </is>
      </c>
      <c r="G185" t="inlineStr">
        <is>
          <t/>
        </is>
      </c>
      <c r="H185" t="inlineStr">
        <is>
          <t/>
        </is>
      </c>
      <c r="I185" t="inlineStr">
        <is>
          <t/>
        </is>
      </c>
      <c r="J185" t="inlineStr">
        <is>
          <t/>
        </is>
      </c>
      <c r="K185" t="inlineStr">
        <is>
          <t/>
        </is>
      </c>
      <c r="L185" t="inlineStr">
        <is>
          <t/>
        </is>
      </c>
      <c r="M185" t="inlineStr">
        <is>
          <t/>
        </is>
      </c>
      <c r="N185" s="2" t="inlineStr">
        <is>
          <t>skytte</t>
        </is>
      </c>
      <c r="O185" s="2" t="inlineStr">
        <is>
          <t>3</t>
        </is>
      </c>
      <c r="P185" s="2" t="inlineStr">
        <is>
          <t/>
        </is>
      </c>
      <c r="Q185" t="inlineStr">
        <is>
          <t/>
        </is>
      </c>
      <c r="R185" s="2" t="inlineStr">
        <is>
          <t>Schuetze</t>
        </is>
      </c>
      <c r="S185" s="2" t="inlineStr">
        <is>
          <t>3</t>
        </is>
      </c>
      <c r="T185" s="2" t="inlineStr">
        <is>
          <t/>
        </is>
      </c>
      <c r="U185" t="inlineStr">
        <is>
          <t>jemand, der mit Feuerwaffen schiesst</t>
        </is>
      </c>
      <c r="V185" s="2" t="inlineStr">
        <is>
          <t>χειριστής όπλου|
πυροβολητής</t>
        </is>
      </c>
      <c r="W185" s="2" t="inlineStr">
        <is>
          <t>3|
3</t>
        </is>
      </c>
      <c r="X185" s="2" t="inlineStr">
        <is>
          <t xml:space="preserve">|
</t>
        </is>
      </c>
      <c r="Y185" t="inlineStr">
        <is>
          <t>άτομο που χειρίζεται πυροβόλο όπλο</t>
        </is>
      </c>
      <c r="Z185" s="2" t="inlineStr">
        <is>
          <t>shooter|
marksman</t>
        </is>
      </c>
      <c r="AA185" s="2" t="inlineStr">
        <is>
          <t>3|
3</t>
        </is>
      </c>
      <c r="AB185" s="2" t="inlineStr">
        <is>
          <t xml:space="preserve">|
</t>
        </is>
      </c>
      <c r="AC185" t="inlineStr">
        <is>
          <t/>
        </is>
      </c>
      <c r="AD185" s="2" t="inlineStr">
        <is>
          <t>tirador</t>
        </is>
      </c>
      <c r="AE185" s="2" t="inlineStr">
        <is>
          <t>3</t>
        </is>
      </c>
      <c r="AF185" s="2" t="inlineStr">
        <is>
          <t/>
        </is>
      </c>
      <c r="AG185" t="inlineStr">
        <is>
          <t/>
        </is>
      </c>
      <c r="AH185" t="inlineStr">
        <is>
          <t/>
        </is>
      </c>
      <c r="AI185" t="inlineStr">
        <is>
          <t/>
        </is>
      </c>
      <c r="AJ185" t="inlineStr">
        <is>
          <t/>
        </is>
      </c>
      <c r="AK185" t="inlineStr">
        <is>
          <t/>
        </is>
      </c>
      <c r="AL185" t="inlineStr">
        <is>
          <t/>
        </is>
      </c>
      <c r="AM185" t="inlineStr">
        <is>
          <t/>
        </is>
      </c>
      <c r="AN185" t="inlineStr">
        <is>
          <t/>
        </is>
      </c>
      <c r="AO185" t="inlineStr">
        <is>
          <t/>
        </is>
      </c>
      <c r="AP185" s="2" t="inlineStr">
        <is>
          <t>tireur</t>
        </is>
      </c>
      <c r="AQ185" s="2" t="inlineStr">
        <is>
          <t>3</t>
        </is>
      </c>
      <c r="AR185" s="2" t="inlineStr">
        <is>
          <t/>
        </is>
      </c>
      <c r="AS185" t="inlineStr">
        <is>
          <t>personne qui se sert d'une arme à feu</t>
        </is>
      </c>
      <c r="AT185" t="inlineStr">
        <is>
          <t/>
        </is>
      </c>
      <c r="AU185" t="inlineStr">
        <is>
          <t/>
        </is>
      </c>
      <c r="AV185" t="inlineStr">
        <is>
          <t/>
        </is>
      </c>
      <c r="AW185" t="inlineStr">
        <is>
          <t/>
        </is>
      </c>
      <c r="AX185" t="inlineStr">
        <is>
          <t/>
        </is>
      </c>
      <c r="AY185" t="inlineStr">
        <is>
          <t/>
        </is>
      </c>
      <c r="AZ185" t="inlineStr">
        <is>
          <t/>
        </is>
      </c>
      <c r="BA185" t="inlineStr">
        <is>
          <t/>
        </is>
      </c>
      <c r="BB185" t="inlineStr">
        <is>
          <t/>
        </is>
      </c>
      <c r="BC185" t="inlineStr">
        <is>
          <t/>
        </is>
      </c>
      <c r="BD185" t="inlineStr">
        <is>
          <t/>
        </is>
      </c>
      <c r="BE185" t="inlineStr">
        <is>
          <t/>
        </is>
      </c>
      <c r="BF185" s="2" t="inlineStr">
        <is>
          <t>tiratore</t>
        </is>
      </c>
      <c r="BG185" s="2" t="inlineStr">
        <is>
          <t>3</t>
        </is>
      </c>
      <c r="BH185" s="2" t="inlineStr">
        <is>
          <t/>
        </is>
      </c>
      <c r="BI185" t="inlineStr">
        <is>
          <t/>
        </is>
      </c>
      <c r="BJ185" t="inlineStr">
        <is>
          <t/>
        </is>
      </c>
      <c r="BK185" t="inlineStr">
        <is>
          <t/>
        </is>
      </c>
      <c r="BL185" t="inlineStr">
        <is>
          <t/>
        </is>
      </c>
      <c r="BM185" t="inlineStr">
        <is>
          <t/>
        </is>
      </c>
      <c r="BN185" t="inlineStr">
        <is>
          <t/>
        </is>
      </c>
      <c r="BO185" t="inlineStr">
        <is>
          <t/>
        </is>
      </c>
      <c r="BP185" t="inlineStr">
        <is>
          <t/>
        </is>
      </c>
      <c r="BQ185" t="inlineStr">
        <is>
          <t/>
        </is>
      </c>
      <c r="BR185" t="inlineStr">
        <is>
          <t/>
        </is>
      </c>
      <c r="BS185" t="inlineStr">
        <is>
          <t/>
        </is>
      </c>
      <c r="BT185" t="inlineStr">
        <is>
          <t/>
        </is>
      </c>
      <c r="BU185" t="inlineStr">
        <is>
          <t/>
        </is>
      </c>
      <c r="BV185" s="2" t="inlineStr">
        <is>
          <t>schutter</t>
        </is>
      </c>
      <c r="BW185" s="2" t="inlineStr">
        <is>
          <t>3</t>
        </is>
      </c>
      <c r="BX185" s="2" t="inlineStr">
        <is>
          <t/>
        </is>
      </c>
      <c r="BY185" t="inlineStr">
        <is>
          <t/>
        </is>
      </c>
      <c r="BZ185" t="inlineStr">
        <is>
          <t/>
        </is>
      </c>
      <c r="CA185" t="inlineStr">
        <is>
          <t/>
        </is>
      </c>
      <c r="CB185" t="inlineStr">
        <is>
          <t/>
        </is>
      </c>
      <c r="CC185" t="inlineStr">
        <is>
          <t/>
        </is>
      </c>
      <c r="CD185" s="2" t="inlineStr">
        <is>
          <t>atirador</t>
        </is>
      </c>
      <c r="CE185" s="2" t="inlineStr">
        <is>
          <t>3</t>
        </is>
      </c>
      <c r="CF185" s="2" t="inlineStr">
        <is>
          <t/>
        </is>
      </c>
      <c r="CG185" t="inlineStr">
        <is>
          <t>aquele que dispara uma arma de fogo</t>
        </is>
      </c>
      <c r="CH185" t="inlineStr">
        <is>
          <t/>
        </is>
      </c>
      <c r="CI185" t="inlineStr">
        <is>
          <t/>
        </is>
      </c>
      <c r="CJ185" t="inlineStr">
        <is>
          <t/>
        </is>
      </c>
      <c r="CK185" t="inlineStr">
        <is>
          <t/>
        </is>
      </c>
      <c r="CL185" t="inlineStr">
        <is>
          <t/>
        </is>
      </c>
      <c r="CM185" t="inlineStr">
        <is>
          <t/>
        </is>
      </c>
      <c r="CN185" t="inlineStr">
        <is>
          <t/>
        </is>
      </c>
      <c r="CO185" t="inlineStr">
        <is>
          <t/>
        </is>
      </c>
      <c r="CP185" t="inlineStr">
        <is>
          <t/>
        </is>
      </c>
      <c r="CQ185" t="inlineStr">
        <is>
          <t/>
        </is>
      </c>
      <c r="CR185" t="inlineStr">
        <is>
          <t/>
        </is>
      </c>
      <c r="CS185" t="inlineStr">
        <is>
          <t/>
        </is>
      </c>
      <c r="CT185" t="inlineStr">
        <is>
          <t/>
        </is>
      </c>
      <c r="CU185" t="inlineStr">
        <is>
          <t/>
        </is>
      </c>
      <c r="CV185" t="inlineStr">
        <is>
          <t/>
        </is>
      </c>
      <c r="CW185" t="inlineStr">
        <is>
          <t/>
        </is>
      </c>
    </row>
    <row r="186">
      <c r="A186" s="1" t="str">
        <f>HYPERLINK("https://iate.europa.eu/entry/result/1216218/all", "1216218")</f>
        <v>1216218</v>
      </c>
      <c r="B186" t="inlineStr">
        <is>
          <t>INTERNATIONAL RELATIONS</t>
        </is>
      </c>
      <c r="C186" t="inlineStr">
        <is>
          <t>INTERNATIONAL RELATIONS|defence</t>
        </is>
      </c>
      <c r="D186" t="inlineStr">
        <is>
          <t>no</t>
        </is>
      </c>
      <c r="E186" t="inlineStr">
        <is>
          <t/>
        </is>
      </c>
      <c r="F186" t="inlineStr">
        <is>
          <t/>
        </is>
      </c>
      <c r="G186" t="inlineStr">
        <is>
          <t/>
        </is>
      </c>
      <c r="H186" t="inlineStr">
        <is>
          <t/>
        </is>
      </c>
      <c r="I186" t="inlineStr">
        <is>
          <t/>
        </is>
      </c>
      <c r="J186" t="inlineStr">
        <is>
          <t/>
        </is>
      </c>
      <c r="K186" t="inlineStr">
        <is>
          <t/>
        </is>
      </c>
      <c r="L186" t="inlineStr">
        <is>
          <t/>
        </is>
      </c>
      <c r="M186" t="inlineStr">
        <is>
          <t/>
        </is>
      </c>
      <c r="N186" s="2" t="inlineStr">
        <is>
          <t>automatisk pistol</t>
        </is>
      </c>
      <c r="O186" s="2" t="inlineStr">
        <is>
          <t>3</t>
        </is>
      </c>
      <c r="P186" s="2" t="inlineStr">
        <is>
          <t/>
        </is>
      </c>
      <c r="Q186" t="inlineStr">
        <is>
          <t>har et magasin til flere patroner, men hvert skud skal udløses ved tryk på aftrækkeren</t>
        </is>
      </c>
      <c r="R186" s="2" t="inlineStr">
        <is>
          <t>automatische Pistole</t>
        </is>
      </c>
      <c r="S186" s="2" t="inlineStr">
        <is>
          <t>3</t>
        </is>
      </c>
      <c r="T186" s="2" t="inlineStr">
        <is>
          <t/>
        </is>
      </c>
      <c r="U186" t="inlineStr">
        <is>
          <t>Pistole, mit einem Magazin fuer mehrere Patronen, der Abzug muss jedoch bei jedem Schuss betaetigt werden</t>
        </is>
      </c>
      <c r="V186" s="2" t="inlineStr">
        <is>
          <t>αυτόματο πιστόλι</t>
        </is>
      </c>
      <c r="W186" s="2" t="inlineStr">
        <is>
          <t>3</t>
        </is>
      </c>
      <c r="X186" s="2" t="inlineStr">
        <is>
          <t/>
        </is>
      </c>
      <c r="Y186" t="inlineStr">
        <is>
          <t>πιστόλι που φέρει γεμιστήρα με πολλά φυσίγγια όπου η σκανδάλη πρέπει να πιέζεται σε κάθε εκπυρσοκρότηση</t>
        </is>
      </c>
      <c r="Z186" s="2" t="inlineStr">
        <is>
          <t>automatic pistol</t>
        </is>
      </c>
      <c r="AA186" s="2" t="inlineStr">
        <is>
          <t>3</t>
        </is>
      </c>
      <c r="AB186" s="2" t="inlineStr">
        <is>
          <t/>
        </is>
      </c>
      <c r="AC186" t="inlineStr">
        <is>
          <t>has a magazine which can be loaded with sevral rounds of ammunition,but the trigger must be operated for each round fired</t>
        </is>
      </c>
      <c r="AD186" s="2" t="inlineStr">
        <is>
          <t>pistola automática</t>
        </is>
      </c>
      <c r="AE186" s="2" t="inlineStr">
        <is>
          <t>3</t>
        </is>
      </c>
      <c r="AF186" s="2" t="inlineStr">
        <is>
          <t/>
        </is>
      </c>
      <c r="AG186" t="inlineStr">
        <is>
          <t>pistola que lleva un cargador para varios cartuchos y debe accionarse el gatillo en cada disparo</t>
        </is>
      </c>
      <c r="AH186" t="inlineStr">
        <is>
          <t/>
        </is>
      </c>
      <c r="AI186" t="inlineStr">
        <is>
          <t/>
        </is>
      </c>
      <c r="AJ186" t="inlineStr">
        <is>
          <t/>
        </is>
      </c>
      <c r="AK186" t="inlineStr">
        <is>
          <t/>
        </is>
      </c>
      <c r="AL186" t="inlineStr">
        <is>
          <t/>
        </is>
      </c>
      <c r="AM186" t="inlineStr">
        <is>
          <t/>
        </is>
      </c>
      <c r="AN186" t="inlineStr">
        <is>
          <t/>
        </is>
      </c>
      <c r="AO186" t="inlineStr">
        <is>
          <t/>
        </is>
      </c>
      <c r="AP186" s="2" t="inlineStr">
        <is>
          <t>automatique|
pistolet automatique</t>
        </is>
      </c>
      <c r="AQ186" s="2" t="inlineStr">
        <is>
          <t>3|
3</t>
        </is>
      </c>
      <c r="AR186" s="2" t="inlineStr">
        <is>
          <t xml:space="preserve">|
</t>
        </is>
      </c>
      <c r="AS186" t="inlineStr">
        <is>
          <t>pistolet qui comporte un chargeur (magasin) à plusieurs cartouches, la détente devant cependant être actionnée à chaque coup</t>
        </is>
      </c>
      <c r="AT186" t="inlineStr">
        <is>
          <t/>
        </is>
      </c>
      <c r="AU186" t="inlineStr">
        <is>
          <t/>
        </is>
      </c>
      <c r="AV186" t="inlineStr">
        <is>
          <t/>
        </is>
      </c>
      <c r="AW186" t="inlineStr">
        <is>
          <t/>
        </is>
      </c>
      <c r="AX186" t="inlineStr">
        <is>
          <t/>
        </is>
      </c>
      <c r="AY186" t="inlineStr">
        <is>
          <t/>
        </is>
      </c>
      <c r="AZ186" t="inlineStr">
        <is>
          <t/>
        </is>
      </c>
      <c r="BA186" t="inlineStr">
        <is>
          <t/>
        </is>
      </c>
      <c r="BB186" t="inlineStr">
        <is>
          <t/>
        </is>
      </c>
      <c r="BC186" t="inlineStr">
        <is>
          <t/>
        </is>
      </c>
      <c r="BD186" t="inlineStr">
        <is>
          <t/>
        </is>
      </c>
      <c r="BE186" t="inlineStr">
        <is>
          <t/>
        </is>
      </c>
      <c r="BF186" s="2" t="inlineStr">
        <is>
          <t>pistola automatica</t>
        </is>
      </c>
      <c r="BG186" s="2" t="inlineStr">
        <is>
          <t>3</t>
        </is>
      </c>
      <c r="BH186" s="2" t="inlineStr">
        <is>
          <t/>
        </is>
      </c>
      <c r="BI186" t="inlineStr">
        <is>
          <t>pistola che ha un caricatore a più cartucce; il grilletto pero deve essere azionato per ciascun colpo</t>
        </is>
      </c>
      <c r="BJ186" t="inlineStr">
        <is>
          <t/>
        </is>
      </c>
      <c r="BK186" t="inlineStr">
        <is>
          <t/>
        </is>
      </c>
      <c r="BL186" t="inlineStr">
        <is>
          <t/>
        </is>
      </c>
      <c r="BM186" t="inlineStr">
        <is>
          <t/>
        </is>
      </c>
      <c r="BN186" t="inlineStr">
        <is>
          <t/>
        </is>
      </c>
      <c r="BO186" t="inlineStr">
        <is>
          <t/>
        </is>
      </c>
      <c r="BP186" t="inlineStr">
        <is>
          <t/>
        </is>
      </c>
      <c r="BQ186" t="inlineStr">
        <is>
          <t/>
        </is>
      </c>
      <c r="BR186" t="inlineStr">
        <is>
          <t/>
        </is>
      </c>
      <c r="BS186" t="inlineStr">
        <is>
          <t/>
        </is>
      </c>
      <c r="BT186" t="inlineStr">
        <is>
          <t/>
        </is>
      </c>
      <c r="BU186" t="inlineStr">
        <is>
          <t/>
        </is>
      </c>
      <c r="BV186" s="2" t="inlineStr">
        <is>
          <t>automatisch pistool</t>
        </is>
      </c>
      <c r="BW186" s="2" t="inlineStr">
        <is>
          <t>3</t>
        </is>
      </c>
      <c r="BX186" s="2" t="inlineStr">
        <is>
          <t/>
        </is>
      </c>
      <c r="BY186" t="inlineStr">
        <is>
          <t>pistool met een magazijn voor meer dan een patroon, al moet voor elk schot de trekker worden overgehaald</t>
        </is>
      </c>
      <c r="BZ186" t="inlineStr">
        <is>
          <t/>
        </is>
      </c>
      <c r="CA186" t="inlineStr">
        <is>
          <t/>
        </is>
      </c>
      <c r="CB186" t="inlineStr">
        <is>
          <t/>
        </is>
      </c>
      <c r="CC186" t="inlineStr">
        <is>
          <t/>
        </is>
      </c>
      <c r="CD186" s="2" t="inlineStr">
        <is>
          <t>automática|
pistola automática</t>
        </is>
      </c>
      <c r="CE186" s="2" t="inlineStr">
        <is>
          <t>3|
3</t>
        </is>
      </c>
      <c r="CF186" s="2" t="inlineStr">
        <is>
          <t xml:space="preserve">|
</t>
        </is>
      </c>
      <c r="CG186" t="inlineStr">
        <is>
          <t>pistola que possui um carregador com vários cartuchos,devendo o gatilho ser premido para cada disparo</t>
        </is>
      </c>
      <c r="CH186" t="inlineStr">
        <is>
          <t/>
        </is>
      </c>
      <c r="CI186" t="inlineStr">
        <is>
          <t/>
        </is>
      </c>
      <c r="CJ186" t="inlineStr">
        <is>
          <t/>
        </is>
      </c>
      <c r="CK186" t="inlineStr">
        <is>
          <t/>
        </is>
      </c>
      <c r="CL186" t="inlineStr">
        <is>
          <t/>
        </is>
      </c>
      <c r="CM186" t="inlineStr">
        <is>
          <t/>
        </is>
      </c>
      <c r="CN186" t="inlineStr">
        <is>
          <t/>
        </is>
      </c>
      <c r="CO186" t="inlineStr">
        <is>
          <t/>
        </is>
      </c>
      <c r="CP186" t="inlineStr">
        <is>
          <t/>
        </is>
      </c>
      <c r="CQ186" t="inlineStr">
        <is>
          <t/>
        </is>
      </c>
      <c r="CR186" t="inlineStr">
        <is>
          <t/>
        </is>
      </c>
      <c r="CS186" t="inlineStr">
        <is>
          <t/>
        </is>
      </c>
      <c r="CT186" t="inlineStr">
        <is>
          <t/>
        </is>
      </c>
      <c r="CU186" t="inlineStr">
        <is>
          <t/>
        </is>
      </c>
      <c r="CV186" t="inlineStr">
        <is>
          <t/>
        </is>
      </c>
      <c r="CW186" t="inlineStr">
        <is>
          <t/>
        </is>
      </c>
    </row>
    <row r="187">
      <c r="A187" s="1" t="str">
        <f>HYPERLINK("https://iate.europa.eu/entry/result/1401547/all", "1401547")</f>
        <v>1401547</v>
      </c>
      <c r="B187" t="inlineStr">
        <is>
          <t>INDUSTRY</t>
        </is>
      </c>
      <c r="C187" t="inlineStr">
        <is>
          <t>INDUSTRY|building and public works</t>
        </is>
      </c>
      <c r="D187" t="inlineStr">
        <is>
          <t>no</t>
        </is>
      </c>
      <c r="E187" t="inlineStr">
        <is>
          <t/>
        </is>
      </c>
      <c r="F187" t="inlineStr">
        <is>
          <t/>
        </is>
      </c>
      <c r="G187" t="inlineStr">
        <is>
          <t/>
        </is>
      </c>
      <c r="H187" t="inlineStr">
        <is>
          <t/>
        </is>
      </c>
      <c r="I187" t="inlineStr">
        <is>
          <t/>
        </is>
      </c>
      <c r="J187" t="inlineStr">
        <is>
          <t/>
        </is>
      </c>
      <c r="K187" t="inlineStr">
        <is>
          <t/>
        </is>
      </c>
      <c r="L187" t="inlineStr">
        <is>
          <t/>
        </is>
      </c>
      <c r="M187" t="inlineStr">
        <is>
          <t/>
        </is>
      </c>
      <c r="N187" s="2" t="inlineStr">
        <is>
          <t>samleledning|
samledræn|
hoveddræn</t>
        </is>
      </c>
      <c r="O187" s="2" t="inlineStr">
        <is>
          <t>3|
3|
3</t>
        </is>
      </c>
      <c r="P187" s="2" t="inlineStr">
        <is>
          <t xml:space="preserve">|
|
</t>
        </is>
      </c>
      <c r="Q187" t="inlineStr">
        <is>
          <t/>
        </is>
      </c>
      <c r="R187" s="2" t="inlineStr">
        <is>
          <t>Sammler|
Sammelleitung|
Sammeldrän</t>
        </is>
      </c>
      <c r="S187" s="2" t="inlineStr">
        <is>
          <t>3|
3|
3</t>
        </is>
      </c>
      <c r="T187" s="2" t="inlineStr">
        <is>
          <t xml:space="preserve">|
|
</t>
        </is>
      </c>
      <c r="U187" t="inlineStr">
        <is>
          <t/>
        </is>
      </c>
      <c r="V187" s="2" t="inlineStr">
        <is>
          <t>συλλεκτήριο στραγγιστήρι|
κύριος αγωγός αποστραγγίσεως</t>
        </is>
      </c>
      <c r="W187" s="2" t="inlineStr">
        <is>
          <t>3|
3</t>
        </is>
      </c>
      <c r="X187" s="2" t="inlineStr">
        <is>
          <t xml:space="preserve">|
</t>
        </is>
      </c>
      <c r="Y187" t="inlineStr">
        <is>
          <t/>
        </is>
      </c>
      <c r="Z187" s="2" t="inlineStr">
        <is>
          <t>collecting drain|
collector|
main drain</t>
        </is>
      </c>
      <c r="AA187" s="2" t="inlineStr">
        <is>
          <t>3|
3|
3</t>
        </is>
      </c>
      <c r="AB187" s="2" t="inlineStr">
        <is>
          <t xml:space="preserve">|
|
</t>
        </is>
      </c>
      <c r="AC187" t="inlineStr">
        <is>
          <t/>
        </is>
      </c>
      <c r="AD187" s="2" t="inlineStr">
        <is>
          <t>colector</t>
        </is>
      </c>
      <c r="AE187" s="2" t="inlineStr">
        <is>
          <t>3</t>
        </is>
      </c>
      <c r="AF187" s="2" t="inlineStr">
        <is>
          <t/>
        </is>
      </c>
      <c r="AG187" t="inlineStr">
        <is>
          <t/>
        </is>
      </c>
      <c r="AH187" t="inlineStr">
        <is>
          <t/>
        </is>
      </c>
      <c r="AI187" t="inlineStr">
        <is>
          <t/>
        </is>
      </c>
      <c r="AJ187" t="inlineStr">
        <is>
          <t/>
        </is>
      </c>
      <c r="AK187" t="inlineStr">
        <is>
          <t/>
        </is>
      </c>
      <c r="AL187" s="2" t="inlineStr">
        <is>
          <t>laskuoja</t>
        </is>
      </c>
      <c r="AM187" s="2" t="inlineStr">
        <is>
          <t>2</t>
        </is>
      </c>
      <c r="AN187" s="2" t="inlineStr">
        <is>
          <t/>
        </is>
      </c>
      <c r="AO187" t="inlineStr">
        <is>
          <t/>
        </is>
      </c>
      <c r="AP187" s="2" t="inlineStr">
        <is>
          <t>collecteur</t>
        </is>
      </c>
      <c r="AQ187" s="2" t="inlineStr">
        <is>
          <t>3</t>
        </is>
      </c>
      <c r="AR187" s="2" t="inlineStr">
        <is>
          <t/>
        </is>
      </c>
      <c r="AS187" t="inlineStr">
        <is>
          <t>conduite ou canalisation principale qui, dans les adductions d'eau, de vapeur, dans les égouts, les réseaux de drainage, etc.,reçoit les ramifications des conduites secondaires</t>
        </is>
      </c>
      <c r="AT187" t="inlineStr">
        <is>
          <t/>
        </is>
      </c>
      <c r="AU187" t="inlineStr">
        <is>
          <t/>
        </is>
      </c>
      <c r="AV187" t="inlineStr">
        <is>
          <t/>
        </is>
      </c>
      <c r="AW187" t="inlineStr">
        <is>
          <t/>
        </is>
      </c>
      <c r="AX187" t="inlineStr">
        <is>
          <t/>
        </is>
      </c>
      <c r="AY187" t="inlineStr">
        <is>
          <t/>
        </is>
      </c>
      <c r="AZ187" t="inlineStr">
        <is>
          <t/>
        </is>
      </c>
      <c r="BA187" t="inlineStr">
        <is>
          <t/>
        </is>
      </c>
      <c r="BB187" t="inlineStr">
        <is>
          <t/>
        </is>
      </c>
      <c r="BC187" t="inlineStr">
        <is>
          <t/>
        </is>
      </c>
      <c r="BD187" t="inlineStr">
        <is>
          <t/>
        </is>
      </c>
      <c r="BE187" t="inlineStr">
        <is>
          <t/>
        </is>
      </c>
      <c r="BF187" s="2" t="inlineStr">
        <is>
          <t>collettore</t>
        </is>
      </c>
      <c r="BG187" s="2" t="inlineStr">
        <is>
          <t>3</t>
        </is>
      </c>
      <c r="BH187" s="2" t="inlineStr">
        <is>
          <t/>
        </is>
      </c>
      <c r="BI187" t="inlineStr">
        <is>
          <t/>
        </is>
      </c>
      <c r="BJ187" t="inlineStr">
        <is>
          <t/>
        </is>
      </c>
      <c r="BK187" t="inlineStr">
        <is>
          <t/>
        </is>
      </c>
      <c r="BL187" t="inlineStr">
        <is>
          <t/>
        </is>
      </c>
      <c r="BM187" t="inlineStr">
        <is>
          <t/>
        </is>
      </c>
      <c r="BN187" t="inlineStr">
        <is>
          <t/>
        </is>
      </c>
      <c r="BO187" t="inlineStr">
        <is>
          <t/>
        </is>
      </c>
      <c r="BP187" t="inlineStr">
        <is>
          <t/>
        </is>
      </c>
      <c r="BQ187" t="inlineStr">
        <is>
          <t/>
        </is>
      </c>
      <c r="BR187" t="inlineStr">
        <is>
          <t/>
        </is>
      </c>
      <c r="BS187" t="inlineStr">
        <is>
          <t/>
        </is>
      </c>
      <c r="BT187" t="inlineStr">
        <is>
          <t/>
        </is>
      </c>
      <c r="BU187" t="inlineStr">
        <is>
          <t/>
        </is>
      </c>
      <c r="BV187" s="2" t="inlineStr">
        <is>
          <t>verzameldrain|
verzamelleiding</t>
        </is>
      </c>
      <c r="BW187" s="2" t="inlineStr">
        <is>
          <t>3|
3</t>
        </is>
      </c>
      <c r="BX187" s="2" t="inlineStr">
        <is>
          <t xml:space="preserve">|
</t>
        </is>
      </c>
      <c r="BY187" t="inlineStr">
        <is>
          <t/>
        </is>
      </c>
      <c r="BZ187" t="inlineStr">
        <is>
          <t/>
        </is>
      </c>
      <c r="CA187" t="inlineStr">
        <is>
          <t/>
        </is>
      </c>
      <c r="CB187" t="inlineStr">
        <is>
          <t/>
        </is>
      </c>
      <c r="CC187" t="inlineStr">
        <is>
          <t/>
        </is>
      </c>
      <c r="CD187" s="2" t="inlineStr">
        <is>
          <t>coletor</t>
        </is>
      </c>
      <c r="CE187" s="2" t="inlineStr">
        <is>
          <t>3</t>
        </is>
      </c>
      <c r="CF187" s="2" t="inlineStr">
        <is>
          <t/>
        </is>
      </c>
      <c r="CG187" t="inlineStr">
        <is>
          <t>elemento dum sistema de drenagem(tubo,vala,poço,etc.),destinado a recolher e a conduzir águas afluentes de outros elementos do sistema</t>
        </is>
      </c>
      <c r="CH187" t="inlineStr">
        <is>
          <t/>
        </is>
      </c>
      <c r="CI187" t="inlineStr">
        <is>
          <t/>
        </is>
      </c>
      <c r="CJ187" t="inlineStr">
        <is>
          <t/>
        </is>
      </c>
      <c r="CK187" t="inlineStr">
        <is>
          <t/>
        </is>
      </c>
      <c r="CL187" t="inlineStr">
        <is>
          <t/>
        </is>
      </c>
      <c r="CM187" t="inlineStr">
        <is>
          <t/>
        </is>
      </c>
      <c r="CN187" t="inlineStr">
        <is>
          <t/>
        </is>
      </c>
      <c r="CO187" t="inlineStr">
        <is>
          <t/>
        </is>
      </c>
      <c r="CP187" t="inlineStr">
        <is>
          <t/>
        </is>
      </c>
      <c r="CQ187" t="inlineStr">
        <is>
          <t/>
        </is>
      </c>
      <c r="CR187" t="inlineStr">
        <is>
          <t/>
        </is>
      </c>
      <c r="CS187" t="inlineStr">
        <is>
          <t/>
        </is>
      </c>
      <c r="CT187" s="2" t="inlineStr">
        <is>
          <t>dränbrunn|
samlingsrör</t>
        </is>
      </c>
      <c r="CU187" s="2" t="inlineStr">
        <is>
          <t>3|
3</t>
        </is>
      </c>
      <c r="CV187" s="2" t="inlineStr">
        <is>
          <t xml:space="preserve">|
</t>
        </is>
      </c>
      <c r="CW187" t="inlineStr">
        <is>
          <t/>
        </is>
      </c>
    </row>
    <row r="188">
      <c r="A188" s="1" t="str">
        <f>HYPERLINK("https://iate.europa.eu/entry/result/891250/all", "891250")</f>
        <v>891250</v>
      </c>
      <c r="B188" t="inlineStr">
        <is>
          <t>POLITICS;INTERNATIONAL RELATIONS</t>
        </is>
      </c>
      <c r="C188" t="inlineStr">
        <is>
          <t>POLITICS|politics and public safety|public safety;INTERNATIONAL RELATIONS|defence|military equipment</t>
        </is>
      </c>
      <c r="D188" t="inlineStr">
        <is>
          <t>no</t>
        </is>
      </c>
      <c r="E188" t="inlineStr">
        <is>
          <t/>
        </is>
      </c>
      <c r="F188" t="inlineStr">
        <is>
          <t/>
        </is>
      </c>
      <c r="G188" t="inlineStr">
        <is>
          <t/>
        </is>
      </c>
      <c r="H188" t="inlineStr">
        <is>
          <t/>
        </is>
      </c>
      <c r="I188" t="inlineStr">
        <is>
          <t/>
        </is>
      </c>
      <c r="J188" t="inlineStr">
        <is>
          <t/>
        </is>
      </c>
      <c r="K188" t="inlineStr">
        <is>
          <t/>
        </is>
      </c>
      <c r="L188" t="inlineStr">
        <is>
          <t/>
        </is>
      </c>
      <c r="M188" t="inlineStr">
        <is>
          <t/>
        </is>
      </c>
      <c r="N188" s="2" t="inlineStr">
        <is>
          <t>atom-, biologisk, kemisk|
abc</t>
        </is>
      </c>
      <c r="O188" s="2" t="inlineStr">
        <is>
          <t>4|
4</t>
        </is>
      </c>
      <c r="P188" s="2" t="inlineStr">
        <is>
          <t xml:space="preserve">|
</t>
        </is>
      </c>
      <c r="Q188" t="inlineStr">
        <is>
          <t>"ABC-våben: Masseødelæggelsesvåben. Mennesket har gennem historien haft rig lejlighed til at perfektionere evnen til at slå hinanden ihjel. Kulminationen på denne "udvikling" er masseødelæggelsesvåbnene: Atomvåben (A-våben) Biologiske våben (B-våben) Kemiske våben (C-våben)."</t>
        </is>
      </c>
      <c r="R188" s="2" t="inlineStr">
        <is>
          <t>atomar, biologisch, chemisch|
ABC|
NBC</t>
        </is>
      </c>
      <c r="S188" s="2" t="inlineStr">
        <is>
          <t>3|
3|
3</t>
        </is>
      </c>
      <c r="T188" s="2" t="inlineStr">
        <is>
          <t xml:space="preserve">|
|
</t>
        </is>
      </c>
      <c r="U188" t="inlineStr">
        <is>
          <t/>
        </is>
      </c>
      <c r="V188" s="2" t="inlineStr">
        <is>
          <t>πυρηνικός, βακτηριολογικός, χημικός|
NBC</t>
        </is>
      </c>
      <c r="W188" s="2" t="inlineStr">
        <is>
          <t>3|
3</t>
        </is>
      </c>
      <c r="X188" s="2" t="inlineStr">
        <is>
          <t xml:space="preserve">|
</t>
        </is>
      </c>
      <c r="Y188" t="inlineStr">
        <is>
          <t/>
        </is>
      </c>
      <c r="Z188" s="2" t="inlineStr">
        <is>
          <t>nuclear, biological and chemical|
NBC</t>
        </is>
      </c>
      <c r="AA188" s="2" t="inlineStr">
        <is>
          <t>1|
1</t>
        </is>
      </c>
      <c r="AB188" s="2" t="inlineStr">
        <is>
          <t xml:space="preserve">|
</t>
        </is>
      </c>
      <c r="AC188" t="inlineStr">
        <is>
          <t/>
        </is>
      </c>
      <c r="AD188" s="2" t="inlineStr">
        <is>
          <t>nuclear, biológico y químico|
NBQ</t>
        </is>
      </c>
      <c r="AE188" s="2" t="inlineStr">
        <is>
          <t>1|
1</t>
        </is>
      </c>
      <c r="AF188" s="2" t="inlineStr">
        <is>
          <t xml:space="preserve">|
</t>
        </is>
      </c>
      <c r="AG188" t="inlineStr">
        <is>
          <t/>
        </is>
      </c>
      <c r="AH188" t="inlineStr">
        <is>
          <t/>
        </is>
      </c>
      <c r="AI188" t="inlineStr">
        <is>
          <t/>
        </is>
      </c>
      <c r="AJ188" t="inlineStr">
        <is>
          <t/>
        </is>
      </c>
      <c r="AK188" t="inlineStr">
        <is>
          <t/>
        </is>
      </c>
      <c r="AL188" s="2" t="inlineStr">
        <is>
          <t>ydin-, biologinen tai kemiallinen|
NBC</t>
        </is>
      </c>
      <c r="AM188" s="2" t="inlineStr">
        <is>
          <t>3|
3</t>
        </is>
      </c>
      <c r="AN188" s="2" t="inlineStr">
        <is>
          <t xml:space="preserve">|
</t>
        </is>
      </c>
      <c r="AO188" t="inlineStr">
        <is>
          <t/>
        </is>
      </c>
      <c r="AP188" s="2" t="inlineStr">
        <is>
          <t>atomique, bactériologique, chimique|
nucléaire, bactériologique, chimique|
nucléaire, biologique et chimique|
ABC|
NBC</t>
        </is>
      </c>
      <c r="AQ188" s="2" t="inlineStr">
        <is>
          <t>2|
2|
2|
2|
2</t>
        </is>
      </c>
      <c r="AR188" s="2" t="inlineStr">
        <is>
          <t xml:space="preserve">|
|
|
|
</t>
        </is>
      </c>
      <c r="AS188" t="inlineStr">
        <is>
          <t/>
        </is>
      </c>
      <c r="AT188" t="inlineStr">
        <is>
          <t/>
        </is>
      </c>
      <c r="AU188" t="inlineStr">
        <is>
          <t/>
        </is>
      </c>
      <c r="AV188" t="inlineStr">
        <is>
          <t/>
        </is>
      </c>
      <c r="AW188" t="inlineStr">
        <is>
          <t/>
        </is>
      </c>
      <c r="AX188" t="inlineStr">
        <is>
          <t/>
        </is>
      </c>
      <c r="AY188" t="inlineStr">
        <is>
          <t/>
        </is>
      </c>
      <c r="AZ188" t="inlineStr">
        <is>
          <t/>
        </is>
      </c>
      <c r="BA188" t="inlineStr">
        <is>
          <t/>
        </is>
      </c>
      <c r="BB188" t="inlineStr">
        <is>
          <t/>
        </is>
      </c>
      <c r="BC188" t="inlineStr">
        <is>
          <t/>
        </is>
      </c>
      <c r="BD188" t="inlineStr">
        <is>
          <t/>
        </is>
      </c>
      <c r="BE188" t="inlineStr">
        <is>
          <t/>
        </is>
      </c>
      <c r="BF188" s="2" t="inlineStr">
        <is>
          <t>nucleare, biologico, chimico|
NBC</t>
        </is>
      </c>
      <c r="BG188" s="2" t="inlineStr">
        <is>
          <t>2|
2</t>
        </is>
      </c>
      <c r="BH188" s="2" t="inlineStr">
        <is>
          <t xml:space="preserve">|
</t>
        </is>
      </c>
      <c r="BI188" t="inlineStr">
        <is>
          <t/>
        </is>
      </c>
      <c r="BJ188" t="inlineStr">
        <is>
          <t/>
        </is>
      </c>
      <c r="BK188" t="inlineStr">
        <is>
          <t/>
        </is>
      </c>
      <c r="BL188" t="inlineStr">
        <is>
          <t/>
        </is>
      </c>
      <c r="BM188" t="inlineStr">
        <is>
          <t/>
        </is>
      </c>
      <c r="BN188" t="inlineStr">
        <is>
          <t/>
        </is>
      </c>
      <c r="BO188" t="inlineStr">
        <is>
          <t/>
        </is>
      </c>
      <c r="BP188" t="inlineStr">
        <is>
          <t/>
        </is>
      </c>
      <c r="BQ188" t="inlineStr">
        <is>
          <t/>
        </is>
      </c>
      <c r="BR188" t="inlineStr">
        <is>
          <t/>
        </is>
      </c>
      <c r="BS188" t="inlineStr">
        <is>
          <t/>
        </is>
      </c>
      <c r="BT188" t="inlineStr">
        <is>
          <t/>
        </is>
      </c>
      <c r="BU188" t="inlineStr">
        <is>
          <t/>
        </is>
      </c>
      <c r="BV188" s="2" t="inlineStr">
        <is>
          <t>atoom-, biologisch en chemisch|
nucleair, biologisch, chemisch|
ABC|
NBC</t>
        </is>
      </c>
      <c r="BW188" s="2" t="inlineStr">
        <is>
          <t>3|
3|
3|
3</t>
        </is>
      </c>
      <c r="BX188" s="2" t="inlineStr">
        <is>
          <t xml:space="preserve">|
|
|
</t>
        </is>
      </c>
      <c r="BY188" t="inlineStr">
        <is>
          <t/>
        </is>
      </c>
      <c r="BZ188" s="2" t="inlineStr">
        <is>
          <t>ABC|
NBC|
nuklearna, biologiczna, chemiczna|
atomowa, biologiczna, chemiczna</t>
        </is>
      </c>
      <c r="CA188" s="2" t="inlineStr">
        <is>
          <t>3|
3|
3|
3</t>
        </is>
      </c>
      <c r="CB188" s="2" t="inlineStr">
        <is>
          <t xml:space="preserve">|
|
|
</t>
        </is>
      </c>
      <c r="CC188" t="inlineStr">
        <is>
          <t/>
        </is>
      </c>
      <c r="CD188" s="2" t="inlineStr">
        <is>
          <t>nuclear, biológico e químico|
NBQ</t>
        </is>
      </c>
      <c r="CE188" s="2" t="inlineStr">
        <is>
          <t>3|
3</t>
        </is>
      </c>
      <c r="CF188" s="2" t="inlineStr">
        <is>
          <t xml:space="preserve">|
</t>
        </is>
      </c>
      <c r="CG188" t="inlineStr">
        <is>
          <t/>
        </is>
      </c>
      <c r="CH188" t="inlineStr">
        <is>
          <t/>
        </is>
      </c>
      <c r="CI188" t="inlineStr">
        <is>
          <t/>
        </is>
      </c>
      <c r="CJ188" t="inlineStr">
        <is>
          <t/>
        </is>
      </c>
      <c r="CK188" t="inlineStr">
        <is>
          <t/>
        </is>
      </c>
      <c r="CL188" s="2" t="inlineStr">
        <is>
          <t>jadrový, biologický a chemický|
NBC</t>
        </is>
      </c>
      <c r="CM188" s="2" t="inlineStr">
        <is>
          <t>3|
3</t>
        </is>
      </c>
      <c r="CN188" s="2" t="inlineStr">
        <is>
          <t xml:space="preserve">|
</t>
        </is>
      </c>
      <c r="CO188" t="inlineStr">
        <is>
          <t/>
        </is>
      </c>
      <c r="CP188" t="inlineStr">
        <is>
          <t/>
        </is>
      </c>
      <c r="CQ188" t="inlineStr">
        <is>
          <t/>
        </is>
      </c>
      <c r="CR188" t="inlineStr">
        <is>
          <t/>
        </is>
      </c>
      <c r="CS188" t="inlineStr">
        <is>
          <t/>
        </is>
      </c>
      <c r="CT188" t="inlineStr">
        <is>
          <t/>
        </is>
      </c>
      <c r="CU188" t="inlineStr">
        <is>
          <t/>
        </is>
      </c>
      <c r="CV188" t="inlineStr">
        <is>
          <t/>
        </is>
      </c>
      <c r="CW188" t="inlineStr">
        <is>
          <t/>
        </is>
      </c>
    </row>
    <row r="189">
      <c r="A189" s="1" t="str">
        <f>HYPERLINK("https://iate.europa.eu/entry/result/891248/all", "891248")</f>
        <v>891248</v>
      </c>
      <c r="B189" t="inlineStr">
        <is>
          <t>INTERNATIONAL RELATIONS</t>
        </is>
      </c>
      <c r="C189" t="inlineStr">
        <is>
          <t>INTERNATIONAL RELATIONS|defence</t>
        </is>
      </c>
      <c r="D189" t="inlineStr">
        <is>
          <t>yes</t>
        </is>
      </c>
      <c r="E189" t="inlineStr">
        <is>
          <t/>
        </is>
      </c>
      <c r="F189" s="2" t="inlineStr">
        <is>
          <t>началник на отбраната</t>
        </is>
      </c>
      <c r="G189" s="2" t="inlineStr">
        <is>
          <t>3</t>
        </is>
      </c>
      <c r="H189" s="2" t="inlineStr">
        <is>
          <t/>
        </is>
      </c>
      <c r="I189" t="inlineStr">
        <is>
          <t>Началник на военните сили на дадена държава.</t>
        </is>
      </c>
      <c r="J189" s="2" t="inlineStr">
        <is>
          <t>náčelník generálního štábu</t>
        </is>
      </c>
      <c r="K189" s="2" t="inlineStr">
        <is>
          <t>3</t>
        </is>
      </c>
      <c r="L189" s="2" t="inlineStr">
        <is>
          <t/>
        </is>
      </c>
      <c r="M189" t="inlineStr">
        <is>
          <t>nejvyšší profesní funkce národních ozbrojených sil a vojenský poradce vlády</t>
        </is>
      </c>
      <c r="N189" s="2" t="inlineStr">
        <is>
          <t>forsvarschef|
CHOD</t>
        </is>
      </c>
      <c r="O189" s="2" t="inlineStr">
        <is>
          <t>4|
4</t>
        </is>
      </c>
      <c r="P189" s="2" t="inlineStr">
        <is>
          <t xml:space="preserve">|
</t>
        </is>
      </c>
      <c r="Q189" t="inlineStr">
        <is>
          <t>I Danmark øverste chef for Forsvaret med ansvar for de tre værn Hæren, Søværnet og Flyvevåbnet. Refererer direkte til forsvarsministeren.</t>
        </is>
      </c>
      <c r="R189" s="2" t="inlineStr">
        <is>
          <t>Generalstabschef|
CHOD</t>
        </is>
      </c>
      <c r="S189" s="2" t="inlineStr">
        <is>
          <t>3|
3</t>
        </is>
      </c>
      <c r="T189" s="2" t="inlineStr">
        <is>
          <t xml:space="preserve">|
</t>
        </is>
      </c>
      <c r="U189" t="inlineStr">
        <is>
          <t>ranghöchster Soldat der Streitkräfte eines Landes und militärischer Berater der Regierung</t>
        </is>
      </c>
      <c r="V189" s="2" t="inlineStr">
        <is>
          <t>Αρχηγός ΓΕΕΘΑ|
Α/ΓΕΕΘΑ|
αρχηγός άμυνας</t>
        </is>
      </c>
      <c r="W189" s="2" t="inlineStr">
        <is>
          <t>3|
3|
3</t>
        </is>
      </c>
      <c r="X189" s="2" t="inlineStr">
        <is>
          <t xml:space="preserve">|
|
</t>
        </is>
      </c>
      <c r="Y189" t="inlineStr">
        <is>
          <t/>
        </is>
      </c>
      <c r="Z189" s="2" t="inlineStr">
        <is>
          <t>Chief of the Defence Staff|
CDS|
Chief of Defence|
CHOD</t>
        </is>
      </c>
      <c r="AA189" s="2" t="inlineStr">
        <is>
          <t>3|
3|
3|
3</t>
        </is>
      </c>
      <c r="AB189" s="2" t="inlineStr">
        <is>
          <t xml:space="preserve">|
|
|
</t>
        </is>
      </c>
      <c r="AC189" t="inlineStr">
        <is>
          <t>the most senior professional member of a nation's armed forces and government military advisor</t>
        </is>
      </c>
      <c r="AD189" s="2" t="inlineStr">
        <is>
          <t>jefe del Estado Mayor de la Defensa|
JEMAD</t>
        </is>
      </c>
      <c r="AE189" s="2" t="inlineStr">
        <is>
          <t>3|
3</t>
        </is>
      </c>
      <c r="AF189" s="2" t="inlineStr">
        <is>
          <t xml:space="preserve">|
</t>
        </is>
      </c>
      <c r="AG189" t="inlineStr">
        <is>
          <t>Persona que ejerce el mando de la estructura operativa de las fuerzas armadas, además de funciones de asesoramiento y apoyo militar.</t>
        </is>
      </c>
      <c r="AH189" s="2" t="inlineStr">
        <is>
          <t>kaitseväe juhataja</t>
        </is>
      </c>
      <c r="AI189" s="2" t="inlineStr">
        <is>
          <t>3</t>
        </is>
      </c>
      <c r="AJ189" s="2" t="inlineStr">
        <is>
          <t/>
        </is>
      </c>
      <c r="AK189" t="inlineStr">
        <is>
          <t>ainujuhtimise põhimõttel kaitseväge juhtiv ohvitser, kes allub valdkonna eest vastutavale ministrile</t>
        </is>
      </c>
      <c r="AL189" s="2" t="inlineStr">
        <is>
          <t>puolustusvoimien komentaja|
CHOD|
esikuntapäällikkö</t>
        </is>
      </c>
      <c r="AM189" s="2" t="inlineStr">
        <is>
          <t>3|
2|
1</t>
        </is>
      </c>
      <c r="AN189" s="2" t="inlineStr">
        <is>
          <t xml:space="preserve">|
|
</t>
        </is>
      </c>
      <c r="AO189" t="inlineStr">
        <is>
          <t/>
        </is>
      </c>
      <c r="AP189" s="2" t="inlineStr">
        <is>
          <t>chef d'état-major des armées|
CEMA</t>
        </is>
      </c>
      <c r="AQ189" s="2" t="inlineStr">
        <is>
          <t>4|
4</t>
        </is>
      </c>
      <c r="AR189" s="2" t="inlineStr">
        <is>
          <t xml:space="preserve">|
</t>
        </is>
      </c>
      <c r="AS189" t="inlineStr">
        <is>
          <t>Officier général occupant le poste le plus élevé dans la hiérarchie militaire, à la fois conseiller militaire du gouvernement pour les concepts opérationnels (stratégie générale militaire) et responsable de l'emploi des forces (stratégie opérationnelle). A ce titre, il assure la conception, la préparation et la conduite générale de l'ensemble des opérations décidées par le gouvernement.</t>
        </is>
      </c>
      <c r="AT189" s="2" t="inlineStr">
        <is>
          <t>an Ceann Foirne|
COS|
Ceann Foirne Óglaigh na hÉireann|
Ceann Foirne na bhFórsaí Cosanta|
Ceann Cosanta</t>
        </is>
      </c>
      <c r="AU189" s="2" t="inlineStr">
        <is>
          <t>3|
3|
3|
3|
3</t>
        </is>
      </c>
      <c r="AV189" s="2" t="inlineStr">
        <is>
          <t xml:space="preserve">|
|
|
|
</t>
        </is>
      </c>
      <c r="AW189" t="inlineStr">
        <is>
          <t>an comhalta is sinearaí d'arm náisiúnta agus comhairleoir míleata an rialtais</t>
        </is>
      </c>
      <c r="AX189" s="2" t="inlineStr">
        <is>
          <t>načelnik glavnog stožera oružanih snaga|
načelnik glavnog stožera</t>
        </is>
      </c>
      <c r="AY189" s="2" t="inlineStr">
        <is>
          <t>3|
3</t>
        </is>
      </c>
      <c r="AZ189" s="2" t="inlineStr">
        <is>
          <t xml:space="preserve">|
</t>
        </is>
      </c>
      <c r="BA189" t="inlineStr">
        <is>
          <t/>
        </is>
      </c>
      <c r="BB189" s="2" t="inlineStr">
        <is>
          <t>vezérkari főnök</t>
        </is>
      </c>
      <c r="BC189" s="2" t="inlineStr">
        <is>
          <t>4</t>
        </is>
      </c>
      <c r="BD189" s="2" t="inlineStr">
        <is>
          <t/>
        </is>
      </c>
      <c r="BE189" t="inlineStr">
        <is>
          <t>egy állam haderejének legfelsőbb vezetője</t>
        </is>
      </c>
      <c r="BF189" s="2" t="inlineStr">
        <is>
          <t>capo di stato maggiore della difesa|
Capo di SMD</t>
        </is>
      </c>
      <c r="BG189" s="2" t="inlineStr">
        <is>
          <t>4|
4</t>
        </is>
      </c>
      <c r="BH189" s="2" t="inlineStr">
        <is>
          <t xml:space="preserve">|
</t>
        </is>
      </c>
      <c r="BI189" t="inlineStr">
        <is>
          <t>ufficiale superiore del Ministero della difesa della Repubblica Italiana, che dipende direttamente dal ministro della difesa ed è il vertice dell'area tecnico-operativa del ministero. Le sue funzioni sono disciplinate dall'art. 26 del decreto legislativo 15 marzo 2010, n. 66 - Codice dell'ordinamento militare</t>
        </is>
      </c>
      <c r="BJ189" s="2" t="inlineStr">
        <is>
          <t>kariuomenės vadas</t>
        </is>
      </c>
      <c r="BK189" s="2" t="inlineStr">
        <is>
          <t>3</t>
        </is>
      </c>
      <c r="BL189" s="2" t="inlineStr">
        <is>
          <t/>
        </is>
      </c>
      <c r="BM189" t="inlineStr">
        <is>
          <t>valstybės karinėse pajėgose aukščiausias pareigas einantis asmuo ir vyriausybės konsultantas kariniais klausimais</t>
        </is>
      </c>
      <c r="BN189" s="2" t="inlineStr">
        <is>
          <t>valsts bruņoto spēku komandieris</t>
        </is>
      </c>
      <c r="BO189" s="2" t="inlineStr">
        <is>
          <t>2</t>
        </is>
      </c>
      <c r="BP189" s="2" t="inlineStr">
        <is>
          <t/>
        </is>
      </c>
      <c r="BQ189" t="inlineStr">
        <is>
          <t>valsts augstākā militārā amatpersona</t>
        </is>
      </c>
      <c r="BR189" s="2" t="inlineStr">
        <is>
          <t>Kap tad-Difiża|
CHOD</t>
        </is>
      </c>
      <c r="BS189" s="2" t="inlineStr">
        <is>
          <t>3|
3</t>
        </is>
      </c>
      <c r="BT189" s="2" t="inlineStr">
        <is>
          <t xml:space="preserve">|
</t>
        </is>
      </c>
      <c r="BU189" t="inlineStr">
        <is>
          <t>l-ogħla kariga tal-forzi armati nazzjonali ta' pajjiż, fejn il-persuna fil-kariga taqdi wkoll ir-rwol ta' konsulent militari għall-gvern</t>
        </is>
      </c>
      <c r="BV189" s="2" t="inlineStr">
        <is>
          <t>Commandant der Strijdkrachten|
CDS|
chef Defensie|
CHOD</t>
        </is>
      </c>
      <c r="BW189" s="2" t="inlineStr">
        <is>
          <t>3|
3|
3|
3</t>
        </is>
      </c>
      <c r="BX189" s="2" t="inlineStr">
        <is>
          <t xml:space="preserve">|
|
|
</t>
        </is>
      </c>
      <c r="BY189" t="inlineStr">
        <is>
          <t/>
        </is>
      </c>
      <c r="BZ189" s="2" t="inlineStr">
        <is>
          <t>szef Sztabu Generalnego</t>
        </is>
      </c>
      <c r="CA189" s="2" t="inlineStr">
        <is>
          <t>4</t>
        </is>
      </c>
      <c r="CB189" s="2" t="inlineStr">
        <is>
          <t/>
        </is>
      </c>
      <c r="CC189" t="inlineStr">
        <is>
          <t>najwyższy rangą wojskowy dowodzący siłami zbrojnymi danego kraju</t>
        </is>
      </c>
      <c r="CD189" s="2" t="inlineStr">
        <is>
          <t>chefe do estado-maior-general|
CEMG|
CEMGFA|
Chefe de Estado-Maior-General das Forças Armadas|
chefe de Estado-Maior</t>
        </is>
      </c>
      <c r="CE189" s="2" t="inlineStr">
        <is>
          <t>3|
2|
3|
3|
1</t>
        </is>
      </c>
      <c r="CF189" s="2" t="inlineStr">
        <is>
          <t xml:space="preserve">|
|
|
|
</t>
        </is>
      </c>
      <c r="CG189" t="inlineStr">
        <is>
          <t>Designação genérica para os responsáveis máximos do Estado-Maior General das Forças Armadas dos Estados-Membros. O Órgão Militar criado pela Decisão 2000/144/PESC é composto pelos representantes destes Chefes do Estado-Maior. Em Portugal, esta função é desempenhada pelo Chefe do Estado-Maior General das Forças Armadas (CEMGFA), que se situa na dependência directa do Ministro da Defesa, e dele dependem os Chefes de Estado-Maior dos ramos (Exército - CEME, Força Aérea - CEMFA e Armada - CEMA) nos termos da Lei n° 29/82, de 11 de Dezembro, relativa à natureza, composição e competências do Conselho Superior de Defesa Nacional.</t>
        </is>
      </c>
      <c r="CH189" s="2" t="inlineStr">
        <is>
          <t>șef al Statului Major General</t>
        </is>
      </c>
      <c r="CI189" s="2" t="inlineStr">
        <is>
          <t>3</t>
        </is>
      </c>
      <c r="CJ189" s="2" t="inlineStr">
        <is>
          <t/>
        </is>
      </c>
      <c r="CK189" t="inlineStr">
        <is>
          <t>militarul cu rangul de conducere cel mai înalt din armată, numit de Președintele României, la propunerea ministrului apărării, cu avizul primului-ministru, pentru o perioadă de 4 ani, cu posibilitatea de prelungire cu până la un an</t>
        </is>
      </c>
      <c r="CL189" s="2" t="inlineStr">
        <is>
          <t>náčelník generálneho štábu</t>
        </is>
      </c>
      <c r="CM189" s="2" t="inlineStr">
        <is>
          <t>3</t>
        </is>
      </c>
      <c r="CN189" s="2" t="inlineStr">
        <is>
          <t/>
        </is>
      </c>
      <c r="CO189" t="inlineStr">
        <is>
          <t>najvyššia vojenská fukcia v ozbrojených silách štátu</t>
        </is>
      </c>
      <c r="CP189" s="2" t="inlineStr">
        <is>
          <t>načelnik generalnega štaba|
načelnik generalštaba</t>
        </is>
      </c>
      <c r="CQ189" s="2" t="inlineStr">
        <is>
          <t>3|
3</t>
        </is>
      </c>
      <c r="CR189" s="2" t="inlineStr">
        <is>
          <t xml:space="preserve">|
</t>
        </is>
      </c>
      <c r="CS189" t="inlineStr">
        <is>
          <t/>
        </is>
      </c>
      <c r="CT189" s="2" t="inlineStr">
        <is>
          <t>överbefälhavare</t>
        </is>
      </c>
      <c r="CU189" s="2" t="inlineStr">
        <is>
          <t>3</t>
        </is>
      </c>
      <c r="CV189" s="2" t="inlineStr">
        <is>
          <t/>
        </is>
      </c>
      <c r="CW189" t="inlineStr">
        <is>
          <t>Försvarsmaktens högste chef.</t>
        </is>
      </c>
    </row>
    <row r="190">
      <c r="A190" s="1" t="str">
        <f>HYPERLINK("https://iate.europa.eu/entry/result/3572054/all", "3572054")</f>
        <v>3572054</v>
      </c>
      <c r="B190" t="inlineStr">
        <is>
          <t>INTERNATIONAL RELATIONS;EUROPEAN UNION</t>
        </is>
      </c>
      <c r="C190" t="inlineStr">
        <is>
          <t>INTERNATIONAL RELATIONS|defence;EUROPEAN UNION|European construction|European Union</t>
        </is>
      </c>
      <c r="D190" t="inlineStr">
        <is>
          <t>yes</t>
        </is>
      </c>
      <c r="E190" t="inlineStr">
        <is>
          <t/>
        </is>
      </c>
      <c r="F190" s="2" t="inlineStr">
        <is>
          <t>Способности за планиране и провеждане на военни операции|
MPCC</t>
        </is>
      </c>
      <c r="G190" s="2" t="inlineStr">
        <is>
          <t>3|
3</t>
        </is>
      </c>
      <c r="H190" s="2" t="inlineStr">
        <is>
          <t xml:space="preserve">|
</t>
        </is>
      </c>
      <c r="I190" t="inlineStr">
        <is>
          <t>координационна структура с постоянен характер, създадена в рамките на &lt;i&gt;&lt;a href="https://iate.europa.eu/entry/result/914381/bg" target="_blank"&gt;Военния секретариат на ЕС&lt;/a&gt;&lt;/i&gt; с цел да се оптимизира оперативното планиране и провеждане на стратегическо равнище на военните мисии по линия на ОПСО</t>
        </is>
      </c>
      <c r="J190" s="2" t="inlineStr">
        <is>
          <t>útvar schopnosti vojenského plánování a vedení|
MPCC</t>
        </is>
      </c>
      <c r="K190" s="2" t="inlineStr">
        <is>
          <t>3|
3</t>
        </is>
      </c>
      <c r="L190" s="2" t="inlineStr">
        <is>
          <t xml:space="preserve">|
</t>
        </is>
      </c>
      <c r="M190" t="inlineStr">
        <is>
          <t>útvar v rámci stávajícího Vojenského štábu EU při Evropské službě pro vnější činnost odpovědný za operační plánování a vedení vojenských misí bez výkonných pravomocí na strategické úrovni</t>
        </is>
      </c>
      <c r="N190" s="2" t="inlineStr">
        <is>
          <t>Den Militære Planlægnings- og Gennemførelseskapacitet|
MPCC</t>
        </is>
      </c>
      <c r="O190" s="2" t="inlineStr">
        <is>
          <t>3|
3</t>
        </is>
      </c>
      <c r="P190" s="2" t="inlineStr">
        <is>
          <t xml:space="preserve">|
</t>
        </is>
      </c>
      <c r="Q190" t="inlineStr">
        <is>
          <t>permanent struktur inden for &lt;a href="https://iate.europa.eu/entry/slideshow/1636704949309/914381/da" target="_blank"&gt;EU's Militærstab&lt;/a&gt;, der blev etableret den 8. juni 2017, og som på strategisk niveau står for den operative planlægning og gennemførelse af militærmissioner uden udøvende beføjelser</t>
        </is>
      </c>
      <c r="R190" s="2" t="inlineStr">
        <is>
          <t>militärischer Planungs- und Durchführungsstab|
MPCC</t>
        </is>
      </c>
      <c r="S190" s="2" t="inlineStr">
        <is>
          <t>3|
3</t>
        </is>
      </c>
      <c r="T190" s="2" t="inlineStr">
        <is>
          <t xml:space="preserve">|
</t>
        </is>
      </c>
      <c r="U190" t="inlineStr">
        <is>
          <t>vorgeschlagene Struktur innerhalb des Militärstabs der EU als Gegenstück zum Zivilen Planungs- und Durchführungsstab (CPCC) &lt;a href="/entry/result/2241949/all" id="ENTRY_TO_ENTRY_CONVERTER" target="_blank"&gt;IATE:2241949&lt;/a&gt; mit Zuständigkeit für die operative Planung und Durchführung auf strategischer Ebene der militärischen Missionen ohne Exekutivbefugnisse</t>
        </is>
      </c>
      <c r="V190" s="2" t="inlineStr">
        <is>
          <t>Στρατιωτική Δυνατότητα Σχεδίασης και Διεξαγωγής Επιχειρήσεων|
MPCC</t>
        </is>
      </c>
      <c r="W190" s="2" t="inlineStr">
        <is>
          <t>3|
3</t>
        </is>
      </c>
      <c r="X190" s="2" t="inlineStr">
        <is>
          <t xml:space="preserve">|
</t>
        </is>
      </c>
      <c r="Y190" t="inlineStr">
        <is>
          <t>Μόνιμη δομή στο πλαίσιο του Στρατιωτικού Επιτελείου της ΕΕ, η οποία είναι υπεύθυνη για τον επιχειρησιακό σχεδιασμό και τη διεξαγωγή μη εκτελεστικών στρατιωτικών αποστολών της ΕΕ σε στρατιωτικό στρατηγικό επίπεδο</t>
        </is>
      </c>
      <c r="Z190" s="2" t="inlineStr">
        <is>
          <t>Military Planning and Conduct Capability|
MPCC</t>
        </is>
      </c>
      <c r="AA190" s="2" t="inlineStr">
        <is>
          <t>3|
3</t>
        </is>
      </c>
      <c r="AB190" s="2" t="inlineStr">
        <is>
          <t xml:space="preserve">|
</t>
        </is>
      </c>
      <c r="AC190" t="inlineStr">
        <is>
          <t>permanent structure established on 8 June 2017 within the EU Military Staff [ &lt;a href="/entry/result/914381/all" id="ENTRY_TO_ENTRY_CONVERTER" target="_blank"&gt;IATE:914381&lt;/a&gt; ], which is responsible for operational planning and conduct at the strategic level of non-executive military missions</t>
        </is>
      </c>
      <c r="AD190" s="2" t="inlineStr">
        <is>
          <t>Capacidad Militar de Planificación y Ejecución</t>
        </is>
      </c>
      <c r="AE190" s="2" t="inlineStr">
        <is>
          <t>3</t>
        </is>
      </c>
      <c r="AF190" s="2" t="inlineStr">
        <is>
          <t/>
        </is>
      </c>
      <c r="AG190" t="inlineStr">
        <is>
          <t>Estructura permanente establecida el 8 de junio de 2017 dentro del Estado Mayor de la Unión Europea [ &lt;a href="/entry/result/914381/all" id="ENTRY_TO_ENTRY_CONVERTER" target="_blank"&gt;IATE:914381&lt;/a&gt; ], encargada del aspecto estratégico de la planificación operativa y de la realización de las misiones militares no ejecutivas, que debe actuar bajo el control político y la dirección estratégica del Comité Político y de Seguridad.</t>
        </is>
      </c>
      <c r="AH190" s="2" t="inlineStr">
        <is>
          <t>sõjaliste missioonide plaanimise ja juhtimise teenistus|
MPCC</t>
        </is>
      </c>
      <c r="AI190" s="2" t="inlineStr">
        <is>
          <t>3|
3</t>
        </is>
      </c>
      <c r="AJ190" s="2" t="inlineStr">
        <is>
          <t xml:space="preserve">|
</t>
        </is>
      </c>
      <c r="AK190" t="inlineStr">
        <is>
          <t>alaline struktuur ELi sõjalises staabis, mis vastutab täitevvolituseta missioonide strateegilise tasandi operatiivse planeerimise ja juhtimise eest</t>
        </is>
      </c>
      <c r="AL190" s="2" t="inlineStr">
        <is>
          <t>sotilaskriisinhallinnan suunnittelu- ja toteutusvoimavara|
MPCC</t>
        </is>
      </c>
      <c r="AM190" s="2" t="inlineStr">
        <is>
          <t>3|
3</t>
        </is>
      </c>
      <c r="AN190" s="2" t="inlineStr">
        <is>
          <t xml:space="preserve">|
</t>
        </is>
      </c>
      <c r="AO190" t="inlineStr">
        <is>
          <t/>
        </is>
      </c>
      <c r="AP190" s="2" t="inlineStr">
        <is>
          <t>capacité militaire de planification et de conduite|
MPCC</t>
        </is>
      </c>
      <c r="AQ190" s="2" t="inlineStr">
        <is>
          <t>3|
3</t>
        </is>
      </c>
      <c r="AR190" s="2" t="inlineStr">
        <is>
          <t xml:space="preserve">|
</t>
        </is>
      </c>
      <c r="AS190" t="inlineStr">
        <is>
          <t>structure permanente créée le 8 juin 2017 au sein de l'État-major de l'UE en tant que pendant au niveau militaire de la capacité civile de planification et de conduite</t>
        </is>
      </c>
      <c r="AT190" s="2" t="inlineStr">
        <is>
          <t>an Cumas Míleata Pleanála agus Seolta|
MPCC</t>
        </is>
      </c>
      <c r="AU190" s="2" t="inlineStr">
        <is>
          <t>3|
3</t>
        </is>
      </c>
      <c r="AV190" s="2" t="inlineStr">
        <is>
          <t xml:space="preserve">preferred|
</t>
        </is>
      </c>
      <c r="AW190" t="inlineStr">
        <is>
          <t/>
        </is>
      </c>
      <c r="AX190" s="2" t="inlineStr">
        <is>
          <t>Služba za vojno planiranje i provođenje|
MPCC</t>
        </is>
      </c>
      <c r="AY190" s="2" t="inlineStr">
        <is>
          <t>3|
3</t>
        </is>
      </c>
      <c r="AZ190" s="2" t="inlineStr">
        <is>
          <t xml:space="preserve">|
</t>
        </is>
      </c>
      <c r="BA190" t="inlineStr">
        <is>
          <t>predložena stalna struktura u okviru Vojnog stožera EU-a koja bi bila nadležna za strateško operativno planiranje i provođenje neizvršnih vojnih misija</t>
        </is>
      </c>
      <c r="BB190" s="2" t="inlineStr">
        <is>
          <t>Katonai Tervezési és Végrehajtási Szolgálat|
MPCC</t>
        </is>
      </c>
      <c r="BC190" s="2" t="inlineStr">
        <is>
          <t>4|
4</t>
        </is>
      </c>
      <c r="BD190" s="2" t="inlineStr">
        <is>
          <t xml:space="preserve">|
</t>
        </is>
      </c>
      <c r="BE190" t="inlineStr">
        <is>
          <t>az EU Katonai Törzsén [ &lt;a href="/entry/result/914381/all" id="ENTRY_TO_ENTRY_CONVERTER" target="_blank"&gt;IATE:914381&lt;/a&gt; ] belül működő állandó struktúra, melynek az lesz a feladata, hogy a Politikai és Biztonsági Bizottság politikai felügyelete és stratégiai iránymutatása mellett operatív tervezési és végrehajtási tevékenységeket végezzen a nem végrehajtási jellegű katonai missziók vonatkozásában</t>
        </is>
      </c>
      <c r="BF190" s="2" t="inlineStr">
        <is>
          <t>capacità militare di pianificazione e condotta|
MPCC</t>
        </is>
      </c>
      <c r="BG190" s="2" t="inlineStr">
        <is>
          <t>3|
3</t>
        </is>
      </c>
      <c r="BH190" s="2" t="inlineStr">
        <is>
          <t xml:space="preserve">|
</t>
        </is>
      </c>
      <c r="BI190" t="inlineStr">
        <is>
          <t>struttura permanente creata l'8 giugno 2017 in seno allo Stato maggiore dell'UE [ &lt;a href="/entry/result/914381/all" id="ENTRY_TO_ENTRY_CONVERTER" target="_blank"&gt;IATE:914381&lt;/a&gt; ], responsabile delle modalità di pianificazione e condotta concernenti le missioni militari senza compiti esecutivi dell'UE in ambito PSDC</t>
        </is>
      </c>
      <c r="BJ190" s="2" t="inlineStr">
        <is>
          <t>Karinių misijų planavimo ir vykdymo centras|
MPCC</t>
        </is>
      </c>
      <c r="BK190" s="2" t="inlineStr">
        <is>
          <t>3|
3</t>
        </is>
      </c>
      <c r="BL190" s="2" t="inlineStr">
        <is>
          <t xml:space="preserve">|
</t>
        </is>
      </c>
      <c r="BM190" t="inlineStr">
        <is>
          <t>2017 m. birželio 8 d. sukurta nuolatinė ES karinio štabo (&lt;a href="/entry/result/914381/all" id="ENTRY_TO_ENTRY_CONVERTER" target="_blank"&gt;IATE:914381&lt;/a&gt; ) struktūra, atsakinga už vykdymo įgaliojimų neturinčių karinių misijų operacinį planavimą ir vykdymą strateginiu lygmeniu</t>
        </is>
      </c>
      <c r="BN190" s="2" t="inlineStr">
        <is>
          <t>Militārās plānošanas un īstenošanas centrs|
MPĪC</t>
        </is>
      </c>
      <c r="BO190" s="2" t="inlineStr">
        <is>
          <t>3|
3</t>
        </is>
      </c>
      <c r="BP190" s="2" t="inlineStr">
        <is>
          <t xml:space="preserve">|
</t>
        </is>
      </c>
      <c r="BQ190" t="inlineStr">
        <is>
          <t>(ierosināta) pastāvīga struktūrvienība EĀDD Militārajā štābā, kura stratēģiskā līmenī ir atbildīga par militāro misiju bez kaujas funkcijām (&lt;i&gt;non-executive military missions&lt;/i&gt;) operatīvo plānošanu un īstenošanu un kura darbosies Politikas un drošības komitejas [ &lt;a href="/entry/result/913559/all" id="ENTRY_TO_ENTRY_CONVERTER" target="_blank"&gt;IATE:913559&lt;/a&gt; ] politiskajā kontrolē un stratēģiskajā vadībā</t>
        </is>
      </c>
      <c r="BR190" s="2" t="inlineStr">
        <is>
          <t>Kapaċità Militari tal-Ippjanar u t-Tmexxija|
MPCC</t>
        </is>
      </c>
      <c r="BS190" s="2" t="inlineStr">
        <is>
          <t>3|
3</t>
        </is>
      </c>
      <c r="BT190" s="2" t="inlineStr">
        <is>
          <t xml:space="preserve">|
</t>
        </is>
      </c>
      <c r="BU190" t="inlineStr">
        <is>
          <t>struttura permanenti proposta fi ħdan il-Persunal Militari tal-UE, li għandha tkun responsabbli għall-ippjanar u t-twettiq ta' operazzjonijiet fil-livell strateġiku ta' missjonijiet militari mhux eżekuttivi</t>
        </is>
      </c>
      <c r="BV190" s="2" t="inlineStr">
        <is>
          <t>militair plannings- en uitvoeringsvermogen|
MPCC</t>
        </is>
      </c>
      <c r="BW190" s="2" t="inlineStr">
        <is>
          <t>3|
3</t>
        </is>
      </c>
      <c r="BX190" s="2" t="inlineStr">
        <is>
          <t xml:space="preserve">|
</t>
        </is>
      </c>
      <c r="BY190" t="inlineStr">
        <is>
          <t>op 8 juni 2017 ingestelde permanente structuur binnen de Militaire Staf van de EU [ &lt;a href="/entry/result/914381/all" id="ENTRY_TO_ENTRY_CONVERTER" target="_blank"&gt;IATE:914381&lt;/a&gt; ] die op strategisch niveau verantwoordelijk is voor de operationele planning en uitvoering van niet-uitvoerende militaire missies</t>
        </is>
      </c>
      <c r="BZ190" s="2" t="inlineStr">
        <is>
          <t>Komórka Planowania i Prowadzenia Operacji Wojskowych|
MPCC</t>
        </is>
      </c>
      <c r="CA190" s="2" t="inlineStr">
        <is>
          <t>3|
3</t>
        </is>
      </c>
      <c r="CB190" s="2" t="inlineStr">
        <is>
          <t xml:space="preserve">|
</t>
        </is>
      </c>
      <c r="CC190" t="inlineStr">
        <is>
          <t>proponowana komórka stałego planowania operacyjnego i prowadzenia misji na szczeblu strategicznym w odniesieniu do misji wojskowych bez mandatu wykonawczego, współpracująca z komórką planowania i prowadzenia misji cywilnych i zapewniająca zintegrowane cywilno-wojskowe zaangażowanie w ramach WPBiO</t>
        </is>
      </c>
      <c r="CD190" s="2" t="inlineStr">
        <is>
          <t>Capacidade Militar de Planeamento e Condução|
CMPC</t>
        </is>
      </c>
      <c r="CE190" s="2" t="inlineStr">
        <is>
          <t>3|
3</t>
        </is>
      </c>
      <c r="CF190" s="2" t="inlineStr">
        <is>
          <t xml:space="preserve">|
</t>
        </is>
      </c>
      <c r="CG190" t="inlineStr">
        <is>
          <t>Estrutura permanente no âmbito do &lt;b&gt;Estado-Maior da União Europeia &lt;/b&gt; [ &lt;a href="/entry/result/914381/all" id="ENTRY_TO_ENTRY_CONVERTER" target="_blank"&gt;IATE:914381&lt;/a&gt; ] em Bruxelas e que será responsável pelo planeamento e condução operacionais a nível estratégico das missões militares não executivas, sob o controlo político e a orientação estratégica do Comité Político e de Segurança.&lt;br&gt;A CMPC e a sua homóloga no domínio civil – a &lt;i&gt;Capacidade Civil de Planeamento e Condução (CCPC)&lt;/i&gt; [&lt;a href="/entry/result/2241949/all" id="ENTRY_TO_ENTRY_CONVERTER" target="_blank"&gt;IATE:2241949&lt;/a&gt; ] –, disponibilizarão ambas pessoal para a &lt;i&gt;Célula Conjunta de Coordenação do Apoio (CCCA)&lt;/i&gt; [&lt;a href="/entry/result/3572091/all" id="ENTRY_TO_ENTRY_CONVERTER" target="_blank"&gt;IATE:3572091&lt;/a&gt; ].</t>
        </is>
      </c>
      <c r="CH190" s="2" t="inlineStr">
        <is>
          <t>Capacitatea militară de planificare și conducere|
MPCC</t>
        </is>
      </c>
      <c r="CI190" s="2" t="inlineStr">
        <is>
          <t>3|
3</t>
        </is>
      </c>
      <c r="CJ190" s="2" t="inlineStr">
        <is>
          <t xml:space="preserve">|
</t>
        </is>
      </c>
      <c r="CK190" t="inlineStr">
        <is>
          <t/>
        </is>
      </c>
      <c r="CL190" s="2" t="inlineStr">
        <is>
          <t>útvar pre plánovanie a vedenie vojenských operácií|
MPCC</t>
        </is>
      </c>
      <c r="CM190" s="2" t="inlineStr">
        <is>
          <t>3|
3</t>
        </is>
      </c>
      <c r="CN190" s="2" t="inlineStr">
        <is>
          <t xml:space="preserve">|
</t>
        </is>
      </c>
      <c r="CO190" t="inlineStr">
        <is>
          <t>stála štruktúra zriadená v rámci Vojenského štábu EÚ v Bruseli, ktorá na strategickej úrovni zodpovedá za operačné plánovanie a vedenie nevýkonných vojenských misií</t>
        </is>
      </c>
      <c r="CP190" s="2" t="inlineStr">
        <is>
          <t>vojaška zmogljivost za načrtovanje in izvajanje operacij|
MPCC</t>
        </is>
      </c>
      <c r="CQ190" s="2" t="inlineStr">
        <is>
          <t>3|
3</t>
        </is>
      </c>
      <c r="CR190" s="2" t="inlineStr">
        <is>
          <t xml:space="preserve">|
</t>
        </is>
      </c>
      <c r="CS190" t="inlineStr">
        <is>
          <t>stalna struktura, vzpostavljena 8. junija 2017 v sklopu &lt;b&gt;Vojaškega štaba EU&lt;/b&gt; [ &lt;a href="/entry/result/914381/all" id="ENTRY_TO_ENTRY_CONVERTER" target="_blank"&gt;IATE:914381&lt;/a&gt; ], ki je na strateški ravni odgovorna za načrtovanje in izvajanje vojaških misij brez izvršilnih pooblastil</t>
        </is>
      </c>
      <c r="CT190" s="2" t="inlineStr">
        <is>
          <t>militär planerings- och ledningskapacitet</t>
        </is>
      </c>
      <c r="CU190" s="2" t="inlineStr">
        <is>
          <t>3</t>
        </is>
      </c>
      <c r="CV190" s="2" t="inlineStr">
        <is>
          <t/>
        </is>
      </c>
      <c r="CW190" t="inlineStr">
        <is>
          <t/>
        </is>
      </c>
    </row>
    <row r="191">
      <c r="A191" s="1" t="str">
        <f>HYPERLINK("https://iate.europa.eu/entry/result/1226291/all", "1226291")</f>
        <v>1226291</v>
      </c>
      <c r="B191" t="inlineStr">
        <is>
          <t>INTERNATIONAL RELATIONS</t>
        </is>
      </c>
      <c r="C191" t="inlineStr">
        <is>
          <t>INTERNATIONAL RELATIONS|defence</t>
        </is>
      </c>
      <c r="D191" t="inlineStr">
        <is>
          <t>no</t>
        </is>
      </c>
      <c r="E191" t="inlineStr">
        <is>
          <t/>
        </is>
      </c>
      <c r="F191" t="inlineStr">
        <is>
          <t/>
        </is>
      </c>
      <c r="G191" t="inlineStr">
        <is>
          <t/>
        </is>
      </c>
      <c r="H191" t="inlineStr">
        <is>
          <t/>
        </is>
      </c>
      <c r="I191" t="inlineStr">
        <is>
          <t/>
        </is>
      </c>
      <c r="J191" t="inlineStr">
        <is>
          <t/>
        </is>
      </c>
      <c r="K191" t="inlineStr">
        <is>
          <t/>
        </is>
      </c>
      <c r="L191" t="inlineStr">
        <is>
          <t/>
        </is>
      </c>
      <c r="M191" t="inlineStr">
        <is>
          <t/>
        </is>
      </c>
      <c r="N191" s="2" t="inlineStr">
        <is>
          <t>brandprojektil</t>
        </is>
      </c>
      <c r="O191" s="2" t="inlineStr">
        <is>
          <t>3</t>
        </is>
      </c>
      <c r="P191" s="2" t="inlineStr">
        <is>
          <t/>
        </is>
      </c>
      <c r="Q191" t="inlineStr">
        <is>
          <t/>
        </is>
      </c>
      <c r="R191" s="2" t="inlineStr">
        <is>
          <t>Brand-Geschoß</t>
        </is>
      </c>
      <c r="S191" s="2" t="inlineStr">
        <is>
          <t>3</t>
        </is>
      </c>
      <c r="T191" s="2" t="inlineStr">
        <is>
          <t/>
        </is>
      </c>
      <c r="U191" t="inlineStr">
        <is>
          <t/>
        </is>
      </c>
      <c r="V191" t="inlineStr">
        <is>
          <t/>
        </is>
      </c>
      <c r="W191" t="inlineStr">
        <is>
          <t/>
        </is>
      </c>
      <c r="X191" t="inlineStr">
        <is>
          <t/>
        </is>
      </c>
      <c r="Y191" t="inlineStr">
        <is>
          <t/>
        </is>
      </c>
      <c r="Z191" s="2" t="inlineStr">
        <is>
          <t>incendiary projectile</t>
        </is>
      </c>
      <c r="AA191" s="2" t="inlineStr">
        <is>
          <t>3</t>
        </is>
      </c>
      <c r="AB191" s="2" t="inlineStr">
        <is>
          <t/>
        </is>
      </c>
      <c r="AC191" t="inlineStr">
        <is>
          <t/>
        </is>
      </c>
      <c r="AD191" s="2" t="inlineStr">
        <is>
          <t>bala incendiaria</t>
        </is>
      </c>
      <c r="AE191" s="2" t="inlineStr">
        <is>
          <t>3</t>
        </is>
      </c>
      <c r="AF191" s="2" t="inlineStr">
        <is>
          <t/>
        </is>
      </c>
      <c r="AG191" t="inlineStr">
        <is>
          <t/>
        </is>
      </c>
      <c r="AH191" t="inlineStr">
        <is>
          <t/>
        </is>
      </c>
      <c r="AI191" t="inlineStr">
        <is>
          <t/>
        </is>
      </c>
      <c r="AJ191" t="inlineStr">
        <is>
          <t/>
        </is>
      </c>
      <c r="AK191" t="inlineStr">
        <is>
          <t/>
        </is>
      </c>
      <c r="AL191" t="inlineStr">
        <is>
          <t/>
        </is>
      </c>
      <c r="AM191" t="inlineStr">
        <is>
          <t/>
        </is>
      </c>
      <c r="AN191" t="inlineStr">
        <is>
          <t/>
        </is>
      </c>
      <c r="AO191" t="inlineStr">
        <is>
          <t/>
        </is>
      </c>
      <c r="AP191" s="2" t="inlineStr">
        <is>
          <t>balle incendiaire</t>
        </is>
      </c>
      <c r="AQ191" s="2" t="inlineStr">
        <is>
          <t>3</t>
        </is>
      </c>
      <c r="AR191" s="2" t="inlineStr">
        <is>
          <t/>
        </is>
      </c>
      <c r="AS191" t="inlineStr">
        <is>
          <t/>
        </is>
      </c>
      <c r="AT191" t="inlineStr">
        <is>
          <t/>
        </is>
      </c>
      <c r="AU191" t="inlineStr">
        <is>
          <t/>
        </is>
      </c>
      <c r="AV191" t="inlineStr">
        <is>
          <t/>
        </is>
      </c>
      <c r="AW191" t="inlineStr">
        <is>
          <t/>
        </is>
      </c>
      <c r="AX191" t="inlineStr">
        <is>
          <t/>
        </is>
      </c>
      <c r="AY191" t="inlineStr">
        <is>
          <t/>
        </is>
      </c>
      <c r="AZ191" t="inlineStr">
        <is>
          <t/>
        </is>
      </c>
      <c r="BA191" t="inlineStr">
        <is>
          <t/>
        </is>
      </c>
      <c r="BB191" t="inlineStr">
        <is>
          <t/>
        </is>
      </c>
      <c r="BC191" t="inlineStr">
        <is>
          <t/>
        </is>
      </c>
      <c r="BD191" t="inlineStr">
        <is>
          <t/>
        </is>
      </c>
      <c r="BE191" t="inlineStr">
        <is>
          <t/>
        </is>
      </c>
      <c r="BF191" s="2" t="inlineStr">
        <is>
          <t>pallottola incendiaria</t>
        </is>
      </c>
      <c r="BG191" s="2" t="inlineStr">
        <is>
          <t>3</t>
        </is>
      </c>
      <c r="BH191" s="2" t="inlineStr">
        <is>
          <t/>
        </is>
      </c>
      <c r="BI191" t="inlineStr">
        <is>
          <t/>
        </is>
      </c>
      <c r="BJ191" t="inlineStr">
        <is>
          <t/>
        </is>
      </c>
      <c r="BK191" t="inlineStr">
        <is>
          <t/>
        </is>
      </c>
      <c r="BL191" t="inlineStr">
        <is>
          <t/>
        </is>
      </c>
      <c r="BM191" t="inlineStr">
        <is>
          <t/>
        </is>
      </c>
      <c r="BN191" t="inlineStr">
        <is>
          <t/>
        </is>
      </c>
      <c r="BO191" t="inlineStr">
        <is>
          <t/>
        </is>
      </c>
      <c r="BP191" t="inlineStr">
        <is>
          <t/>
        </is>
      </c>
      <c r="BQ191" t="inlineStr">
        <is>
          <t/>
        </is>
      </c>
      <c r="BR191" t="inlineStr">
        <is>
          <t/>
        </is>
      </c>
      <c r="BS191" t="inlineStr">
        <is>
          <t/>
        </is>
      </c>
      <c r="BT191" t="inlineStr">
        <is>
          <t/>
        </is>
      </c>
      <c r="BU191" t="inlineStr">
        <is>
          <t/>
        </is>
      </c>
      <c r="BV191" s="2" t="inlineStr">
        <is>
          <t>brandkogel</t>
        </is>
      </c>
      <c r="BW191" s="2" t="inlineStr">
        <is>
          <t>3</t>
        </is>
      </c>
      <c r="BX191" s="2" t="inlineStr">
        <is>
          <t/>
        </is>
      </c>
      <c r="BY191" t="inlineStr">
        <is>
          <t>met brandsas gevuld projectiel, dienende om op verre afstand brand te stichten</t>
        </is>
      </c>
      <c r="BZ191" t="inlineStr">
        <is>
          <t/>
        </is>
      </c>
      <c r="CA191" t="inlineStr">
        <is>
          <t/>
        </is>
      </c>
      <c r="CB191" t="inlineStr">
        <is>
          <t/>
        </is>
      </c>
      <c r="CC191" t="inlineStr">
        <is>
          <t/>
        </is>
      </c>
      <c r="CD191" s="2" t="inlineStr">
        <is>
          <t>bala incendiária</t>
        </is>
      </c>
      <c r="CE191" s="2" t="inlineStr">
        <is>
          <t>3</t>
        </is>
      </c>
      <c r="CF191" s="2" t="inlineStr">
        <is>
          <t/>
        </is>
      </c>
      <c r="CG191" t="inlineStr">
        <is>
          <t/>
        </is>
      </c>
      <c r="CH191" t="inlineStr">
        <is>
          <t/>
        </is>
      </c>
      <c r="CI191" t="inlineStr">
        <is>
          <t/>
        </is>
      </c>
      <c r="CJ191" t="inlineStr">
        <is>
          <t/>
        </is>
      </c>
      <c r="CK191" t="inlineStr">
        <is>
          <t/>
        </is>
      </c>
      <c r="CL191" s="2" t="inlineStr">
        <is>
          <t>zápalná strela</t>
        </is>
      </c>
      <c r="CM191" s="2" t="inlineStr">
        <is>
          <t>3</t>
        </is>
      </c>
      <c r="CN191" s="2" t="inlineStr">
        <is>
          <t/>
        </is>
      </c>
      <c r="CO191" t="inlineStr">
        <is>
          <t>strela, ktorá obsahuje zápalnú zlož, ktorá sa po zasiahnutí cieľa alebo po styku so vzduchom vznieti</t>
        </is>
      </c>
      <c r="CP191" t="inlineStr">
        <is>
          <t/>
        </is>
      </c>
      <c r="CQ191" t="inlineStr">
        <is>
          <t/>
        </is>
      </c>
      <c r="CR191" t="inlineStr">
        <is>
          <t/>
        </is>
      </c>
      <c r="CS191" t="inlineStr">
        <is>
          <t/>
        </is>
      </c>
      <c r="CT191" t="inlineStr">
        <is>
          <t/>
        </is>
      </c>
      <c r="CU191" t="inlineStr">
        <is>
          <t/>
        </is>
      </c>
      <c r="CV191" t="inlineStr">
        <is>
          <t/>
        </is>
      </c>
      <c r="CW191" t="inlineStr">
        <is>
          <t/>
        </is>
      </c>
    </row>
    <row r="192">
      <c r="A192" s="1" t="str">
        <f>HYPERLINK("https://iate.europa.eu/entry/result/1226290/all", "1226290")</f>
        <v>1226290</v>
      </c>
      <c r="B192" t="inlineStr">
        <is>
          <t>INTERNATIONAL RELATIONS</t>
        </is>
      </c>
      <c r="C192" t="inlineStr">
        <is>
          <t>INTERNATIONAL RELATIONS|defence</t>
        </is>
      </c>
      <c r="D192" t="inlineStr">
        <is>
          <t>no</t>
        </is>
      </c>
      <c r="E192" t="inlineStr">
        <is>
          <t/>
        </is>
      </c>
      <c r="F192" t="inlineStr">
        <is>
          <t/>
        </is>
      </c>
      <c r="G192" t="inlineStr">
        <is>
          <t/>
        </is>
      </c>
      <c r="H192" t="inlineStr">
        <is>
          <t/>
        </is>
      </c>
      <c r="I192" t="inlineStr">
        <is>
          <t/>
        </is>
      </c>
      <c r="J192" t="inlineStr">
        <is>
          <t/>
        </is>
      </c>
      <c r="K192" t="inlineStr">
        <is>
          <t/>
        </is>
      </c>
      <c r="L192" t="inlineStr">
        <is>
          <t/>
        </is>
      </c>
      <c r="M192" t="inlineStr">
        <is>
          <t/>
        </is>
      </c>
      <c r="N192" s="2" t="inlineStr">
        <is>
          <t>brisant-projektil</t>
        </is>
      </c>
      <c r="O192" s="2" t="inlineStr">
        <is>
          <t>3</t>
        </is>
      </c>
      <c r="P192" s="2" t="inlineStr">
        <is>
          <t/>
        </is>
      </c>
      <c r="Q192" t="inlineStr">
        <is>
          <t/>
        </is>
      </c>
      <c r="R192" s="2" t="inlineStr">
        <is>
          <t>Sprenggeschoß</t>
        </is>
      </c>
      <c r="S192" s="2" t="inlineStr">
        <is>
          <t>3</t>
        </is>
      </c>
      <c r="T192" s="2" t="inlineStr">
        <is>
          <t/>
        </is>
      </c>
      <c r="U192" t="inlineStr">
        <is>
          <t/>
        </is>
      </c>
      <c r="V192" t="inlineStr">
        <is>
          <t/>
        </is>
      </c>
      <c r="W192" t="inlineStr">
        <is>
          <t/>
        </is>
      </c>
      <c r="X192" t="inlineStr">
        <is>
          <t/>
        </is>
      </c>
      <c r="Y192" t="inlineStr">
        <is>
          <t/>
        </is>
      </c>
      <c r="Z192" s="2" t="inlineStr">
        <is>
          <t>explosive projectile</t>
        </is>
      </c>
      <c r="AA192" s="2" t="inlineStr">
        <is>
          <t>3</t>
        </is>
      </c>
      <c r="AB192" s="2" t="inlineStr">
        <is>
          <t/>
        </is>
      </c>
      <c r="AC192" t="inlineStr">
        <is>
          <t/>
        </is>
      </c>
      <c r="AD192" s="2" t="inlineStr">
        <is>
          <t>bala explosiva</t>
        </is>
      </c>
      <c r="AE192" s="2" t="inlineStr">
        <is>
          <t>3</t>
        </is>
      </c>
      <c r="AF192" s="2" t="inlineStr">
        <is>
          <t/>
        </is>
      </c>
      <c r="AG192" t="inlineStr">
        <is>
          <t/>
        </is>
      </c>
      <c r="AH192" t="inlineStr">
        <is>
          <t/>
        </is>
      </c>
      <c r="AI192" t="inlineStr">
        <is>
          <t/>
        </is>
      </c>
      <c r="AJ192" t="inlineStr">
        <is>
          <t/>
        </is>
      </c>
      <c r="AK192" t="inlineStr">
        <is>
          <t/>
        </is>
      </c>
      <c r="AL192" t="inlineStr">
        <is>
          <t/>
        </is>
      </c>
      <c r="AM192" t="inlineStr">
        <is>
          <t/>
        </is>
      </c>
      <c r="AN192" t="inlineStr">
        <is>
          <t/>
        </is>
      </c>
      <c r="AO192" t="inlineStr">
        <is>
          <t/>
        </is>
      </c>
      <c r="AP192" s="2" t="inlineStr">
        <is>
          <t>balle explosive|
projectile explosif</t>
        </is>
      </c>
      <c r="AQ192" s="2" t="inlineStr">
        <is>
          <t>3|
3</t>
        </is>
      </c>
      <c r="AR192" s="2" t="inlineStr">
        <is>
          <t xml:space="preserve">|
</t>
        </is>
      </c>
      <c r="AS192" t="inlineStr">
        <is>
          <t/>
        </is>
      </c>
      <c r="AT192" t="inlineStr">
        <is>
          <t/>
        </is>
      </c>
      <c r="AU192" t="inlineStr">
        <is>
          <t/>
        </is>
      </c>
      <c r="AV192" t="inlineStr">
        <is>
          <t/>
        </is>
      </c>
      <c r="AW192" t="inlineStr">
        <is>
          <t/>
        </is>
      </c>
      <c r="AX192" t="inlineStr">
        <is>
          <t/>
        </is>
      </c>
      <c r="AY192" t="inlineStr">
        <is>
          <t/>
        </is>
      </c>
      <c r="AZ192" t="inlineStr">
        <is>
          <t/>
        </is>
      </c>
      <c r="BA192" t="inlineStr">
        <is>
          <t/>
        </is>
      </c>
      <c r="BB192" t="inlineStr">
        <is>
          <t/>
        </is>
      </c>
      <c r="BC192" t="inlineStr">
        <is>
          <t/>
        </is>
      </c>
      <c r="BD192" t="inlineStr">
        <is>
          <t/>
        </is>
      </c>
      <c r="BE192" t="inlineStr">
        <is>
          <t/>
        </is>
      </c>
      <c r="BF192" s="2" t="inlineStr">
        <is>
          <t>pallottola esplosiva</t>
        </is>
      </c>
      <c r="BG192" s="2" t="inlineStr">
        <is>
          <t>3</t>
        </is>
      </c>
      <c r="BH192" s="2" t="inlineStr">
        <is>
          <t/>
        </is>
      </c>
      <c r="BI192" t="inlineStr">
        <is>
          <t/>
        </is>
      </c>
      <c r="BJ192" t="inlineStr">
        <is>
          <t/>
        </is>
      </c>
      <c r="BK192" t="inlineStr">
        <is>
          <t/>
        </is>
      </c>
      <c r="BL192" t="inlineStr">
        <is>
          <t/>
        </is>
      </c>
      <c r="BM192" t="inlineStr">
        <is>
          <t/>
        </is>
      </c>
      <c r="BN192" t="inlineStr">
        <is>
          <t/>
        </is>
      </c>
      <c r="BO192" t="inlineStr">
        <is>
          <t/>
        </is>
      </c>
      <c r="BP192" t="inlineStr">
        <is>
          <t/>
        </is>
      </c>
      <c r="BQ192" t="inlineStr">
        <is>
          <t/>
        </is>
      </c>
      <c r="BR192" t="inlineStr">
        <is>
          <t/>
        </is>
      </c>
      <c r="BS192" t="inlineStr">
        <is>
          <t/>
        </is>
      </c>
      <c r="BT192" t="inlineStr">
        <is>
          <t/>
        </is>
      </c>
      <c r="BU192" t="inlineStr">
        <is>
          <t/>
        </is>
      </c>
      <c r="BV192" s="2" t="inlineStr">
        <is>
          <t>granaat</t>
        </is>
      </c>
      <c r="BW192" s="2" t="inlineStr">
        <is>
          <t>3</t>
        </is>
      </c>
      <c r="BX192" s="2" t="inlineStr">
        <is>
          <t/>
        </is>
      </c>
      <c r="BY192" t="inlineStr">
        <is>
          <t>met een springlading gevuld(thans puntig)projectiel</t>
        </is>
      </c>
      <c r="BZ192" t="inlineStr">
        <is>
          <t/>
        </is>
      </c>
      <c r="CA192" t="inlineStr">
        <is>
          <t/>
        </is>
      </c>
      <c r="CB192" t="inlineStr">
        <is>
          <t/>
        </is>
      </c>
      <c r="CC192" t="inlineStr">
        <is>
          <t/>
        </is>
      </c>
      <c r="CD192" s="2" t="inlineStr">
        <is>
          <t>bala explosiva</t>
        </is>
      </c>
      <c r="CE192" s="2" t="inlineStr">
        <is>
          <t>3</t>
        </is>
      </c>
      <c r="CF192" s="2" t="inlineStr">
        <is>
          <t/>
        </is>
      </c>
      <c r="CG192" t="inlineStr">
        <is>
          <t/>
        </is>
      </c>
      <c r="CH192" t="inlineStr">
        <is>
          <t/>
        </is>
      </c>
      <c r="CI192" t="inlineStr">
        <is>
          <t/>
        </is>
      </c>
      <c r="CJ192" t="inlineStr">
        <is>
          <t/>
        </is>
      </c>
      <c r="CK192" t="inlineStr">
        <is>
          <t/>
        </is>
      </c>
      <c r="CL192" s="2" t="inlineStr">
        <is>
          <t>výbušná strela</t>
        </is>
      </c>
      <c r="CM192" s="2" t="inlineStr">
        <is>
          <t>3</t>
        </is>
      </c>
      <c r="CN192" s="2" t="inlineStr">
        <is>
          <t/>
        </is>
      </c>
      <c r="CO192" t="inlineStr">
        <is>
          <t>strela, ktorá obsahuje výbušnú zlož, ktorá po zasiahnutí cieľa exploduje</t>
        </is>
      </c>
      <c r="CP192" t="inlineStr">
        <is>
          <t/>
        </is>
      </c>
      <c r="CQ192" t="inlineStr">
        <is>
          <t/>
        </is>
      </c>
      <c r="CR192" t="inlineStr">
        <is>
          <t/>
        </is>
      </c>
      <c r="CS192" t="inlineStr">
        <is>
          <t/>
        </is>
      </c>
      <c r="CT192" t="inlineStr">
        <is>
          <t/>
        </is>
      </c>
      <c r="CU192" t="inlineStr">
        <is>
          <t/>
        </is>
      </c>
      <c r="CV192" t="inlineStr">
        <is>
          <t/>
        </is>
      </c>
      <c r="CW192" t="inlineStr">
        <is>
          <t/>
        </is>
      </c>
    </row>
    <row r="193">
      <c r="A193" s="1" t="str">
        <f>HYPERLINK("https://iate.europa.eu/entry/result/843882/all", "843882")</f>
        <v>843882</v>
      </c>
      <c r="B193" t="inlineStr">
        <is>
          <t>POLITICS;INTERNATIONAL RELATIONS</t>
        </is>
      </c>
      <c r="C193" t="inlineStr">
        <is>
          <t>POLITICS|executive power and public service|administrative law;INTERNATIONAL RELATIONS|defence</t>
        </is>
      </c>
      <c r="D193" t="inlineStr">
        <is>
          <t>no</t>
        </is>
      </c>
      <c r="E193" t="inlineStr">
        <is>
          <t/>
        </is>
      </c>
      <c r="F193" t="inlineStr">
        <is>
          <t/>
        </is>
      </c>
      <c r="G193" t="inlineStr">
        <is>
          <t/>
        </is>
      </c>
      <c r="H193" t="inlineStr">
        <is>
          <t/>
        </is>
      </c>
      <c r="I193" t="inlineStr">
        <is>
          <t/>
        </is>
      </c>
      <c r="J193" s="2" t="inlineStr">
        <is>
          <t>evropský zbrojní pas</t>
        </is>
      </c>
      <c r="K193" s="2" t="inlineStr">
        <is>
          <t>3</t>
        </is>
      </c>
      <c r="L193" s="2" t="inlineStr">
        <is>
          <t/>
        </is>
      </c>
      <c r="M193" t="inlineStr">
        <is>
          <t>doklad, který vydávají příslušné orgány členského státu na žádost 
osoby, která se v souladu se zákonem stane držitelem a uživatelem palné 
zbraně</t>
        </is>
      </c>
      <c r="N193" s="2" t="inlineStr">
        <is>
          <t>europæisk skydevåbenpas|
europæisk våbenpas</t>
        </is>
      </c>
      <c r="O193" s="2" t="inlineStr">
        <is>
          <t>2|
2</t>
        </is>
      </c>
      <c r="P193" s="2" t="inlineStr">
        <is>
          <t xml:space="preserve">|
</t>
        </is>
      </c>
      <c r="Q193" t="inlineStr">
        <is>
          <t>et dokument, som myndighederne i medlemsstaterne efter ansøgning udsteder til en person, der lovligt besidder og bruger et skydevåben</t>
        </is>
      </c>
      <c r="R193" s="2" t="inlineStr">
        <is>
          <t>Europäischer Feuerwaffenpass|
Europäischer Waffenpaß</t>
        </is>
      </c>
      <c r="S193" s="2" t="inlineStr">
        <is>
          <t>3|
2</t>
        </is>
      </c>
      <c r="T193" s="2" t="inlineStr">
        <is>
          <t xml:space="preserve">|
</t>
        </is>
      </c>
      <c r="U193" t="inlineStr">
        <is>
          <t>Dokument, das einer Person, die rechtmässiger Inhaber oder Benutzer einer Feuerwaffe wird, auf Antrag von den Behörden der Mitgliedstaaten ausgestellt wird</t>
        </is>
      </c>
      <c r="V193" s="2" t="inlineStr">
        <is>
          <t>ευρωπαϊκό δελτίο πυροβόλου όπλου|
ευρωπαϊκό δελτίο όπλου</t>
        </is>
      </c>
      <c r="W193" s="2" t="inlineStr">
        <is>
          <t>2|
2</t>
        </is>
      </c>
      <c r="X193" s="2" t="inlineStr">
        <is>
          <t xml:space="preserve">|
</t>
        </is>
      </c>
      <c r="Y193" t="inlineStr">
        <is>
          <t>έγγραφο το οποίο χορηγείται από τις αρχές των κρατών μελών,μετά από αίτησή του,σε πρόσωπο το οποίο καθίσταται νόμιμος κάτοχος και χρήστης πυροβόλου όπλου.</t>
        </is>
      </c>
      <c r="Z193" s="2" t="inlineStr">
        <is>
          <t>European firearms pass</t>
        </is>
      </c>
      <c r="AA193" s="2" t="inlineStr">
        <is>
          <t>3</t>
        </is>
      </c>
      <c r="AB193" s="2" t="inlineStr">
        <is>
          <t/>
        </is>
      </c>
      <c r="AC193" t="inlineStr">
        <is>
          <t>a document which is issued on request by the authorities of a Member State to a person lawfully entering into possession of and using a firearm</t>
        </is>
      </c>
      <c r="AD193" s="2" t="inlineStr">
        <is>
          <t>tarjeta europea de armas de fuego|
documento europeo de armas</t>
        </is>
      </c>
      <c r="AE193" s="2" t="inlineStr">
        <is>
          <t>3|
2</t>
        </is>
      </c>
      <c r="AF193" s="2" t="inlineStr">
        <is>
          <t xml:space="preserve">|
</t>
        </is>
      </c>
      <c r="AG193" t="inlineStr">
        <is>
          <t>un documento expedido por las autoridades de los Estados miembros, previa solicitud, a una persona que se convierte legalmente en titular y usuario de un arma de fuego</t>
        </is>
      </c>
      <c r="AH193" t="inlineStr">
        <is>
          <t/>
        </is>
      </c>
      <c r="AI193" t="inlineStr">
        <is>
          <t/>
        </is>
      </c>
      <c r="AJ193" t="inlineStr">
        <is>
          <t/>
        </is>
      </c>
      <c r="AK193" t="inlineStr">
        <is>
          <t/>
        </is>
      </c>
      <c r="AL193" s="2" t="inlineStr">
        <is>
          <t>Euroopan ampuma-asepassi</t>
        </is>
      </c>
      <c r="AM193" s="2" t="inlineStr">
        <is>
          <t>3</t>
        </is>
      </c>
      <c r="AN193" s="2" t="inlineStr">
        <is>
          <t>preferred</t>
        </is>
      </c>
      <c r="AO193" t="inlineStr">
        <is>
          <t>asiakirja, jonka jäsenvaltioiden viranomaiset myöntävät pyynnöstä henkilölle, josta tulee laillisesti tuliaseen haltija ja käyttäjä</t>
        </is>
      </c>
      <c r="AP193" s="2" t="inlineStr">
        <is>
          <t>carte européenne d'arme à feu</t>
        </is>
      </c>
      <c r="AQ193" s="2" t="inlineStr">
        <is>
          <t>3</t>
        </is>
      </c>
      <c r="AR193" s="2" t="inlineStr">
        <is>
          <t/>
        </is>
      </c>
      <c r="AS193" t="inlineStr">
        <is>
          <t>document délivré par les autorités des États Membres à une personne qui devient légalement détenteur et utilisateur d'une arme à feu et qui en fait la demande</t>
        </is>
      </c>
      <c r="AT193" t="inlineStr">
        <is>
          <t/>
        </is>
      </c>
      <c r="AU193" t="inlineStr">
        <is>
          <t/>
        </is>
      </c>
      <c r="AV193" t="inlineStr">
        <is>
          <t/>
        </is>
      </c>
      <c r="AW193" t="inlineStr">
        <is>
          <t/>
        </is>
      </c>
      <c r="AX193" t="inlineStr">
        <is>
          <t/>
        </is>
      </c>
      <c r="AY193" t="inlineStr">
        <is>
          <t/>
        </is>
      </c>
      <c r="AZ193" t="inlineStr">
        <is>
          <t/>
        </is>
      </c>
      <c r="BA193" t="inlineStr">
        <is>
          <t/>
        </is>
      </c>
      <c r="BB193" t="inlineStr">
        <is>
          <t/>
        </is>
      </c>
      <c r="BC193" t="inlineStr">
        <is>
          <t/>
        </is>
      </c>
      <c r="BD193" t="inlineStr">
        <is>
          <t/>
        </is>
      </c>
      <c r="BE193" t="inlineStr">
        <is>
          <t/>
        </is>
      </c>
      <c r="BF193" s="2" t="inlineStr">
        <is>
          <t>carta europea d'arma da fuoco|
carta europea di porto d'armi</t>
        </is>
      </c>
      <c r="BG193" s="2" t="inlineStr">
        <is>
          <t>3|
2</t>
        </is>
      </c>
      <c r="BH193" s="2" t="inlineStr">
        <is>
          <t xml:space="preserve">|
</t>
        </is>
      </c>
      <c r="BI193" t="inlineStr">
        <is>
          <t>documento rilasciato dalle autorità degli Stati membri alla persona che diviene detentore e utilizzatore legittimo di un'arma da fuoco, su richiesta della stessa, su cui figurano l'arma o le armi da fuoco detenute o utilizzate dal titolare della carta.</t>
        </is>
      </c>
      <c r="BJ193" t="inlineStr">
        <is>
          <t/>
        </is>
      </c>
      <c r="BK193" t="inlineStr">
        <is>
          <t/>
        </is>
      </c>
      <c r="BL193" t="inlineStr">
        <is>
          <t/>
        </is>
      </c>
      <c r="BM193" t="inlineStr">
        <is>
          <t/>
        </is>
      </c>
      <c r="BN193" t="inlineStr">
        <is>
          <t/>
        </is>
      </c>
      <c r="BO193" t="inlineStr">
        <is>
          <t/>
        </is>
      </c>
      <c r="BP193" t="inlineStr">
        <is>
          <t/>
        </is>
      </c>
      <c r="BQ193" t="inlineStr">
        <is>
          <t/>
        </is>
      </c>
      <c r="BR193" t="inlineStr">
        <is>
          <t/>
        </is>
      </c>
      <c r="BS193" t="inlineStr">
        <is>
          <t/>
        </is>
      </c>
      <c r="BT193" t="inlineStr">
        <is>
          <t/>
        </is>
      </c>
      <c r="BU193" t="inlineStr">
        <is>
          <t/>
        </is>
      </c>
      <c r="BV193" s="2" t="inlineStr">
        <is>
          <t>Europese vuurwapenpas|
Europese wapenpas</t>
        </is>
      </c>
      <c r="BW193" s="2" t="inlineStr">
        <is>
          <t>3|
2</t>
        </is>
      </c>
      <c r="BX193" s="2" t="inlineStr">
        <is>
          <t xml:space="preserve">|
</t>
        </is>
      </c>
      <c r="BY193" t="inlineStr">
        <is>
          <t>een document dat door de autoriteiten van de Lid-Staten aan een persoon die wettig houder en gebruiker van een vuurwapen wordt, op diens verzoek wordt afgegeven</t>
        </is>
      </c>
      <c r="BZ193" s="2" t="inlineStr">
        <is>
          <t>Europejska karta broni palnej</t>
        </is>
      </c>
      <c r="CA193" s="2" t="inlineStr">
        <is>
          <t>3</t>
        </is>
      </c>
      <c r="CB193" s="2" t="inlineStr">
        <is>
          <t/>
        </is>
      </c>
      <c r="CC193" t="inlineStr">
        <is>
          <t/>
        </is>
      </c>
      <c r="CD193" s="2" t="inlineStr">
        <is>
          <t>cartão europeu de arma de fogo</t>
        </is>
      </c>
      <c r="CE193" s="2" t="inlineStr">
        <is>
          <t>2</t>
        </is>
      </c>
      <c r="CF193" s="2" t="inlineStr">
        <is>
          <t/>
        </is>
      </c>
      <c r="CG193" t="inlineStr">
        <is>
          <t>um documento emitido, a seu pedido, a uma pessoa que se torna detentora e utilizadora legal de uma arma de fogo, pelas autoridades de um Estado-Membro</t>
        </is>
      </c>
      <c r="CH193" t="inlineStr">
        <is>
          <t/>
        </is>
      </c>
      <c r="CI193" t="inlineStr">
        <is>
          <t/>
        </is>
      </c>
      <c r="CJ193" t="inlineStr">
        <is>
          <t/>
        </is>
      </c>
      <c r="CK193" t="inlineStr">
        <is>
          <t/>
        </is>
      </c>
      <c r="CL193" t="inlineStr">
        <is>
          <t/>
        </is>
      </c>
      <c r="CM193" t="inlineStr">
        <is>
          <t/>
        </is>
      </c>
      <c r="CN193" t="inlineStr">
        <is>
          <t/>
        </is>
      </c>
      <c r="CO193" t="inlineStr">
        <is>
          <t/>
        </is>
      </c>
      <c r="CP193" t="inlineStr">
        <is>
          <t/>
        </is>
      </c>
      <c r="CQ193" t="inlineStr">
        <is>
          <t/>
        </is>
      </c>
      <c r="CR193" t="inlineStr">
        <is>
          <t/>
        </is>
      </c>
      <c r="CS193" t="inlineStr">
        <is>
          <t/>
        </is>
      </c>
      <c r="CT193" s="2" t="inlineStr">
        <is>
          <t>Europeiska skjutvapenpasset|
europeiskt skjutvapenpass</t>
        </is>
      </c>
      <c r="CU193" s="2" t="inlineStr">
        <is>
          <t>2|
2</t>
        </is>
      </c>
      <c r="CV193" s="2" t="inlineStr">
        <is>
          <t xml:space="preserve">|
</t>
        </is>
      </c>
      <c r="CW193" t="inlineStr">
        <is>
          <t>"Europeiska skjutvapenpasset är en handling som på begäran utfärdas av en medlemsstats myndigheter för en person som legalt förvärvar och använder ett skjutvapen."</t>
        </is>
      </c>
    </row>
    <row r="194">
      <c r="A194" s="1" t="str">
        <f>HYPERLINK("https://iate.europa.eu/entry/result/1140997/all", "1140997")</f>
        <v>1140997</v>
      </c>
      <c r="B194" t="inlineStr">
        <is>
          <t>INTERNATIONAL RELATIONS</t>
        </is>
      </c>
      <c r="C194" t="inlineStr">
        <is>
          <t>INTERNATIONAL RELATIONS|defence</t>
        </is>
      </c>
      <c r="D194" t="inlineStr">
        <is>
          <t>no</t>
        </is>
      </c>
      <c r="E194" t="inlineStr">
        <is>
          <t/>
        </is>
      </c>
      <c r="F194" t="inlineStr">
        <is>
          <t/>
        </is>
      </c>
      <c r="G194" t="inlineStr">
        <is>
          <t/>
        </is>
      </c>
      <c r="H194" t="inlineStr">
        <is>
          <t/>
        </is>
      </c>
      <c r="I194" t="inlineStr">
        <is>
          <t/>
        </is>
      </c>
      <c r="J194" t="inlineStr">
        <is>
          <t/>
        </is>
      </c>
      <c r="K194" t="inlineStr">
        <is>
          <t/>
        </is>
      </c>
      <c r="L194" t="inlineStr">
        <is>
          <t/>
        </is>
      </c>
      <c r="M194" t="inlineStr">
        <is>
          <t/>
        </is>
      </c>
      <c r="N194" t="inlineStr">
        <is>
          <t/>
        </is>
      </c>
      <c r="O194" t="inlineStr">
        <is>
          <t/>
        </is>
      </c>
      <c r="P194" t="inlineStr">
        <is>
          <t/>
        </is>
      </c>
      <c r="Q194" t="inlineStr">
        <is>
          <t/>
        </is>
      </c>
      <c r="R194" s="2" t="inlineStr">
        <is>
          <t>Raketenabschussgerät</t>
        </is>
      </c>
      <c r="S194" s="2" t="inlineStr">
        <is>
          <t>3</t>
        </is>
      </c>
      <c r="T194" s="2" t="inlineStr">
        <is>
          <t/>
        </is>
      </c>
      <c r="U194" t="inlineStr">
        <is>
          <t/>
        </is>
      </c>
      <c r="V194" t="inlineStr">
        <is>
          <t/>
        </is>
      </c>
      <c r="W194" t="inlineStr">
        <is>
          <t/>
        </is>
      </c>
      <c r="X194" t="inlineStr">
        <is>
          <t/>
        </is>
      </c>
      <c r="Y194" t="inlineStr">
        <is>
          <t/>
        </is>
      </c>
      <c r="Z194" s="2" t="inlineStr">
        <is>
          <t>missile launcher</t>
        </is>
      </c>
      <c r="AA194" s="2" t="inlineStr">
        <is>
          <t>3</t>
        </is>
      </c>
      <c r="AB194" s="2" t="inlineStr">
        <is>
          <t/>
        </is>
      </c>
      <c r="AC194" t="inlineStr">
        <is>
          <t/>
        </is>
      </c>
      <c r="AD194" s="2" t="inlineStr">
        <is>
          <t>lanzador de misiles</t>
        </is>
      </c>
      <c r="AE194" s="2" t="inlineStr">
        <is>
          <t>3</t>
        </is>
      </c>
      <c r="AF194" s="2" t="inlineStr">
        <is>
          <t/>
        </is>
      </c>
      <c r="AG194" t="inlineStr">
        <is>
          <t/>
        </is>
      </c>
      <c r="AH194" t="inlineStr">
        <is>
          <t/>
        </is>
      </c>
      <c r="AI194" t="inlineStr">
        <is>
          <t/>
        </is>
      </c>
      <c r="AJ194" t="inlineStr">
        <is>
          <t/>
        </is>
      </c>
      <c r="AK194" t="inlineStr">
        <is>
          <t/>
        </is>
      </c>
      <c r="AL194" t="inlineStr">
        <is>
          <t/>
        </is>
      </c>
      <c r="AM194" t="inlineStr">
        <is>
          <t/>
        </is>
      </c>
      <c r="AN194" t="inlineStr">
        <is>
          <t/>
        </is>
      </c>
      <c r="AO194" t="inlineStr">
        <is>
          <t/>
        </is>
      </c>
      <c r="AP194" s="2" t="inlineStr">
        <is>
          <t>lanceur de missile</t>
        </is>
      </c>
      <c r="AQ194" s="2" t="inlineStr">
        <is>
          <t>3</t>
        </is>
      </c>
      <c r="AR194" s="2" t="inlineStr">
        <is>
          <t/>
        </is>
      </c>
      <c r="AS194" t="inlineStr">
        <is>
          <t/>
        </is>
      </c>
      <c r="AT194" t="inlineStr">
        <is>
          <t/>
        </is>
      </c>
      <c r="AU194" t="inlineStr">
        <is>
          <t/>
        </is>
      </c>
      <c r="AV194" t="inlineStr">
        <is>
          <t/>
        </is>
      </c>
      <c r="AW194" t="inlineStr">
        <is>
          <t/>
        </is>
      </c>
      <c r="AX194" t="inlineStr">
        <is>
          <t/>
        </is>
      </c>
      <c r="AY194" t="inlineStr">
        <is>
          <t/>
        </is>
      </c>
      <c r="AZ194" t="inlineStr">
        <is>
          <t/>
        </is>
      </c>
      <c r="BA194" t="inlineStr">
        <is>
          <t/>
        </is>
      </c>
      <c r="BB194" s="2" t="inlineStr">
        <is>
          <t>rakétaindító állvány</t>
        </is>
      </c>
      <c r="BC194" s="2" t="inlineStr">
        <is>
          <t>3</t>
        </is>
      </c>
      <c r="BD194" s="2" t="inlineStr">
        <is>
          <t/>
        </is>
      </c>
      <c r="BE194" t="inlineStr">
        <is>
          <t>rakétákat indítási helyzetbe hozó szerkezet</t>
        </is>
      </c>
      <c r="BF194" s="2" t="inlineStr">
        <is>
          <t>lanciamissile</t>
        </is>
      </c>
      <c r="BG194" s="2" t="inlineStr">
        <is>
          <t>3</t>
        </is>
      </c>
      <c r="BH194" s="2" t="inlineStr">
        <is>
          <t/>
        </is>
      </c>
      <c r="BI194" t="inlineStr">
        <is>
          <t/>
        </is>
      </c>
      <c r="BJ194" t="inlineStr">
        <is>
          <t/>
        </is>
      </c>
      <c r="BK194" t="inlineStr">
        <is>
          <t/>
        </is>
      </c>
      <c r="BL194" t="inlineStr">
        <is>
          <t/>
        </is>
      </c>
      <c r="BM194" t="inlineStr">
        <is>
          <t/>
        </is>
      </c>
      <c r="BN194" t="inlineStr">
        <is>
          <t/>
        </is>
      </c>
      <c r="BO194" t="inlineStr">
        <is>
          <t/>
        </is>
      </c>
      <c r="BP194" t="inlineStr">
        <is>
          <t/>
        </is>
      </c>
      <c r="BQ194" t="inlineStr">
        <is>
          <t/>
        </is>
      </c>
      <c r="BR194" t="inlineStr">
        <is>
          <t/>
        </is>
      </c>
      <c r="BS194" t="inlineStr">
        <is>
          <t/>
        </is>
      </c>
      <c r="BT194" t="inlineStr">
        <is>
          <t/>
        </is>
      </c>
      <c r="BU194" t="inlineStr">
        <is>
          <t/>
        </is>
      </c>
      <c r="BV194" s="2" t="inlineStr">
        <is>
          <t>raketlanceerinrichting</t>
        </is>
      </c>
      <c r="BW194" s="2" t="inlineStr">
        <is>
          <t>3</t>
        </is>
      </c>
      <c r="BX194" s="2" t="inlineStr">
        <is>
          <t/>
        </is>
      </c>
      <c r="BY194" t="inlineStr">
        <is>
          <t/>
        </is>
      </c>
      <c r="BZ194" s="2" t="inlineStr">
        <is>
          <t>wyrzutnia pocisków rakietowych|
wyrzutnia rakietowa</t>
        </is>
      </c>
      <c r="CA194" s="2" t="inlineStr">
        <is>
          <t>3|
3</t>
        </is>
      </c>
      <c r="CB194" s="2" t="inlineStr">
        <is>
          <t xml:space="preserve">|
</t>
        </is>
      </c>
      <c r="CC194" t="inlineStr">
        <is>
          <t>zespół urządzeń przeznaczony do wystrzeliwania pocisków rakietowych, nadający im początkowy kierunek lotu</t>
        </is>
      </c>
      <c r="CD194" t="inlineStr">
        <is>
          <t/>
        </is>
      </c>
      <c r="CE194" t="inlineStr">
        <is>
          <t/>
        </is>
      </c>
      <c r="CF194" t="inlineStr">
        <is>
          <t/>
        </is>
      </c>
      <c r="CG194" t="inlineStr">
        <is>
          <t/>
        </is>
      </c>
      <c r="CH194" t="inlineStr">
        <is>
          <t/>
        </is>
      </c>
      <c r="CI194" t="inlineStr">
        <is>
          <t/>
        </is>
      </c>
      <c r="CJ194" t="inlineStr">
        <is>
          <t/>
        </is>
      </c>
      <c r="CK194" t="inlineStr">
        <is>
          <t/>
        </is>
      </c>
      <c r="CL194" t="inlineStr">
        <is>
          <t/>
        </is>
      </c>
      <c r="CM194" t="inlineStr">
        <is>
          <t/>
        </is>
      </c>
      <c r="CN194" t="inlineStr">
        <is>
          <t/>
        </is>
      </c>
      <c r="CO194" t="inlineStr">
        <is>
          <t/>
        </is>
      </c>
      <c r="CP194" t="inlineStr">
        <is>
          <t/>
        </is>
      </c>
      <c r="CQ194" t="inlineStr">
        <is>
          <t/>
        </is>
      </c>
      <c r="CR194" t="inlineStr">
        <is>
          <t/>
        </is>
      </c>
      <c r="CS194" t="inlineStr">
        <is>
          <t/>
        </is>
      </c>
      <c r="CT194" t="inlineStr">
        <is>
          <t/>
        </is>
      </c>
      <c r="CU194" t="inlineStr">
        <is>
          <t/>
        </is>
      </c>
      <c r="CV194" t="inlineStr">
        <is>
          <t/>
        </is>
      </c>
      <c r="CW194" t="inlineStr">
        <is>
          <t/>
        </is>
      </c>
    </row>
    <row r="195">
      <c r="A195" s="1" t="str">
        <f>HYPERLINK("https://iate.europa.eu/entry/result/1443056/all", "1443056")</f>
        <v>1443056</v>
      </c>
      <c r="B195" t="inlineStr">
        <is>
          <t>INTERNATIONAL RELATIONS</t>
        </is>
      </c>
      <c r="C195" t="inlineStr">
        <is>
          <t>INTERNATIONAL RELATIONS|defence</t>
        </is>
      </c>
      <c r="D195" t="inlineStr">
        <is>
          <t>no</t>
        </is>
      </c>
      <c r="E195" t="inlineStr">
        <is>
          <t/>
        </is>
      </c>
      <c r="F195" t="inlineStr">
        <is>
          <t/>
        </is>
      </c>
      <c r="G195" t="inlineStr">
        <is>
          <t/>
        </is>
      </c>
      <c r="H195" t="inlineStr">
        <is>
          <t/>
        </is>
      </c>
      <c r="I195" t="inlineStr">
        <is>
          <t/>
        </is>
      </c>
      <c r="J195" t="inlineStr">
        <is>
          <t/>
        </is>
      </c>
      <c r="K195" t="inlineStr">
        <is>
          <t/>
        </is>
      </c>
      <c r="L195" t="inlineStr">
        <is>
          <t/>
        </is>
      </c>
      <c r="M195" t="inlineStr">
        <is>
          <t/>
        </is>
      </c>
      <c r="N195" s="2" t="inlineStr">
        <is>
          <t>panserbrydende ammunition</t>
        </is>
      </c>
      <c r="O195" s="2" t="inlineStr">
        <is>
          <t>2</t>
        </is>
      </c>
      <c r="P195" s="2" t="inlineStr">
        <is>
          <t/>
        </is>
      </c>
      <c r="Q195" t="inlineStr">
        <is>
          <t>ammunition til militært brug med indkapslet projektil med hård kerne, der slår igennem</t>
        </is>
      </c>
      <c r="R195" s="2" t="inlineStr">
        <is>
          <t>panzerbrechende Munition</t>
        </is>
      </c>
      <c r="S195" s="2" t="inlineStr">
        <is>
          <t>2</t>
        </is>
      </c>
      <c r="T195" s="2" t="inlineStr">
        <is>
          <t/>
        </is>
      </c>
      <c r="U195" t="inlineStr">
        <is>
          <t>Munition für militärische Zwecke mit Hartkerngeschoß</t>
        </is>
      </c>
      <c r="V195" s="2" t="inlineStr">
        <is>
          <t>πυρομαχικά διατρητικών σφαιρών</t>
        </is>
      </c>
      <c r="W195" s="2" t="inlineStr">
        <is>
          <t>2</t>
        </is>
      </c>
      <c r="X195" s="2" t="inlineStr">
        <is>
          <t/>
        </is>
      </c>
      <c r="Y195" t="inlineStr">
        <is>
          <t>τα πυρομαχικά για στρατιωτική χρήση που αποτελούνται από σφαίρες με μεταλλικό περίβλημα και σκληρό διατρητικό πυρήνα.</t>
        </is>
      </c>
      <c r="Z195" s="2" t="inlineStr">
        <is>
          <t>ammunition with penetrating projectiles</t>
        </is>
      </c>
      <c r="AA195" s="2" t="inlineStr">
        <is>
          <t>2</t>
        </is>
      </c>
      <c r="AB195" s="2" t="inlineStr">
        <is>
          <t/>
        </is>
      </c>
      <c r="AC195" t="inlineStr">
        <is>
          <t>ammunition for military use where the projectile is jacketed and has a penetrating hard core</t>
        </is>
      </c>
      <c r="AD195" s="2" t="inlineStr">
        <is>
          <t>munición con balas perforantes</t>
        </is>
      </c>
      <c r="AE195" s="2" t="inlineStr">
        <is>
          <t>2</t>
        </is>
      </c>
      <c r="AF195" s="2" t="inlineStr">
        <is>
          <t/>
        </is>
      </c>
      <c r="AG195" t="inlineStr">
        <is>
          <t>munición de uso militar con balas blindadas de núcleo duro perforante</t>
        </is>
      </c>
      <c r="AH195" t="inlineStr">
        <is>
          <t/>
        </is>
      </c>
      <c r="AI195" t="inlineStr">
        <is>
          <t/>
        </is>
      </c>
      <c r="AJ195" t="inlineStr">
        <is>
          <t/>
        </is>
      </c>
      <c r="AK195" t="inlineStr">
        <is>
          <t/>
        </is>
      </c>
      <c r="AL195" s="2" t="inlineStr">
        <is>
          <t>lävistäväammuksiset ampumatarvikkeet</t>
        </is>
      </c>
      <c r="AM195" s="2" t="inlineStr">
        <is>
          <t>2</t>
        </is>
      </c>
      <c r="AN195" s="2" t="inlineStr">
        <is>
          <t/>
        </is>
      </c>
      <c r="AO195" t="inlineStr">
        <is>
          <t>sotilaskäyttöön tarkoitetut ampumatarvikkeet, joissa käytetään panssaroituja ammuksia, joissa on kova lävistävä ydin</t>
        </is>
      </c>
      <c r="AP195" s="2" t="inlineStr">
        <is>
          <t>munition à balles perforantes</t>
        </is>
      </c>
      <c r="AQ195" s="2" t="inlineStr">
        <is>
          <t>2</t>
        </is>
      </c>
      <c r="AR195" s="2" t="inlineStr">
        <is>
          <t/>
        </is>
      </c>
      <c r="AS195" t="inlineStr">
        <is>
          <t>munition à usage militaire avec balles blindées à noyau dur perforant</t>
        </is>
      </c>
      <c r="AT195" t="inlineStr">
        <is>
          <t/>
        </is>
      </c>
      <c r="AU195" t="inlineStr">
        <is>
          <t/>
        </is>
      </c>
      <c r="AV195" t="inlineStr">
        <is>
          <t/>
        </is>
      </c>
      <c r="AW195" t="inlineStr">
        <is>
          <t/>
        </is>
      </c>
      <c r="AX195" t="inlineStr">
        <is>
          <t/>
        </is>
      </c>
      <c r="AY195" t="inlineStr">
        <is>
          <t/>
        </is>
      </c>
      <c r="AZ195" t="inlineStr">
        <is>
          <t/>
        </is>
      </c>
      <c r="BA195" t="inlineStr">
        <is>
          <t/>
        </is>
      </c>
      <c r="BB195" t="inlineStr">
        <is>
          <t/>
        </is>
      </c>
      <c r="BC195" t="inlineStr">
        <is>
          <t/>
        </is>
      </c>
      <c r="BD195" t="inlineStr">
        <is>
          <t/>
        </is>
      </c>
      <c r="BE195" t="inlineStr">
        <is>
          <t/>
        </is>
      </c>
      <c r="BF195" s="2" t="inlineStr">
        <is>
          <t>munizione a pallottole perforanti</t>
        </is>
      </c>
      <c r="BG195" s="2" t="inlineStr">
        <is>
          <t>2</t>
        </is>
      </c>
      <c r="BH195" s="2" t="inlineStr">
        <is>
          <t/>
        </is>
      </c>
      <c r="BI195" t="inlineStr">
        <is>
          <t>munizione per uso militare con pallottola blindata a nucleo duro perforante</t>
        </is>
      </c>
      <c r="BJ195" t="inlineStr">
        <is>
          <t/>
        </is>
      </c>
      <c r="BK195" t="inlineStr">
        <is>
          <t/>
        </is>
      </c>
      <c r="BL195" t="inlineStr">
        <is>
          <t/>
        </is>
      </c>
      <c r="BM195" t="inlineStr">
        <is>
          <t/>
        </is>
      </c>
      <c r="BN195" t="inlineStr">
        <is>
          <t/>
        </is>
      </c>
      <c r="BO195" t="inlineStr">
        <is>
          <t/>
        </is>
      </c>
      <c r="BP195" t="inlineStr">
        <is>
          <t/>
        </is>
      </c>
      <c r="BQ195" t="inlineStr">
        <is>
          <t/>
        </is>
      </c>
      <c r="BR195" t="inlineStr">
        <is>
          <t/>
        </is>
      </c>
      <c r="BS195" t="inlineStr">
        <is>
          <t/>
        </is>
      </c>
      <c r="BT195" t="inlineStr">
        <is>
          <t/>
        </is>
      </c>
      <c r="BU195" t="inlineStr">
        <is>
          <t/>
        </is>
      </c>
      <c r="BV195" s="2" t="inlineStr">
        <is>
          <t>munitie waarmee een pantserplaat kan worden doorboord</t>
        </is>
      </c>
      <c r="BW195" s="2" t="inlineStr">
        <is>
          <t>2</t>
        </is>
      </c>
      <c r="BX195" s="2" t="inlineStr">
        <is>
          <t/>
        </is>
      </c>
      <c r="BY195" t="inlineStr">
        <is>
          <t>munitie voor militaire doeleinden met een pantserkogel met harde doorborende kern</t>
        </is>
      </c>
      <c r="BZ195" t="inlineStr">
        <is>
          <t/>
        </is>
      </c>
      <c r="CA195" t="inlineStr">
        <is>
          <t/>
        </is>
      </c>
      <c r="CB195" t="inlineStr">
        <is>
          <t/>
        </is>
      </c>
      <c r="CC195" t="inlineStr">
        <is>
          <t/>
        </is>
      </c>
      <c r="CD195" s="2" t="inlineStr">
        <is>
          <t>munição de balas perfurantes</t>
        </is>
      </c>
      <c r="CE195" s="2" t="inlineStr">
        <is>
          <t>2</t>
        </is>
      </c>
      <c r="CF195" s="2" t="inlineStr">
        <is>
          <t/>
        </is>
      </c>
      <c r="CG195" t="inlineStr">
        <is>
          <t>munição para uso militar com bala blindada de núcleo duro perfurante</t>
        </is>
      </c>
      <c r="CH195" t="inlineStr">
        <is>
          <t/>
        </is>
      </c>
      <c r="CI195" t="inlineStr">
        <is>
          <t/>
        </is>
      </c>
      <c r="CJ195" t="inlineStr">
        <is>
          <t/>
        </is>
      </c>
      <c r="CK195" t="inlineStr">
        <is>
          <t/>
        </is>
      </c>
      <c r="CL195" t="inlineStr">
        <is>
          <t/>
        </is>
      </c>
      <c r="CM195" t="inlineStr">
        <is>
          <t/>
        </is>
      </c>
      <c r="CN195" t="inlineStr">
        <is>
          <t/>
        </is>
      </c>
      <c r="CO195" t="inlineStr">
        <is>
          <t/>
        </is>
      </c>
      <c r="CP195" t="inlineStr">
        <is>
          <t/>
        </is>
      </c>
      <c r="CQ195" t="inlineStr">
        <is>
          <t/>
        </is>
      </c>
      <c r="CR195" t="inlineStr">
        <is>
          <t/>
        </is>
      </c>
      <c r="CS195" t="inlineStr">
        <is>
          <t/>
        </is>
      </c>
      <c r="CT195" t="inlineStr">
        <is>
          <t/>
        </is>
      </c>
      <c r="CU195" t="inlineStr">
        <is>
          <t/>
        </is>
      </c>
      <c r="CV195" t="inlineStr">
        <is>
          <t/>
        </is>
      </c>
      <c r="CW195" t="inlineStr">
        <is>
          <t/>
        </is>
      </c>
    </row>
    <row r="196">
      <c r="A196" s="1" t="str">
        <f>HYPERLINK("https://iate.europa.eu/entry/result/1226289/all", "1226289")</f>
        <v>1226289</v>
      </c>
      <c r="B196" t="inlineStr">
        <is>
          <t>INTERNATIONAL RELATIONS</t>
        </is>
      </c>
      <c r="C196" t="inlineStr">
        <is>
          <t>INTERNATIONAL RELATIONS|defence</t>
        </is>
      </c>
      <c r="D196" t="inlineStr">
        <is>
          <t>no</t>
        </is>
      </c>
      <c r="E196" t="inlineStr">
        <is>
          <t/>
        </is>
      </c>
      <c r="F196" t="inlineStr">
        <is>
          <t/>
        </is>
      </c>
      <c r="G196" t="inlineStr">
        <is>
          <t/>
        </is>
      </c>
      <c r="H196" t="inlineStr">
        <is>
          <t/>
        </is>
      </c>
      <c r="I196" t="inlineStr">
        <is>
          <t/>
        </is>
      </c>
      <c r="J196" t="inlineStr">
        <is>
          <t/>
        </is>
      </c>
      <c r="K196" t="inlineStr">
        <is>
          <t/>
        </is>
      </c>
      <c r="L196" t="inlineStr">
        <is>
          <t/>
        </is>
      </c>
      <c r="M196" t="inlineStr">
        <is>
          <t/>
        </is>
      </c>
      <c r="N196" s="2" t="inlineStr">
        <is>
          <t>panserbrydend projektil</t>
        </is>
      </c>
      <c r="O196" s="2" t="inlineStr">
        <is>
          <t>3</t>
        </is>
      </c>
      <c r="P196" s="2" t="inlineStr">
        <is>
          <t/>
        </is>
      </c>
      <c r="Q196" t="inlineStr">
        <is>
          <t/>
        </is>
      </c>
      <c r="R196" s="2" t="inlineStr">
        <is>
          <t>panzerbrechendes Geschoß</t>
        </is>
      </c>
      <c r="S196" s="2" t="inlineStr">
        <is>
          <t>3</t>
        </is>
      </c>
      <c r="T196" s="2" t="inlineStr">
        <is>
          <t/>
        </is>
      </c>
      <c r="U196" t="inlineStr">
        <is>
          <t/>
        </is>
      </c>
      <c r="V196" t="inlineStr">
        <is>
          <t/>
        </is>
      </c>
      <c r="W196" t="inlineStr">
        <is>
          <t/>
        </is>
      </c>
      <c r="X196" t="inlineStr">
        <is>
          <t/>
        </is>
      </c>
      <c r="Y196" t="inlineStr">
        <is>
          <t/>
        </is>
      </c>
      <c r="Z196" s="2" t="inlineStr">
        <is>
          <t>penetrating projectile</t>
        </is>
      </c>
      <c r="AA196" s="2" t="inlineStr">
        <is>
          <t>3</t>
        </is>
      </c>
      <c r="AB196" s="2" t="inlineStr">
        <is>
          <t/>
        </is>
      </c>
      <c r="AC196" t="inlineStr">
        <is>
          <t/>
        </is>
      </c>
      <c r="AD196" s="2" t="inlineStr">
        <is>
          <t>bala perforante</t>
        </is>
      </c>
      <c r="AE196" s="2" t="inlineStr">
        <is>
          <t>3</t>
        </is>
      </c>
      <c r="AF196" s="2" t="inlineStr">
        <is>
          <t/>
        </is>
      </c>
      <c r="AG196" t="inlineStr">
        <is>
          <t/>
        </is>
      </c>
      <c r="AH196" t="inlineStr">
        <is>
          <t/>
        </is>
      </c>
      <c r="AI196" t="inlineStr">
        <is>
          <t/>
        </is>
      </c>
      <c r="AJ196" t="inlineStr">
        <is>
          <t/>
        </is>
      </c>
      <c r="AK196" t="inlineStr">
        <is>
          <t/>
        </is>
      </c>
      <c r="AL196" t="inlineStr">
        <is>
          <t/>
        </is>
      </c>
      <c r="AM196" t="inlineStr">
        <is>
          <t/>
        </is>
      </c>
      <c r="AN196" t="inlineStr">
        <is>
          <t/>
        </is>
      </c>
      <c r="AO196" t="inlineStr">
        <is>
          <t/>
        </is>
      </c>
      <c r="AP196" s="2" t="inlineStr">
        <is>
          <t>balle perforante|
projectile perforant</t>
        </is>
      </c>
      <c r="AQ196" s="2" t="inlineStr">
        <is>
          <t>3|
3</t>
        </is>
      </c>
      <c r="AR196" s="2" t="inlineStr">
        <is>
          <t xml:space="preserve">|
</t>
        </is>
      </c>
      <c r="AS196" t="inlineStr">
        <is>
          <t/>
        </is>
      </c>
      <c r="AT196" t="inlineStr">
        <is>
          <t/>
        </is>
      </c>
      <c r="AU196" t="inlineStr">
        <is>
          <t/>
        </is>
      </c>
      <c r="AV196" t="inlineStr">
        <is>
          <t/>
        </is>
      </c>
      <c r="AW196" t="inlineStr">
        <is>
          <t/>
        </is>
      </c>
      <c r="AX196" t="inlineStr">
        <is>
          <t/>
        </is>
      </c>
      <c r="AY196" t="inlineStr">
        <is>
          <t/>
        </is>
      </c>
      <c r="AZ196" t="inlineStr">
        <is>
          <t/>
        </is>
      </c>
      <c r="BA196" t="inlineStr">
        <is>
          <t/>
        </is>
      </c>
      <c r="BB196" t="inlineStr">
        <is>
          <t/>
        </is>
      </c>
      <c r="BC196" t="inlineStr">
        <is>
          <t/>
        </is>
      </c>
      <c r="BD196" t="inlineStr">
        <is>
          <t/>
        </is>
      </c>
      <c r="BE196" t="inlineStr">
        <is>
          <t/>
        </is>
      </c>
      <c r="BF196" s="2" t="inlineStr">
        <is>
          <t>pallottola perforante</t>
        </is>
      </c>
      <c r="BG196" s="2" t="inlineStr">
        <is>
          <t>3</t>
        </is>
      </c>
      <c r="BH196" s="2" t="inlineStr">
        <is>
          <t/>
        </is>
      </c>
      <c r="BI196" t="inlineStr">
        <is>
          <t/>
        </is>
      </c>
      <c r="BJ196" t="inlineStr">
        <is>
          <t/>
        </is>
      </c>
      <c r="BK196" t="inlineStr">
        <is>
          <t/>
        </is>
      </c>
      <c r="BL196" t="inlineStr">
        <is>
          <t/>
        </is>
      </c>
      <c r="BM196" t="inlineStr">
        <is>
          <t/>
        </is>
      </c>
      <c r="BN196" t="inlineStr">
        <is>
          <t/>
        </is>
      </c>
      <c r="BO196" t="inlineStr">
        <is>
          <t/>
        </is>
      </c>
      <c r="BP196" t="inlineStr">
        <is>
          <t/>
        </is>
      </c>
      <c r="BQ196" t="inlineStr">
        <is>
          <t/>
        </is>
      </c>
      <c r="BR196" t="inlineStr">
        <is>
          <t/>
        </is>
      </c>
      <c r="BS196" t="inlineStr">
        <is>
          <t/>
        </is>
      </c>
      <c r="BT196" t="inlineStr">
        <is>
          <t/>
        </is>
      </c>
      <c r="BU196" t="inlineStr">
        <is>
          <t/>
        </is>
      </c>
      <c r="BV196" s="2" t="inlineStr">
        <is>
          <t>pantserkogel</t>
        </is>
      </c>
      <c r="BW196" s="2" t="inlineStr">
        <is>
          <t>3</t>
        </is>
      </c>
      <c r="BX196" s="2" t="inlineStr">
        <is>
          <t/>
        </is>
      </c>
      <c r="BY196" t="inlineStr">
        <is>
          <t/>
        </is>
      </c>
      <c r="BZ196" t="inlineStr">
        <is>
          <t/>
        </is>
      </c>
      <c r="CA196" t="inlineStr">
        <is>
          <t/>
        </is>
      </c>
      <c r="CB196" t="inlineStr">
        <is>
          <t/>
        </is>
      </c>
      <c r="CC196" t="inlineStr">
        <is>
          <t/>
        </is>
      </c>
      <c r="CD196" s="2" t="inlineStr">
        <is>
          <t>bala perfurante</t>
        </is>
      </c>
      <c r="CE196" s="2" t="inlineStr">
        <is>
          <t>3</t>
        </is>
      </c>
      <c r="CF196" s="2" t="inlineStr">
        <is>
          <t/>
        </is>
      </c>
      <c r="CG196" t="inlineStr">
        <is>
          <t/>
        </is>
      </c>
      <c r="CH196" t="inlineStr">
        <is>
          <t/>
        </is>
      </c>
      <c r="CI196" t="inlineStr">
        <is>
          <t/>
        </is>
      </c>
      <c r="CJ196" t="inlineStr">
        <is>
          <t/>
        </is>
      </c>
      <c r="CK196" t="inlineStr">
        <is>
          <t/>
        </is>
      </c>
      <c r="CL196" s="2" t="inlineStr">
        <is>
          <t>priebojná strela</t>
        </is>
      </c>
      <c r="CM196" s="2" t="inlineStr">
        <is>
          <t>3</t>
        </is>
      </c>
      <c r="CN196" s="2" t="inlineStr">
        <is>
          <t/>
        </is>
      </c>
      <c r="CO196" t="inlineStr">
        <is>
          <t>strela, ktorej jadro, časť alebo celá strela je vyrobená z tvrdého materiálu, ktorého tvrdosť je rovnaká alebo vyššia ako 43 HRC</t>
        </is>
      </c>
      <c r="CP196" t="inlineStr">
        <is>
          <t/>
        </is>
      </c>
      <c r="CQ196" t="inlineStr">
        <is>
          <t/>
        </is>
      </c>
      <c r="CR196" t="inlineStr">
        <is>
          <t/>
        </is>
      </c>
      <c r="CS196" t="inlineStr">
        <is>
          <t/>
        </is>
      </c>
      <c r="CT196" t="inlineStr">
        <is>
          <t/>
        </is>
      </c>
      <c r="CU196" t="inlineStr">
        <is>
          <t/>
        </is>
      </c>
      <c r="CV196" t="inlineStr">
        <is>
          <t/>
        </is>
      </c>
      <c r="CW196" t="inlineStr">
        <is>
          <t/>
        </is>
      </c>
    </row>
    <row r="197">
      <c r="A197" s="1" t="str">
        <f>HYPERLINK("https://iate.europa.eu/entry/result/843953/all", "843953")</f>
        <v>843953</v>
      </c>
      <c r="B197" t="inlineStr">
        <is>
          <t>INTERNATIONAL RELATIONS</t>
        </is>
      </c>
      <c r="C197" t="inlineStr">
        <is>
          <t>INTERNATIONAL RELATIONS|defence|military equipment</t>
        </is>
      </c>
      <c r="D197" t="inlineStr">
        <is>
          <t>yes</t>
        </is>
      </c>
      <c r="E197" t="inlineStr">
        <is>
          <t/>
        </is>
      </c>
      <c r="F197" s="2" t="inlineStr">
        <is>
          <t>дългоцевно огнестрелно оръжие</t>
        </is>
      </c>
      <c r="G197" s="2" t="inlineStr">
        <is>
          <t>3</t>
        </is>
      </c>
      <c r="H197" s="2" t="inlineStr">
        <is>
          <t/>
        </is>
      </c>
      <c r="I197" t="inlineStr">
        <is>
          <t>огнестрелно оръжие, чиято цев надхвърля 30 сантиметра или общата дължина на което надвишава 60 сантиметра</t>
        </is>
      </c>
      <c r="J197" s="2" t="inlineStr">
        <is>
          <t>dlouhá palná zbraň|
dlouhá zbraň</t>
        </is>
      </c>
      <c r="K197" s="2" t="inlineStr">
        <is>
          <t>3|
3</t>
        </is>
      </c>
      <c r="L197" s="2" t="inlineStr">
        <is>
          <t xml:space="preserve">|
</t>
        </is>
      </c>
      <c r="M197" t="inlineStr">
        <is>
          <t>palná zbraň, která není krátkou zbraní</t>
        </is>
      </c>
      <c r="N197" s="2" t="inlineStr">
        <is>
          <t>langt våben|
langt skydevåben</t>
        </is>
      </c>
      <c r="O197" s="2" t="inlineStr">
        <is>
          <t>4|
2</t>
        </is>
      </c>
      <c r="P197" s="2" t="inlineStr">
        <is>
          <t xml:space="preserve">|
</t>
        </is>
      </c>
      <c r="Q197" t="inlineStr">
        <is>
          <t>et skydevåben, hvis løb måler over 30 cm, eller hvis samlede længde overstiger 60 cm; ethvert andet skydevåben end korte skydevåben</t>
        </is>
      </c>
      <c r="R197" s="2" t="inlineStr">
        <is>
          <t>Langwaffe|
Lang-Feuerwaffe|
lange Feuerwaffe</t>
        </is>
      </c>
      <c r="S197" s="2" t="inlineStr">
        <is>
          <t>3|
3|
3</t>
        </is>
      </c>
      <c r="T197" s="2" t="inlineStr">
        <is>
          <t xml:space="preserve">|
|
</t>
        </is>
      </c>
      <c r="U197" t="inlineStr">
        <is>
          <t>Waffe, deren Lauf länger als 30 cm ist und deren Gesamtlänge 60 cm überschreitet</t>
        </is>
      </c>
      <c r="V197" s="2" t="inlineStr">
        <is>
          <t>μακρύκανο πυροβόλο όπλο</t>
        </is>
      </c>
      <c r="W197" s="2" t="inlineStr">
        <is>
          <t>3</t>
        </is>
      </c>
      <c r="X197" s="2" t="inlineStr">
        <is>
          <t/>
        </is>
      </c>
      <c r="Y197" t="inlineStr">
        <is>
          <t>όλα τα πυροβόλα όπλα πλην εκείνων των οποίων το μήκος της κάννης δεν υπερβαίνει τα 30 εκ. ή των οποίων το ολικό μήκος δεν υπερβαίνει τα 60 εκ.</t>
        </is>
      </c>
      <c r="Z197" s="2" t="inlineStr">
        <is>
          <t>long firearm|
long arm</t>
        </is>
      </c>
      <c r="AA197" s="2" t="inlineStr">
        <is>
          <t>3|
3</t>
        </is>
      </c>
      <c r="AB197" s="2" t="inlineStr">
        <is>
          <t xml:space="preserve">|
</t>
        </is>
      </c>
      <c r="AC197" t="inlineStr">
        <is>
          <t>firearm with a barrel exceeding 30 centimetres or whose overall length exceeds 60 centimetres</t>
        </is>
      </c>
      <c r="AD197" s="2" t="inlineStr">
        <is>
          <t>arma de fuego larga|
arma larga</t>
        </is>
      </c>
      <c r="AE197" s="2" t="inlineStr">
        <is>
          <t>3|
3</t>
        </is>
      </c>
      <c r="AF197" s="2" t="inlineStr">
        <is>
          <t xml:space="preserve">|
</t>
        </is>
      </c>
      <c r="AG197" t="inlineStr">
        <is>
          <t>Cualquier arma de fuego que no sea un arma de fuego corta [ &lt;a href="/entry/result/776654/all" id="ENTRY_TO_ENTRY_CONVERTER" target="_blank"&gt;IATE:776654&lt;/a&gt; ].</t>
        </is>
      </c>
      <c r="AH197" s="2" t="inlineStr">
        <is>
          <t>pikk tulirelv</t>
        </is>
      </c>
      <c r="AI197" s="2" t="inlineStr">
        <is>
          <t>3</t>
        </is>
      </c>
      <c r="AJ197" s="2" t="inlineStr">
        <is>
          <t/>
        </is>
      </c>
      <c r="AK197" t="inlineStr">
        <is>
          <t>kõik tulirelvad, mis ei ole lühikesed tulirelvad [ &lt;a href="/entry/result/776654/all" id="ENTRY_TO_ENTRY_CONVERTER" target="_blank"&gt;IATE:776654&lt;/a&gt; ]</t>
        </is>
      </c>
      <c r="AL197" s="2" t="inlineStr">
        <is>
          <t>pitkä ampuma-ase|
pitkä ase|
pitkä tuliase</t>
        </is>
      </c>
      <c r="AM197" s="2" t="inlineStr">
        <is>
          <t>3|
3|
2</t>
        </is>
      </c>
      <c r="AN197" s="2" t="inlineStr">
        <is>
          <t xml:space="preserve">preferred|
|
</t>
        </is>
      </c>
      <c r="AO197" t="inlineStr">
        <is>
          <t>ampuma-ase, jonka piipun pituus on enemmän kuin 30 senttimetriä tai jonka kokonaispituus on enemmän kuin 60 senttimetriä</t>
        </is>
      </c>
      <c r="AP197" s="2" t="inlineStr">
        <is>
          <t>arme à feu longue|
arme longue</t>
        </is>
      </c>
      <c r="AQ197" s="2" t="inlineStr">
        <is>
          <t>3|
3</t>
        </is>
      </c>
      <c r="AR197" s="2" t="inlineStr">
        <is>
          <t xml:space="preserve">|
</t>
        </is>
      </c>
      <c r="AS197" t="inlineStr">
        <is>
          <t>toute arme à feu autre que les armes à feu courtes &lt;a href="/entry/result/776654/all" id="ENTRY_TO_ENTRY_CONVERTER" target="_blank"&gt;IATE:776654&lt;/a&gt;</t>
        </is>
      </c>
      <c r="AT197" s="2" t="inlineStr">
        <is>
          <t>arm tine fada</t>
        </is>
      </c>
      <c r="AU197" s="2" t="inlineStr">
        <is>
          <t>3</t>
        </is>
      </c>
      <c r="AV197" s="2" t="inlineStr">
        <is>
          <t/>
        </is>
      </c>
      <c r="AW197" t="inlineStr">
        <is>
          <t>---</t>
        </is>
      </c>
      <c r="AX197" s="2" t="inlineStr">
        <is>
          <t>dugo vatreno oružje</t>
        </is>
      </c>
      <c r="AY197" s="2" t="inlineStr">
        <is>
          <t>3</t>
        </is>
      </c>
      <c r="AZ197" s="2" t="inlineStr">
        <is>
          <t/>
        </is>
      </c>
      <c r="BA197" t="inlineStr">
        <is>
          <t/>
        </is>
      </c>
      <c r="BB197" s="2" t="inlineStr">
        <is>
          <t>hosszú tűzfegyver</t>
        </is>
      </c>
      <c r="BC197" s="2" t="inlineStr">
        <is>
          <t>4</t>
        </is>
      </c>
      <c r="BD197" s="2" t="inlineStr">
        <is>
          <t/>
        </is>
      </c>
      <c r="BE197" t="inlineStr">
        <is>
          <t>olyan tűzfegyver, amelynek csöve meghaladja a 30 cm hosszúságot, vagy amelynek teljes hossza meghaladja a 60 centimétert</t>
        </is>
      </c>
      <c r="BF197" s="2" t="inlineStr">
        <is>
          <t>arma da fuoco lunga|
arma lunga</t>
        </is>
      </c>
      <c r="BG197" s="2" t="inlineStr">
        <is>
          <t>3|
3</t>
        </is>
      </c>
      <c r="BH197" s="2" t="inlineStr">
        <is>
          <t xml:space="preserve">|
</t>
        </is>
      </c>
      <c r="BI197" t="inlineStr">
        <is>
          <t>qualsiasi arma da fuoco diversa dalle armi da fuoco corte, vale a dire la cui canna ha una lunghezza superiore ai 30 cm oppure la cui lunghezza totale supera i 60 cm</t>
        </is>
      </c>
      <c r="BJ197" s="2" t="inlineStr">
        <is>
          <t>ilgasis šaunamasis ginklas</t>
        </is>
      </c>
      <c r="BK197" s="2" t="inlineStr">
        <is>
          <t>3</t>
        </is>
      </c>
      <c r="BL197" s="2" t="inlineStr">
        <is>
          <t/>
        </is>
      </c>
      <c r="BM197" t="inlineStr">
        <is>
          <t>šaunamasis ginklas, kurio vamzdis ilgesnis kaip 30 cm arba kurio visas ilgis viršija 60 cm</t>
        </is>
      </c>
      <c r="BN197" s="2" t="inlineStr">
        <is>
          <t>garstobra šaujamierocis</t>
        </is>
      </c>
      <c r="BO197" s="2" t="inlineStr">
        <is>
          <t>3</t>
        </is>
      </c>
      <c r="BP197" s="2" t="inlineStr">
        <is>
          <t/>
        </is>
      </c>
      <c r="BQ197" t="inlineStr">
        <is>
          <t>šaujamierocis, kura stobra garums pārsniedz 300 milimetrus vai kura kopējais garums pārsniedz 600 milimetrus</t>
        </is>
      </c>
      <c r="BR197" s="2" t="inlineStr">
        <is>
          <t>arma tan-nar twila</t>
        </is>
      </c>
      <c r="BS197" s="2" t="inlineStr">
        <is>
          <t>4</t>
        </is>
      </c>
      <c r="BT197" s="2" t="inlineStr">
        <is>
          <t/>
        </is>
      </c>
      <c r="BU197" t="inlineStr">
        <is>
          <t>arma tan-nar li jkollha kanna twila aktar minn tletin ċentimetru jew li jkollha tul ta' aktar minn sittin ċentimetru</t>
        </is>
      </c>
      <c r="BV197" s="2" t="inlineStr">
        <is>
          <t>lang vuurwapen|
lang wapen</t>
        </is>
      </c>
      <c r="BW197" s="2" t="inlineStr">
        <is>
          <t>3|
3</t>
        </is>
      </c>
      <c r="BX197" s="2" t="inlineStr">
        <is>
          <t xml:space="preserve">|
</t>
        </is>
      </c>
      <c r="BY197" t="inlineStr">
        <is>
          <t>vuurwapen waarvan de loop langer is dan 30 cm en waarvan de totale lengte meer dan 60 cm bedraagt</t>
        </is>
      </c>
      <c r="BZ197" s="2" t="inlineStr">
        <is>
          <t>długa broń palna</t>
        </is>
      </c>
      <c r="CA197" s="2" t="inlineStr">
        <is>
          <t>3</t>
        </is>
      </c>
      <c r="CB197" s="2" t="inlineStr">
        <is>
          <t/>
        </is>
      </c>
      <c r="CC197" t="inlineStr">
        <is>
          <t>każda broń palna inna niż krótka broń palna</t>
        </is>
      </c>
      <c r="CD197" s="2" t="inlineStr">
        <is>
          <t>arma de fogo longa|
arma longa</t>
        </is>
      </c>
      <c r="CE197" s="2" t="inlineStr">
        <is>
          <t>3|
3</t>
        </is>
      </c>
      <c r="CF197" s="2" t="inlineStr">
        <is>
          <t xml:space="preserve">|
</t>
        </is>
      </c>
      <c r="CG197" t="inlineStr">
        <is>
          <t>Qualquer arma de fogo com exclusão das armas de fogo curtas.</t>
        </is>
      </c>
      <c r="CH197" s="2" t="inlineStr">
        <is>
          <t>armă de foc lungă</t>
        </is>
      </c>
      <c r="CI197" s="2" t="inlineStr">
        <is>
          <t>3</t>
        </is>
      </c>
      <c r="CJ197" s="2" t="inlineStr">
        <is>
          <t/>
        </is>
      </c>
      <c r="CK197" t="inlineStr">
        <is>
          <t>armă de foc a cărei lungime a țevii sau lungime totală depășesc dimensiunile armelor de foc scurte</t>
        </is>
      </c>
      <c r="CL197" s="2" t="inlineStr">
        <is>
          <t>dlhá palná zbraň|
dlhá zbraň</t>
        </is>
      </c>
      <c r="CM197" s="2" t="inlineStr">
        <is>
          <t>3|
3</t>
        </is>
      </c>
      <c r="CN197" s="2" t="inlineStr">
        <is>
          <t xml:space="preserve">|
</t>
        </is>
      </c>
      <c r="CO197" t="inlineStr">
        <is>
          <t>palná zbraň, ktorej hlaveň presahuje 30 cm, alebo ktorej celková dĺžka je viac ako 60 cm</t>
        </is>
      </c>
      <c r="CP197" s="2" t="inlineStr">
        <is>
          <t>dolgocevno strelno orožje|
dolgo orožje</t>
        </is>
      </c>
      <c r="CQ197" s="2" t="inlineStr">
        <is>
          <t>3|
3</t>
        </is>
      </c>
      <c r="CR197" s="2" t="inlineStr">
        <is>
          <t xml:space="preserve">|
</t>
        </is>
      </c>
      <c r="CS197" t="inlineStr">
        <is>
          <t>orožje, pri katerem je cev daljša od 30 centimetrov, ali njegova skupna dolžina presega 60 centimetrov</t>
        </is>
      </c>
      <c r="CT197" s="2" t="inlineStr">
        <is>
          <t>långt skjutvapen</t>
        </is>
      </c>
      <c r="CU197" s="2" t="inlineStr">
        <is>
          <t>3</t>
        </is>
      </c>
      <c r="CV197" s="2" t="inlineStr">
        <is>
          <t/>
        </is>
      </c>
      <c r="CW197" t="inlineStr">
        <is>
          <t/>
        </is>
      </c>
    </row>
    <row r="198">
      <c r="A198" s="1" t="str">
        <f>HYPERLINK("https://iate.europa.eu/entry/result/843850/all", "843850")</f>
        <v>843850</v>
      </c>
      <c r="B198" t="inlineStr">
        <is>
          <t>INTERNATIONAL RELATIONS</t>
        </is>
      </c>
      <c r="C198" t="inlineStr">
        <is>
          <t>INTERNATIONAL RELATIONS|defence|military equipment</t>
        </is>
      </c>
      <c r="D198" t="inlineStr">
        <is>
          <t>yes</t>
        </is>
      </c>
      <c r="E198" t="inlineStr">
        <is>
          <t/>
        </is>
      </c>
      <c r="F198" s="2" t="inlineStr">
        <is>
          <t>автоматично оръжие|
автоматично огнестрелно оръжие</t>
        </is>
      </c>
      <c r="G198" s="2" t="inlineStr">
        <is>
          <t>3|
3</t>
        </is>
      </c>
      <c r="H198" s="2" t="inlineStr">
        <is>
          <t xml:space="preserve">|
</t>
        </is>
      </c>
      <c r="I198" t="inlineStr">
        <is>
          <t>огнестрелно оръжие (&lt;a href="/entry/result/1442422/all" id="ENTRY_TO_ENTRY_CONVERTER" target="_blank"&gt;IATE:1442422&lt;/a&gt; ), което след всеки произведен изстрел се презарежда автоматично и което може с едно натискане на спусъка да произведе серия от няколко изстрела</t>
        </is>
      </c>
      <c r="J198" s="2" t="inlineStr">
        <is>
          <t>samočinná palná zbraň|
samočinná zbraň|
automatická zbraň|
automatická palná zbraň</t>
        </is>
      </c>
      <c r="K198" s="2" t="inlineStr">
        <is>
          <t>3|
3|
3|
3</t>
        </is>
      </c>
      <c r="L198" s="2" t="inlineStr">
        <is>
          <t xml:space="preserve">preferred|
preferred|
|
</t>
        </is>
      </c>
      <c r="M198" t="inlineStr">
        <is>
          <t>&lt;i&gt;palná zbraň&lt;/i&gt; [ &lt;a href="/entry/result/1442422/all" id="ENTRY_TO_ENTRY_CONVERTER" target="_blank"&gt;IATE:1442422&lt;/a&gt; ], u níž se opětovné nabití děje v důsledku předchozího výstřelu a u které konstrukce umožňuje více výstřelů na jedno stisknutí spouště</t>
        </is>
      </c>
      <c r="N198" s="2" t="inlineStr">
        <is>
          <t>automatisk våben|
automatvåben|
automatisk skydevåben|
fuldautomatisk skydevåben</t>
        </is>
      </c>
      <c r="O198" s="2" t="inlineStr">
        <is>
          <t>3|
3|
3|
4</t>
        </is>
      </c>
      <c r="P198" s="2" t="inlineStr">
        <is>
          <t xml:space="preserve">|
|
|
</t>
        </is>
      </c>
      <c r="Q198" t="inlineStr">
        <is>
          <t>et skydevåben, som efter affyring af et skud automatisk atter bliver skudklart, og hvor der for samme løb ved blot at aktivere aftrækkeren én gang kan affyres flere skud</t>
        </is>
      </c>
      <c r="R198" s="2" t="inlineStr">
        <is>
          <t>vollautomatische Feuerwaffe|
vollautomatische Waffe|
Vollautomat|
automatische Schusswaffe</t>
        </is>
      </c>
      <c r="S198" s="2" t="inlineStr">
        <is>
          <t>3|
3|
3|
3</t>
        </is>
      </c>
      <c r="T198" s="2" t="inlineStr">
        <is>
          <t xml:space="preserve">|
|
|
</t>
        </is>
      </c>
      <c r="U198" t="inlineStr">
        <is>
          <t>Feuerwaffe &lt;a href="/entry/result/1442422/all" id="ENTRY_TO_ENTRY_CONVERTER" target="_blank"&gt;IATE:1442422&lt;/a&gt; , die nach Abgabe eines Schusses selbsttätig erneut schußbereit wird und bei der durch einmalige Betätigung des Abzugs mehrere Schüsse abgegeben werden können</t>
        </is>
      </c>
      <c r="V198" s="2" t="inlineStr">
        <is>
          <t>αυτόματο πυροβόλο όπλο|
πλήρως αυτόματο πυροβόλο όπλο|
αυτόματο όπλο</t>
        </is>
      </c>
      <c r="W198" s="2" t="inlineStr">
        <is>
          <t>3|
3|
3</t>
        </is>
      </c>
      <c r="X198" s="2" t="inlineStr">
        <is>
          <t xml:space="preserve">|
|
</t>
        </is>
      </c>
      <c r="Y198" t="inlineStr">
        <is>
          <t>Το πυροβόλο όπλο το οποίο, μετά από κάθε βολή, οπλίζεται εκ νέου μόνο του και μπορεί να βάλει με ριπές κάθε φορά που πιέζεται η σκανδάλη.</t>
        </is>
      </c>
      <c r="Z198" s="2" t="inlineStr">
        <is>
          <t>automatic firearm|
fully automatic firearm|
automatic weapon|
fully automatic weapon|
fully automatic type weapon</t>
        </is>
      </c>
      <c r="AA198" s="2" t="inlineStr">
        <is>
          <t>3|
3|
3|
3|
3</t>
        </is>
      </c>
      <c r="AB198" s="2" t="inlineStr">
        <is>
          <t xml:space="preserve">|
|
|
|
</t>
        </is>
      </c>
      <c r="AC198" t="inlineStr">
        <is>
          <t>any firearm 
&lt;sup&gt;1&lt;/sup&gt; that will continue to fire so long as the trigger is pressed and held and there is ammunition in the magazine/chamber 
&lt;p&gt;&lt;sup&gt;1&lt;/sup&gt; firearm [ &lt;a href="/entry/result/1442422/all" id="ENTRY_TO_ENTRY_CONVERTER" target="_blank"&gt;IATE:1442422&lt;/a&gt; ]&lt;/p&gt;</t>
        </is>
      </c>
      <c r="AD198" s="2" t="inlineStr">
        <is>
          <t>arma automática|
arma de fuego automática</t>
        </is>
      </c>
      <c r="AE198" s="2" t="inlineStr">
        <is>
          <t>3|
3</t>
        </is>
      </c>
      <c r="AF198" s="2" t="inlineStr">
        <is>
          <t xml:space="preserve">|
</t>
        </is>
      </c>
      <c r="AG198" t="inlineStr">
        <is>
          <t>Arma de fuego que se recarga automáticamente después de cada disparo y con la que es posible efectuar varios disparos sucesivos al accionar el gatillo una sola vez.</t>
        </is>
      </c>
      <c r="AH198" s="2" t="inlineStr">
        <is>
          <t>automaattulirelv|
automaatrelv</t>
        </is>
      </c>
      <c r="AI198" s="2" t="inlineStr">
        <is>
          <t>3|
3</t>
        </is>
      </c>
      <c r="AJ198" s="2" t="inlineStr">
        <is>
          <t xml:space="preserve">|
</t>
        </is>
      </c>
      <c r="AK198" t="inlineStr">
        <is>
          <t>tulirelv, mis laeb ennast automaatselt iga kord pärast lasku ja millega saab päästiku ühekordsel vajutamisel teha rohkem kui ühe lasu</t>
        </is>
      </c>
      <c r="AL198" s="2" t="inlineStr">
        <is>
          <t>automaattiase|
sarjatuliase</t>
        </is>
      </c>
      <c r="AM198" s="2" t="inlineStr">
        <is>
          <t>3|
3</t>
        </is>
      </c>
      <c r="AN198" s="2" t="inlineStr">
        <is>
          <t>|
preferred</t>
        </is>
      </c>
      <c r="AO198" t="inlineStr">
        <is>
          <t>täysautomaattinen ase, jonka itsetoimiva koneisto suorittaa toistuvasti latauksen, virityksen, laukaisun ja hylsyn poiston niin kauan kuin liipaisinta painetaan, ja puoliautomaattinen ase, josta puuttuu jatkuva laukaisu</t>
        </is>
      </c>
      <c r="AP198" s="2" t="inlineStr">
        <is>
          <t>arme à feu automatique|
arme à feu entièrement automatique|
arme automatique</t>
        </is>
      </c>
      <c r="AQ198" s="2" t="inlineStr">
        <is>
          <t>3|
3|
3</t>
        </is>
      </c>
      <c r="AR198" s="2" t="inlineStr">
        <is>
          <t xml:space="preserve">|
|
</t>
        </is>
      </c>
      <c r="AS198" t="inlineStr">
        <is>
          <t>arme à feu [ &lt;a href="/entry/result/1442422/all" id="ENTRY_TO_ENTRY_CONVERTER" target="_blank"&gt;IATE:1442422&lt;/a&gt; ] pouvant, ou assemblée ou conçue et fabriquée pour pouvoir, tirer rapidement plusieurs projectiles à chaque pression de la détente</t>
        </is>
      </c>
      <c r="AT198" s="2" t="inlineStr">
        <is>
          <t>arm tine uathoibríoch</t>
        </is>
      </c>
      <c r="AU198" s="2" t="inlineStr">
        <is>
          <t>3</t>
        </is>
      </c>
      <c r="AV198" s="2" t="inlineStr">
        <is>
          <t/>
        </is>
      </c>
      <c r="AW198" t="inlineStr">
        <is>
          <t/>
        </is>
      </c>
      <c r="AX198" s="2" t="inlineStr">
        <is>
          <t>automatsko oružje</t>
        </is>
      </c>
      <c r="AY198" s="2" t="inlineStr">
        <is>
          <t>3</t>
        </is>
      </c>
      <c r="AZ198" s="2" t="inlineStr">
        <is>
          <t/>
        </is>
      </c>
      <c r="BA198" t="inlineStr">
        <is>
          <t/>
        </is>
      </c>
      <c r="BB198" s="2" t="inlineStr">
        <is>
          <t>automata tűzfegyver|
automata rendszerű fegyver</t>
        </is>
      </c>
      <c r="BC198" s="2" t="inlineStr">
        <is>
          <t>3|
3</t>
        </is>
      </c>
      <c r="BD198" s="2" t="inlineStr">
        <is>
          <t xml:space="preserve">|
</t>
        </is>
      </c>
      <c r="BE198" t="inlineStr">
        <is>
          <t>olyan tűzfegyver, amely minden lövés után automatikusan újratölt, és az elsütőszerkezet egyszeri működtetésével egynél több lövést képes leadni</t>
        </is>
      </c>
      <c r="BF198" s="2" t="inlineStr">
        <is>
          <t>arma da fuoco automatica</t>
        </is>
      </c>
      <c r="BG198" s="2" t="inlineStr">
        <is>
          <t>3</t>
        </is>
      </c>
      <c r="BH198" s="2" t="inlineStr">
        <is>
          <t/>
        </is>
      </c>
      <c r="BI198" t="inlineStr">
        <is>
          <t>arma da fuoco con cui poter sparare in modo automatico senza doverla ricaricare tra l'esplosione di una cartuccia e l'altra, generando dunque un fuoco continuo</t>
        </is>
      </c>
      <c r="BJ198" s="2" t="inlineStr">
        <is>
          <t>automatinis ginklas</t>
        </is>
      </c>
      <c r="BK198" s="2" t="inlineStr">
        <is>
          <t>3</t>
        </is>
      </c>
      <c r="BL198" s="2" t="inlineStr">
        <is>
          <t/>
        </is>
      </c>
      <c r="BM198" t="inlineStr">
        <is>
          <t>šaunamasis ginklais kuriame parako, dujų ir kitų šaltinių energija naudojama ginklui iš naujo užtaisyti ir iššauti</t>
        </is>
      </c>
      <c r="BN198" s="2" t="inlineStr">
        <is>
          <t>automātiskais šaujamierocis|
automātiskais ierocis</t>
        </is>
      </c>
      <c r="BO198" s="2" t="inlineStr">
        <is>
          <t>3|
3</t>
        </is>
      </c>
      <c r="BP198" s="2" t="inlineStr">
        <is>
          <t xml:space="preserve">|
</t>
        </is>
      </c>
      <c r="BQ198" t="inlineStr">
        <is>
          <t>šaujamierocis, kas pēc katra šāviena pats uzlādējas jaunam šāvienam un, ja vienreiz tiek iedarbināts tā palaišanas mehānisms, spēj izdarīt vairākus šāvienus</t>
        </is>
      </c>
      <c r="BR198" s="2" t="inlineStr">
        <is>
          <t>arma awtomatika|
arma tan-nar awtomatika</t>
        </is>
      </c>
      <c r="BS198" s="2" t="inlineStr">
        <is>
          <t>3|
4</t>
        </is>
      </c>
      <c r="BT198" s="2" t="inlineStr">
        <is>
          <t xml:space="preserve">|
</t>
        </is>
      </c>
      <c r="BU198" t="inlineStr">
        <is>
          <t>arma tan-nar li terġa’ tikkarga awtomatikament kull darba li jiġi sparat skartoċċ jew balla u li tista’ tispara aktar minn tir wieħed meta l-grillu jinġibed darba waħda biss</t>
        </is>
      </c>
      <c r="BV198" s="2" t="inlineStr">
        <is>
          <t>automatisch vuurwapen|
automatisch wapen</t>
        </is>
      </c>
      <c r="BW198" s="2" t="inlineStr">
        <is>
          <t>3|
3</t>
        </is>
      </c>
      <c r="BX198" s="2" t="inlineStr">
        <is>
          <t xml:space="preserve">|
</t>
        </is>
      </c>
      <c r="BY198" t="inlineStr">
        <is>
          <t>vuurwapen dat na elk schot automatisch weer geladen wordt en dat bij eenmalige bediening van de trekker een vuurstoot kan afvuren</t>
        </is>
      </c>
      <c r="BZ198" s="2" t="inlineStr">
        <is>
          <t>broń palna samoczynna|
broń palna automatyczna</t>
        </is>
      </c>
      <c r="CA198" s="2" t="inlineStr">
        <is>
          <t>3|
2</t>
        </is>
      </c>
      <c r="CB198" s="2" t="inlineStr">
        <is>
          <t xml:space="preserve">|
</t>
        </is>
      </c>
      <c r="CC198" t="inlineStr">
        <is>
          <t>broń palna, która przeładowuje się automatycznie po każdym oddanym strzale i jest przystosowana do odstrzelenia za jednym uruchomieniem spustu więcej niż jednego naboju</t>
        </is>
      </c>
      <c r="CD198" s="2" t="inlineStr">
        <is>
          <t>arma de fogo automática|
arma automática</t>
        </is>
      </c>
      <c r="CE198" s="2" t="inlineStr">
        <is>
          <t>3|
3</t>
        </is>
      </c>
      <c r="CF198" s="2" t="inlineStr">
        <is>
          <t xml:space="preserve">|
</t>
        </is>
      </c>
      <c r="CG198" t="inlineStr">
        <is>
          <t>Arma de fogo que após cada disparo se recarregue automaticamente e que, mediante uma única pressão do gatilho, possa fazer uma rajada de vários disparos.</t>
        </is>
      </c>
      <c r="CH198" s="2" t="inlineStr">
        <is>
          <t>armă de foc automată|
armă semiautomată</t>
        </is>
      </c>
      <c r="CI198" s="2" t="inlineStr">
        <is>
          <t>3|
3</t>
        </is>
      </c>
      <c r="CJ198" s="2" t="inlineStr">
        <is>
          <t xml:space="preserve">|
</t>
        </is>
      </c>
      <c r="CK198" t="inlineStr">
        <is>
          <t>armă de foc 
&lt;sup&gt;1&lt;/sup&gt; care, după fiecare cartuș tras, se reîncarcă automat și trage o serie de mai multe cartușe prin apăsarea continuă pe trăgaci 
&lt;p&gt; &lt;sup&gt;1&lt;/sup&gt; armă de foc [ &lt;a href="/entry/result/1442422/all" id="ENTRY_TO_ENTRY_CONVERTER" target="_blank"&gt;IATE:1442422&lt;/a&gt; ]&lt;/p&gt;</t>
        </is>
      </c>
      <c r="CL198" s="2" t="inlineStr">
        <is>
          <t>samočinná palná zbraň|
samočinná zbraň|
automatická zbraň</t>
        </is>
      </c>
      <c r="CM198" s="2" t="inlineStr">
        <is>
          <t>3|
3|
3</t>
        </is>
      </c>
      <c r="CN198" s="2" t="inlineStr">
        <is>
          <t xml:space="preserve">|
|
</t>
        </is>
      </c>
      <c r="CO198" t="inlineStr">
        <is>
          <t>palná zbraň, ktorej opätovné nabitie a napnutie bicieho mechanizmu prebieha v dôsledku predchádzajúceho výstrelu a ktorej konštrukcia umožňuje viac výstrelov na jedno stlačenie spúšte</t>
        </is>
      </c>
      <c r="CP198" s="2" t="inlineStr">
        <is>
          <t>avtomatsko strelno orožje|
avtomatsko orožje</t>
        </is>
      </c>
      <c r="CQ198" s="2" t="inlineStr">
        <is>
          <t>3|
3</t>
        </is>
      </c>
      <c r="CR198" s="2" t="inlineStr">
        <is>
          <t xml:space="preserve">|
</t>
        </is>
      </c>
      <c r="CS198" t="inlineStr">
        <is>
          <t>orožje, ki se po vsakem strelu avtomatsko napolni in lahko z enkratnim potegom sprožilca izstreli več kot en naboj</t>
        </is>
      </c>
      <c r="CT198" s="2" t="inlineStr">
        <is>
          <t>automatiskt skjutvapen|
automatvapen|
helautomatiskt vapen</t>
        </is>
      </c>
      <c r="CU198" s="2" t="inlineStr">
        <is>
          <t>3|
3|
3</t>
        </is>
      </c>
      <c r="CV198" s="2" t="inlineStr">
        <is>
          <t xml:space="preserve">|
|
</t>
        </is>
      </c>
      <c r="CW198" t="inlineStr">
        <is>
          <t>Skjutvapen med magasin där det efter avskjutet skott automatiskt återladdar och vid ett tryck på avtryckaren avger en längre skottserie upp till ett helt magasin.</t>
        </is>
      </c>
    </row>
    <row r="199">
      <c r="A199" s="1" t="str">
        <f>HYPERLINK("https://iate.europa.eu/entry/result/3572880/all", "3572880")</f>
        <v>3572880</v>
      </c>
      <c r="B199" t="inlineStr">
        <is>
          <t>INTERNATIONAL RELATIONS</t>
        </is>
      </c>
      <c r="C199" t="inlineStr">
        <is>
          <t>INTERNATIONAL RELATIONS|defence|military equipment</t>
        </is>
      </c>
      <c r="D199" t="inlineStr">
        <is>
          <t>yes</t>
        </is>
      </c>
      <c r="E199" t="inlineStr">
        <is>
          <t/>
        </is>
      </c>
      <c r="F199" t="inlineStr">
        <is>
          <t/>
        </is>
      </c>
      <c r="G199" t="inlineStr">
        <is>
          <t/>
        </is>
      </c>
      <c r="H199" t="inlineStr">
        <is>
          <t/>
        </is>
      </c>
      <c r="I199" t="inlineStr">
        <is>
          <t/>
        </is>
      </c>
      <c r="J199" t="inlineStr">
        <is>
          <t/>
        </is>
      </c>
      <c r="K199" t="inlineStr">
        <is>
          <t/>
        </is>
      </c>
      <c r="L199" t="inlineStr">
        <is>
          <t/>
        </is>
      </c>
      <c r="M199" t="inlineStr">
        <is>
          <t/>
        </is>
      </c>
      <c r="N199" t="inlineStr">
        <is>
          <t/>
        </is>
      </c>
      <c r="O199" t="inlineStr">
        <is>
          <t/>
        </is>
      </c>
      <c r="P199" t="inlineStr">
        <is>
          <t/>
        </is>
      </c>
      <c r="Q199" t="inlineStr">
        <is>
          <t/>
        </is>
      </c>
      <c r="R199" t="inlineStr">
        <is>
          <t/>
        </is>
      </c>
      <c r="S199" t="inlineStr">
        <is>
          <t/>
        </is>
      </c>
      <c r="T199" t="inlineStr">
        <is>
          <t/>
        </is>
      </c>
      <c r="U199" t="inlineStr">
        <is>
          <t/>
        </is>
      </c>
      <c r="V199" t="inlineStr">
        <is>
          <t/>
        </is>
      </c>
      <c r="W199" t="inlineStr">
        <is>
          <t/>
        </is>
      </c>
      <c r="X199" t="inlineStr">
        <is>
          <t/>
        </is>
      </c>
      <c r="Y199" t="inlineStr">
        <is>
          <t/>
        </is>
      </c>
      <c r="Z199" s="2" t="inlineStr">
        <is>
          <t>repeating long firearm</t>
        </is>
      </c>
      <c r="AA199" s="2" t="inlineStr">
        <is>
          <t>3</t>
        </is>
      </c>
      <c r="AB199" s="2" t="inlineStr">
        <is>
          <t/>
        </is>
      </c>
      <c r="AC199" t="inlineStr">
        <is>
          <t>firearm meeting the description both of a repeating firearm [ &lt;a href="/entry/result/1443054/all" id="ENTRY_TO_ENTRY_CONVERTER" target="_blank"&gt;IATE:1443054&lt;/a&gt; ] and of a long firearm [ &lt;a href="/entry/result/843953/all" id="ENTRY_TO_ENTRY_CONVERTER" target="_blank"&gt;IATE:843953&lt;/a&gt; ]</t>
        </is>
      </c>
      <c r="AD199" t="inlineStr">
        <is>
          <t/>
        </is>
      </c>
      <c r="AE199" t="inlineStr">
        <is>
          <t/>
        </is>
      </c>
      <c r="AF199" t="inlineStr">
        <is>
          <t/>
        </is>
      </c>
      <c r="AG199" t="inlineStr">
        <is>
          <t/>
        </is>
      </c>
      <c r="AH199" t="inlineStr">
        <is>
          <t/>
        </is>
      </c>
      <c r="AI199" t="inlineStr">
        <is>
          <t/>
        </is>
      </c>
      <c r="AJ199" t="inlineStr">
        <is>
          <t/>
        </is>
      </c>
      <c r="AK199" t="inlineStr">
        <is>
          <t/>
        </is>
      </c>
      <c r="AL199" t="inlineStr">
        <is>
          <t/>
        </is>
      </c>
      <c r="AM199" t="inlineStr">
        <is>
          <t/>
        </is>
      </c>
      <c r="AN199" t="inlineStr">
        <is>
          <t/>
        </is>
      </c>
      <c r="AO199" t="inlineStr">
        <is>
          <t/>
        </is>
      </c>
      <c r="AP199" t="inlineStr">
        <is>
          <t/>
        </is>
      </c>
      <c r="AQ199" t="inlineStr">
        <is>
          <t/>
        </is>
      </c>
      <c r="AR199" t="inlineStr">
        <is>
          <t/>
        </is>
      </c>
      <c r="AS199" t="inlineStr">
        <is>
          <t/>
        </is>
      </c>
      <c r="AT199" s="2" t="inlineStr">
        <is>
          <t>arm tine athchaite fada</t>
        </is>
      </c>
      <c r="AU199" s="2" t="inlineStr">
        <is>
          <t>3</t>
        </is>
      </c>
      <c r="AV199" s="2" t="inlineStr">
        <is>
          <t/>
        </is>
      </c>
      <c r="AW199" t="inlineStr">
        <is>
          <t/>
        </is>
      </c>
      <c r="AX199" t="inlineStr">
        <is>
          <t/>
        </is>
      </c>
      <c r="AY199" t="inlineStr">
        <is>
          <t/>
        </is>
      </c>
      <c r="AZ199" t="inlineStr">
        <is>
          <t/>
        </is>
      </c>
      <c r="BA199" t="inlineStr">
        <is>
          <t/>
        </is>
      </c>
      <c r="BB199" t="inlineStr">
        <is>
          <t/>
        </is>
      </c>
      <c r="BC199" t="inlineStr">
        <is>
          <t/>
        </is>
      </c>
      <c r="BD199" t="inlineStr">
        <is>
          <t/>
        </is>
      </c>
      <c r="BE199" t="inlineStr">
        <is>
          <t/>
        </is>
      </c>
      <c r="BF199" t="inlineStr">
        <is>
          <t/>
        </is>
      </c>
      <c r="BG199" t="inlineStr">
        <is>
          <t/>
        </is>
      </c>
      <c r="BH199" t="inlineStr">
        <is>
          <t/>
        </is>
      </c>
      <c r="BI199" t="inlineStr">
        <is>
          <t/>
        </is>
      </c>
      <c r="BJ199" t="inlineStr">
        <is>
          <t/>
        </is>
      </c>
      <c r="BK199" t="inlineStr">
        <is>
          <t/>
        </is>
      </c>
      <c r="BL199" t="inlineStr">
        <is>
          <t/>
        </is>
      </c>
      <c r="BM199" t="inlineStr">
        <is>
          <t/>
        </is>
      </c>
      <c r="BN199" t="inlineStr">
        <is>
          <t/>
        </is>
      </c>
      <c r="BO199" t="inlineStr">
        <is>
          <t/>
        </is>
      </c>
      <c r="BP199" t="inlineStr">
        <is>
          <t/>
        </is>
      </c>
      <c r="BQ199" t="inlineStr">
        <is>
          <t/>
        </is>
      </c>
      <c r="BR199" t="inlineStr">
        <is>
          <t/>
        </is>
      </c>
      <c r="BS199" t="inlineStr">
        <is>
          <t/>
        </is>
      </c>
      <c r="BT199" t="inlineStr">
        <is>
          <t/>
        </is>
      </c>
      <c r="BU199" t="inlineStr">
        <is>
          <t/>
        </is>
      </c>
      <c r="BV199" t="inlineStr">
        <is>
          <t/>
        </is>
      </c>
      <c r="BW199" t="inlineStr">
        <is>
          <t/>
        </is>
      </c>
      <c r="BX199" t="inlineStr">
        <is>
          <t/>
        </is>
      </c>
      <c r="BY199" t="inlineStr">
        <is>
          <t/>
        </is>
      </c>
      <c r="BZ199" t="inlineStr">
        <is>
          <t/>
        </is>
      </c>
      <c r="CA199" t="inlineStr">
        <is>
          <t/>
        </is>
      </c>
      <c r="CB199" t="inlineStr">
        <is>
          <t/>
        </is>
      </c>
      <c r="CC199" t="inlineStr">
        <is>
          <t/>
        </is>
      </c>
      <c r="CD199" t="inlineStr">
        <is>
          <t/>
        </is>
      </c>
      <c r="CE199" t="inlineStr">
        <is>
          <t/>
        </is>
      </c>
      <c r="CF199" t="inlineStr">
        <is>
          <t/>
        </is>
      </c>
      <c r="CG199" t="inlineStr">
        <is>
          <t/>
        </is>
      </c>
      <c r="CH199" s="2" t="inlineStr">
        <is>
          <t>armă de foc lungă cu repetiție</t>
        </is>
      </c>
      <c r="CI199" s="2" t="inlineStr">
        <is>
          <t>3</t>
        </is>
      </c>
      <c r="CJ199" s="2" t="inlineStr">
        <is>
          <t/>
        </is>
      </c>
      <c r="CK199" t="inlineStr">
        <is>
          <t/>
        </is>
      </c>
      <c r="CL199" s="2" t="inlineStr">
        <is>
          <t>dlhá opakovacia palná zbraň</t>
        </is>
      </c>
      <c r="CM199" s="2" t="inlineStr">
        <is>
          <t>3</t>
        </is>
      </c>
      <c r="CN199" s="2" t="inlineStr">
        <is>
          <t/>
        </is>
      </c>
      <c r="CO199" t="inlineStr">
        <is>
          <t/>
        </is>
      </c>
      <c r="CP199" t="inlineStr">
        <is>
          <t/>
        </is>
      </c>
      <c r="CQ199" t="inlineStr">
        <is>
          <t/>
        </is>
      </c>
      <c r="CR199" t="inlineStr">
        <is>
          <t/>
        </is>
      </c>
      <c r="CS199" t="inlineStr">
        <is>
          <t/>
        </is>
      </c>
      <c r="CT199" t="inlineStr">
        <is>
          <t/>
        </is>
      </c>
      <c r="CU199" t="inlineStr">
        <is>
          <t/>
        </is>
      </c>
      <c r="CV199" t="inlineStr">
        <is>
          <t/>
        </is>
      </c>
      <c r="CW199" t="inlineStr">
        <is>
          <t/>
        </is>
      </c>
    </row>
    <row r="200">
      <c r="A200" s="1" t="str">
        <f>HYPERLINK("https://iate.europa.eu/entry/result/2229734/all", "2229734")</f>
        <v>2229734</v>
      </c>
      <c r="B200" t="inlineStr">
        <is>
          <t>INTERNATIONAL RELATIONS</t>
        </is>
      </c>
      <c r="C200" t="inlineStr">
        <is>
          <t>INTERNATIONAL RELATIONS|defence|military equipment</t>
        </is>
      </c>
      <c r="D200" t="inlineStr">
        <is>
          <t>yes</t>
        </is>
      </c>
      <c r="E200" t="inlineStr">
        <is>
          <t/>
        </is>
      </c>
      <c r="F200" s="2" t="inlineStr">
        <is>
          <t>автомат|
щурмова пушка</t>
        </is>
      </c>
      <c r="G200" s="2" t="inlineStr">
        <is>
          <t>3|
3</t>
        </is>
      </c>
      <c r="H200" s="2" t="inlineStr">
        <is>
          <t xml:space="preserve">|
</t>
        </is>
      </c>
      <c r="I200" t="inlineStr">
        <is>
          <t>автоматична или полуавтоматична пушка, снабдена с пълнители, побиращи 20-30 патрона, и с щик</t>
        </is>
      </c>
      <c r="J200" s="2" t="inlineStr">
        <is>
          <t>útočná puška</t>
        </is>
      </c>
      <c r="K200" s="2" t="inlineStr">
        <is>
          <t>3</t>
        </is>
      </c>
      <c r="L200" s="2" t="inlineStr">
        <is>
          <t/>
        </is>
      </c>
      <c r="M200" t="inlineStr">
        <is>
          <t/>
        </is>
      </c>
      <c r="N200" s="2" t="inlineStr">
        <is>
          <t>stormgevær</t>
        </is>
      </c>
      <c r="O200" s="2" t="inlineStr">
        <is>
          <t>3</t>
        </is>
      </c>
      <c r="P200" s="2" t="inlineStr">
        <is>
          <t/>
        </is>
      </c>
      <c r="Q200" t="inlineStr">
        <is>
          <t/>
        </is>
      </c>
      <c r="R200" s="2" t="inlineStr">
        <is>
          <t>Sturmgewehr</t>
        </is>
      </c>
      <c r="S200" s="2" t="inlineStr">
        <is>
          <t>3</t>
        </is>
      </c>
      <c r="T200" s="2" t="inlineStr">
        <is>
          <t/>
        </is>
      </c>
      <c r="U200" t="inlineStr">
        <is>
          <t/>
        </is>
      </c>
      <c r="V200" s="2" t="inlineStr">
        <is>
          <t>τυφέκιο εφόδου|
όπλο εφόδου</t>
        </is>
      </c>
      <c r="W200" s="2" t="inlineStr">
        <is>
          <t>3|
3</t>
        </is>
      </c>
      <c r="X200" s="2" t="inlineStr">
        <is>
          <t xml:space="preserve">|
</t>
        </is>
      </c>
      <c r="Y200" t="inlineStr">
        <is>
          <t>είδος όπλου χειρός που χρησιμοποιεί ενδιάμεσο φυσίγγιο και αποσπώμενο γεμιστήρα (π.χ. Sturmgewehr 44, AK-47 και M16). Τέτοια τυφέκια χρησιμοποιούνται σήμερα στις περισσότερες σύγχρονες ένοπλες δυνάμεις και ονομάζονται «εφόδου» για να επισημανθεί η διαφορά τους από τα τυφέκια της εποχής του Β΄ Παγκοσμίου πολέμου.</t>
        </is>
      </c>
      <c r="Z200" s="2" t="inlineStr">
        <is>
          <t>assault rifle</t>
        </is>
      </c>
      <c r="AA200" s="2" t="inlineStr">
        <is>
          <t>3</t>
        </is>
      </c>
      <c r="AB200" s="2" t="inlineStr">
        <is>
          <t/>
        </is>
      </c>
      <c r="AC200" t="inlineStr">
        <is>
          <t>intermediate range firearm which has a detachable magazine and can be switched between semi-automatic and fully automatic fire</t>
        </is>
      </c>
      <c r="AD200" s="2" t="inlineStr">
        <is>
          <t>fusil de asalto</t>
        </is>
      </c>
      <c r="AE200" s="2" t="inlineStr">
        <is>
          <t>3</t>
        </is>
      </c>
      <c r="AF200" s="2" t="inlineStr">
        <is>
          <t/>
        </is>
      </c>
      <c r="AG200" t="inlineStr">
        <is>
          <t>Fusil ligero de combate, cañón corto y tiro selectivo (es decir, que puede utilizarse tanto en modo automático como semiautomático) que utiliza munición de potencia media.</t>
        </is>
      </c>
      <c r="AH200" s="2" t="inlineStr">
        <is>
          <t>automaattule võimalusega vintpüss|
ründevintpüss</t>
        </is>
      </c>
      <c r="AI200" s="2" t="inlineStr">
        <is>
          <t>3|
3</t>
        </is>
      </c>
      <c r="AJ200" s="2" t="inlineStr">
        <is>
          <t>|
preferred</t>
        </is>
      </c>
      <c r="AK200" t="inlineStr">
        <is>
          <t>vintpüss, millel on täisautomaatne tulerežiim</t>
        </is>
      </c>
      <c r="AL200" s="2" t="inlineStr">
        <is>
          <t>rynnäkkökivääri</t>
        </is>
      </c>
      <c r="AM200" s="2" t="inlineStr">
        <is>
          <t>3</t>
        </is>
      </c>
      <c r="AN200" s="2" t="inlineStr">
        <is>
          <t/>
        </is>
      </c>
      <c r="AO200" t="inlineStr">
        <is>
          <t>sarjatuliase, jolla vaihdinta käyttäen voidaan ampua joko kerta- tai sarjatulta</t>
        </is>
      </c>
      <c r="AP200" s="2" t="inlineStr">
        <is>
          <t>fusil d'assaut</t>
        </is>
      </c>
      <c r="AQ200" s="2" t="inlineStr">
        <is>
          <t>4</t>
        </is>
      </c>
      <c r="AR200" s="2" t="inlineStr">
        <is>
          <t/>
        </is>
      </c>
      <c r="AS200" t="inlineStr">
        <is>
          <t>arme d'épaule conçue pour qu'un soldat soit capable de tirer de façon efficace jusqu'à environ 300 mètres en mode semi-automatique et à environ 30 mètres en tir automatique</t>
        </is>
      </c>
      <c r="AT200" s="2" t="inlineStr">
        <is>
          <t>raidhfil ionsaithe</t>
        </is>
      </c>
      <c r="AU200" s="2" t="inlineStr">
        <is>
          <t>3</t>
        </is>
      </c>
      <c r="AV200" s="2" t="inlineStr">
        <is>
          <t/>
        </is>
      </c>
      <c r="AW200" t="inlineStr">
        <is>
          <t/>
        </is>
      </c>
      <c r="AX200" s="2" t="inlineStr">
        <is>
          <t>jurišna puška</t>
        </is>
      </c>
      <c r="AY200" s="2" t="inlineStr">
        <is>
          <t>3</t>
        </is>
      </c>
      <c r="AZ200" s="2" t="inlineStr">
        <is>
          <t/>
        </is>
      </c>
      <c r="BA200" t="inlineStr">
        <is>
          <t>vatreno oružje selektivne paljbe(poluautomatske, rafalne ili automatske) koje koristi osrednji metak i odvojivi spremnik/šaržer te čini standard službenih pušaka dodijeljenih većini suvremenih vojski</t>
        </is>
      </c>
      <c r="BB200" s="2" t="inlineStr">
        <is>
          <t>gépkarabély</t>
        </is>
      </c>
      <c r="BC200" s="2" t="inlineStr">
        <is>
          <t>4</t>
        </is>
      </c>
      <c r="BD200" s="2" t="inlineStr">
        <is>
          <t/>
        </is>
      </c>
      <c r="BE200" t="inlineStr">
        <is>
          <t>„köztes lőszert” tüzelő, sorozatlövések leadására is alkalmas gyalogsági egyéni tűzfegyver</t>
        </is>
      </c>
      <c r="BF200" s="2" t="inlineStr">
        <is>
          <t>fucile d'assalto</t>
        </is>
      </c>
      <c r="BG200" s="2" t="inlineStr">
        <is>
          <t>3</t>
        </is>
      </c>
      <c r="BH200" s="2" t="inlineStr">
        <is>
          <t/>
        </is>
      </c>
      <c r="BI200" t="inlineStr">
        <is>
          <t>arma automatica che spara a raffica finché il grilletto non è rilasciato</t>
        </is>
      </c>
      <c r="BJ200" s="2" t="inlineStr">
        <is>
          <t>automatas|
šturmo šautuvas|
automatinis šautuvas</t>
        </is>
      </c>
      <c r="BK200" s="2" t="inlineStr">
        <is>
          <t>3|
3|
3</t>
        </is>
      </c>
      <c r="BL200" s="2" t="inlineStr">
        <is>
          <t xml:space="preserve">|
|
</t>
        </is>
      </c>
      <c r="BM200" t="inlineStr">
        <is>
          <t>asmeninis, lengvas automatinis artimųjų kautynių šaunamasis ginklas, skirtas priešo kariams kauti</t>
        </is>
      </c>
      <c r="BN200" s="2" t="inlineStr">
        <is>
          <t>triecienšautene</t>
        </is>
      </c>
      <c r="BO200" s="2" t="inlineStr">
        <is>
          <t>3</t>
        </is>
      </c>
      <c r="BP200" s="2" t="inlineStr">
        <is>
          <t/>
        </is>
      </c>
      <c r="BQ200" t="inlineStr">
        <is>
          <t/>
        </is>
      </c>
      <c r="BR200" s="2" t="inlineStr">
        <is>
          <t>azzarin tal-assalt</t>
        </is>
      </c>
      <c r="BS200" s="2" t="inlineStr">
        <is>
          <t>3</t>
        </is>
      </c>
      <c r="BT200" s="2" t="inlineStr">
        <is>
          <t/>
        </is>
      </c>
      <c r="BU200" t="inlineStr">
        <is>
          <t>arm tan-nar bi twassila intermedja li jkollha magazzin li jista' jinqala' u tista' tintuża biex tispara b'mod semiawtomatiku jew kompletament awtomatiku</t>
        </is>
      </c>
      <c r="BV200" s="2" t="inlineStr">
        <is>
          <t>aanvalsgeweer|
stormgeweer</t>
        </is>
      </c>
      <c r="BW200" s="2" t="inlineStr">
        <is>
          <t>3|
2</t>
        </is>
      </c>
      <c r="BX200" s="2" t="inlineStr">
        <is>
          <t xml:space="preserve">|
</t>
        </is>
      </c>
      <c r="BY200" t="inlineStr">
        <is>
          <t>vuurwapen voor gevechten op middellange afstand waarbij kan worden gewisseld tussen semiautomatisch en volautomatisch vuur</t>
        </is>
      </c>
      <c r="BZ200" s="2" t="inlineStr">
        <is>
          <t>karabin (karabinek) automatyczny|
karabin automatyczny|
karabin szturmowy</t>
        </is>
      </c>
      <c r="CA200" s="2" t="inlineStr">
        <is>
          <t>3|
3|
2</t>
        </is>
      </c>
      <c r="CB200" s="2" t="inlineStr">
        <is>
          <t xml:space="preserve">|
preferred|
</t>
        </is>
      </c>
      <c r="CC200" t="inlineStr">
        <is>
          <t>rodzaj broni strzeleckiej mogącej strzelać ogniem pojedynczym i seriami, strzelającej nabojem pośrednim lub karabinowym</t>
        </is>
      </c>
      <c r="CD200" s="2" t="inlineStr">
        <is>
          <t>espingarda de assalto|
arma de assalto</t>
        </is>
      </c>
      <c r="CE200" s="2" t="inlineStr">
        <is>
          <t>3|
3</t>
        </is>
      </c>
      <c r="CF200" s="2" t="inlineStr">
        <is>
          <t xml:space="preserve">|
</t>
        </is>
      </c>
      <c r="CG200" t="inlineStr">
        <is>
          <t>Arma ligeira individual que permite o tiro automático e semiautomático a uma distância relativamente curta, combinando as vantagens do tiro de precisão com as do tiro de rajada da metralhadora.</t>
        </is>
      </c>
      <c r="CH200" s="2" t="inlineStr">
        <is>
          <t>armă de asalt|
pușcă de asalt</t>
        </is>
      </c>
      <c r="CI200" s="2" t="inlineStr">
        <is>
          <t>3|
3</t>
        </is>
      </c>
      <c r="CJ200" s="2" t="inlineStr">
        <is>
          <t>|
preferred</t>
        </is>
      </c>
      <c r="CK200" t="inlineStr">
        <is>
          <t/>
        </is>
      </c>
      <c r="CL200" s="2" t="inlineStr">
        <is>
          <t>útočná puška</t>
        </is>
      </c>
      <c r="CM200" s="2" t="inlineStr">
        <is>
          <t>3</t>
        </is>
      </c>
      <c r="CN200" s="2" t="inlineStr">
        <is>
          <t/>
        </is>
      </c>
      <c r="CO200" t="inlineStr">
        <is>
          <t>automatická palná zbraň konštruovaná pre náboje stredného výkonu</t>
        </is>
      </c>
      <c r="CP200" s="2" t="inlineStr">
        <is>
          <t>jurišna puška</t>
        </is>
      </c>
      <c r="CQ200" s="2" t="inlineStr">
        <is>
          <t>3</t>
        </is>
      </c>
      <c r="CR200" s="2" t="inlineStr">
        <is>
          <t/>
        </is>
      </c>
      <c r="CS200" t="inlineStr">
        <is>
          <t>avtomatska puška srednjega kalibra s snemljivim nabojnikom, ki omogoča izbiro med polavtomatskim in avtomatskim ognjem</t>
        </is>
      </c>
      <c r="CT200" s="2" t="inlineStr">
        <is>
          <t>automatkarbin</t>
        </is>
      </c>
      <c r="CU200" s="2" t="inlineStr">
        <is>
          <t>3</t>
        </is>
      </c>
      <c r="CV200" s="2" t="inlineStr">
        <is>
          <t/>
        </is>
      </c>
      <c r="CW200" t="inlineStr">
        <is>
          <t>helautomatiskt skjutvapen som kan bäras och hanteras av en person</t>
        </is>
      </c>
    </row>
    <row r="201">
      <c r="A201" s="1" t="str">
        <f>HYPERLINK("https://iate.europa.eu/entry/result/3572885/all", "3572885")</f>
        <v>3572885</v>
      </c>
      <c r="B201" t="inlineStr">
        <is>
          <t>INTERNATIONAL RELATIONS</t>
        </is>
      </c>
      <c r="C201" t="inlineStr">
        <is>
          <t>INTERNATIONAL RELATIONS|defence|military equipment</t>
        </is>
      </c>
      <c r="D201" t="inlineStr">
        <is>
          <t>yes</t>
        </is>
      </c>
      <c r="E201" t="inlineStr">
        <is>
          <t/>
        </is>
      </c>
      <c r="F201" t="inlineStr">
        <is>
          <t/>
        </is>
      </c>
      <c r="G201" t="inlineStr">
        <is>
          <t/>
        </is>
      </c>
      <c r="H201" t="inlineStr">
        <is>
          <t/>
        </is>
      </c>
      <c r="I201" t="inlineStr">
        <is>
          <t/>
        </is>
      </c>
      <c r="J201" t="inlineStr">
        <is>
          <t/>
        </is>
      </c>
      <c r="K201" t="inlineStr">
        <is>
          <t/>
        </is>
      </c>
      <c r="L201" t="inlineStr">
        <is>
          <t/>
        </is>
      </c>
      <c r="M201" t="inlineStr">
        <is>
          <t/>
        </is>
      </c>
      <c r="N201" t="inlineStr">
        <is>
          <t/>
        </is>
      </c>
      <c r="O201" t="inlineStr">
        <is>
          <t/>
        </is>
      </c>
      <c r="P201" t="inlineStr">
        <is>
          <t/>
        </is>
      </c>
      <c r="Q201" t="inlineStr">
        <is>
          <t/>
        </is>
      </c>
      <c r="R201" t="inlineStr">
        <is>
          <t/>
        </is>
      </c>
      <c r="S201" t="inlineStr">
        <is>
          <t/>
        </is>
      </c>
      <c r="T201" t="inlineStr">
        <is>
          <t/>
        </is>
      </c>
      <c r="U201" t="inlineStr">
        <is>
          <t/>
        </is>
      </c>
      <c r="V201" t="inlineStr">
        <is>
          <t/>
        </is>
      </c>
      <c r="W201" t="inlineStr">
        <is>
          <t/>
        </is>
      </c>
      <c r="X201" t="inlineStr">
        <is>
          <t/>
        </is>
      </c>
      <c r="Y201" t="inlineStr">
        <is>
          <t/>
        </is>
      </c>
      <c r="Z201" s="2" t="inlineStr">
        <is>
          <t>loading device</t>
        </is>
      </c>
      <c r="AA201" s="2" t="inlineStr">
        <is>
          <t>3</t>
        </is>
      </c>
      <c r="AB201" s="2" t="inlineStr">
        <is>
          <t/>
        </is>
      </c>
      <c r="AC201" t="inlineStr">
        <is>
          <t/>
        </is>
      </c>
      <c r="AD201" t="inlineStr">
        <is>
          <t/>
        </is>
      </c>
      <c r="AE201" t="inlineStr">
        <is>
          <t/>
        </is>
      </c>
      <c r="AF201" t="inlineStr">
        <is>
          <t/>
        </is>
      </c>
      <c r="AG201" t="inlineStr">
        <is>
          <t/>
        </is>
      </c>
      <c r="AH201" t="inlineStr">
        <is>
          <t/>
        </is>
      </c>
      <c r="AI201" t="inlineStr">
        <is>
          <t/>
        </is>
      </c>
      <c r="AJ201" t="inlineStr">
        <is>
          <t/>
        </is>
      </c>
      <c r="AK201" t="inlineStr">
        <is>
          <t/>
        </is>
      </c>
      <c r="AL201" s="2" t="inlineStr">
        <is>
          <t>latauslaite</t>
        </is>
      </c>
      <c r="AM201" s="2" t="inlineStr">
        <is>
          <t>3</t>
        </is>
      </c>
      <c r="AN201" s="2" t="inlineStr">
        <is>
          <t/>
        </is>
      </c>
      <c r="AO201" t="inlineStr">
        <is>
          <t/>
        </is>
      </c>
      <c r="AP201" t="inlineStr">
        <is>
          <t/>
        </is>
      </c>
      <c r="AQ201" t="inlineStr">
        <is>
          <t/>
        </is>
      </c>
      <c r="AR201" t="inlineStr">
        <is>
          <t/>
        </is>
      </c>
      <c r="AS201" t="inlineStr">
        <is>
          <t/>
        </is>
      </c>
      <c r="AT201" s="2" t="inlineStr">
        <is>
          <t>gléas lódála</t>
        </is>
      </c>
      <c r="AU201" s="2" t="inlineStr">
        <is>
          <t>3</t>
        </is>
      </c>
      <c r="AV201" s="2" t="inlineStr">
        <is>
          <t/>
        </is>
      </c>
      <c r="AW201" t="inlineStr">
        <is>
          <t/>
        </is>
      </c>
      <c r="AX201" t="inlineStr">
        <is>
          <t/>
        </is>
      </c>
      <c r="AY201" t="inlineStr">
        <is>
          <t/>
        </is>
      </c>
      <c r="AZ201" t="inlineStr">
        <is>
          <t/>
        </is>
      </c>
      <c r="BA201" t="inlineStr">
        <is>
          <t/>
        </is>
      </c>
      <c r="BB201" t="inlineStr">
        <is>
          <t/>
        </is>
      </c>
      <c r="BC201" t="inlineStr">
        <is>
          <t/>
        </is>
      </c>
      <c r="BD201" t="inlineStr">
        <is>
          <t/>
        </is>
      </c>
      <c r="BE201" t="inlineStr">
        <is>
          <t/>
        </is>
      </c>
      <c r="BF201" t="inlineStr">
        <is>
          <t/>
        </is>
      </c>
      <c r="BG201" t="inlineStr">
        <is>
          <t/>
        </is>
      </c>
      <c r="BH201" t="inlineStr">
        <is>
          <t/>
        </is>
      </c>
      <c r="BI201" t="inlineStr">
        <is>
          <t/>
        </is>
      </c>
      <c r="BJ201" t="inlineStr">
        <is>
          <t/>
        </is>
      </c>
      <c r="BK201" t="inlineStr">
        <is>
          <t/>
        </is>
      </c>
      <c r="BL201" t="inlineStr">
        <is>
          <t/>
        </is>
      </c>
      <c r="BM201" t="inlineStr">
        <is>
          <t/>
        </is>
      </c>
      <c r="BN201" t="inlineStr">
        <is>
          <t/>
        </is>
      </c>
      <c r="BO201" t="inlineStr">
        <is>
          <t/>
        </is>
      </c>
      <c r="BP201" t="inlineStr">
        <is>
          <t/>
        </is>
      </c>
      <c r="BQ201" t="inlineStr">
        <is>
          <t/>
        </is>
      </c>
      <c r="BR201" t="inlineStr">
        <is>
          <t/>
        </is>
      </c>
      <c r="BS201" t="inlineStr">
        <is>
          <t/>
        </is>
      </c>
      <c r="BT201" t="inlineStr">
        <is>
          <t/>
        </is>
      </c>
      <c r="BU201" t="inlineStr">
        <is>
          <t/>
        </is>
      </c>
      <c r="BV201" t="inlineStr">
        <is>
          <t/>
        </is>
      </c>
      <c r="BW201" t="inlineStr">
        <is>
          <t/>
        </is>
      </c>
      <c r="BX201" t="inlineStr">
        <is>
          <t/>
        </is>
      </c>
      <c r="BY201" t="inlineStr">
        <is>
          <t/>
        </is>
      </c>
      <c r="BZ201" s="2" t="inlineStr">
        <is>
          <t>mechanizm ładujący</t>
        </is>
      </c>
      <c r="CA201" s="2" t="inlineStr">
        <is>
          <t>3</t>
        </is>
      </c>
      <c r="CB201" s="2" t="inlineStr">
        <is>
          <t/>
        </is>
      </c>
      <c r="CC201" t="inlineStr">
        <is>
          <t/>
        </is>
      </c>
      <c r="CD201" t="inlineStr">
        <is>
          <t/>
        </is>
      </c>
      <c r="CE201" t="inlineStr">
        <is>
          <t/>
        </is>
      </c>
      <c r="CF201" t="inlineStr">
        <is>
          <t/>
        </is>
      </c>
      <c r="CG201" t="inlineStr">
        <is>
          <t/>
        </is>
      </c>
      <c r="CH201" t="inlineStr">
        <is>
          <t/>
        </is>
      </c>
      <c r="CI201" t="inlineStr">
        <is>
          <t/>
        </is>
      </c>
      <c r="CJ201" t="inlineStr">
        <is>
          <t/>
        </is>
      </c>
      <c r="CK201" t="inlineStr">
        <is>
          <t/>
        </is>
      </c>
      <c r="CL201" s="2" t="inlineStr">
        <is>
          <t>nabíjacie zariadenie</t>
        </is>
      </c>
      <c r="CM201" s="2" t="inlineStr">
        <is>
          <t>3</t>
        </is>
      </c>
      <c r="CN201" s="2" t="inlineStr">
        <is>
          <t/>
        </is>
      </c>
      <c r="CO201" t="inlineStr">
        <is>
          <t/>
        </is>
      </c>
      <c r="CP201" t="inlineStr">
        <is>
          <t/>
        </is>
      </c>
      <c r="CQ201" t="inlineStr">
        <is>
          <t/>
        </is>
      </c>
      <c r="CR201" t="inlineStr">
        <is>
          <t/>
        </is>
      </c>
      <c r="CS201" t="inlineStr">
        <is>
          <t/>
        </is>
      </c>
      <c r="CT201" t="inlineStr">
        <is>
          <t/>
        </is>
      </c>
      <c r="CU201" t="inlineStr">
        <is>
          <t/>
        </is>
      </c>
      <c r="CV201" t="inlineStr">
        <is>
          <t/>
        </is>
      </c>
      <c r="CW201" t="inlineStr">
        <is>
          <t/>
        </is>
      </c>
    </row>
    <row r="202">
      <c r="A202" s="1" t="str">
        <f>HYPERLINK("https://iate.europa.eu/entry/result/1443054/all", "1443054")</f>
        <v>1443054</v>
      </c>
      <c r="B202" t="inlineStr">
        <is>
          <t>INTERNATIONAL RELATIONS</t>
        </is>
      </c>
      <c r="C202" t="inlineStr">
        <is>
          <t>INTERNATIONAL RELATIONS|defence|military equipment</t>
        </is>
      </c>
      <c r="D202" t="inlineStr">
        <is>
          <t>yes</t>
        </is>
      </c>
      <c r="E202" t="inlineStr">
        <is>
          <t/>
        </is>
      </c>
      <c r="F202" s="2" t="inlineStr">
        <is>
          <t>многозарядно огнестрелно оръжие</t>
        </is>
      </c>
      <c r="G202" s="2" t="inlineStr">
        <is>
          <t>3</t>
        </is>
      </c>
      <c r="H202" s="2" t="inlineStr">
        <is>
          <t/>
        </is>
      </c>
      <c r="I202" t="inlineStr">
        <is>
          <t>огнестрелно оръжие, което след всеки произведен изстрел се презарежда ръчно чрез вкарване в цевта на патрон, който постъпва от пълнителя посредством придвижване с помощта на механизъм</t>
        </is>
      </c>
      <c r="J202" s="2" t="inlineStr">
        <is>
          <t>opakovací zbraň</t>
        </is>
      </c>
      <c r="K202" s="2" t="inlineStr">
        <is>
          <t>3</t>
        </is>
      </c>
      <c r="L202" s="2" t="inlineStr">
        <is>
          <t/>
        </is>
      </c>
      <c r="M202" t="inlineStr">
        <is>
          <t>palná zbraň se zásobníkem nebo jiným podávacím ústrojím, u níž se opětovné nabití děje v důsledku ručního ovládání závěru nebo mechanického otočení revolverového válce</t>
        </is>
      </c>
      <c r="N202" s="2" t="inlineStr">
        <is>
          <t>repetervåben</t>
        </is>
      </c>
      <c r="O202" s="2" t="inlineStr">
        <is>
          <t>3</t>
        </is>
      </c>
      <c r="P202" s="2" t="inlineStr">
        <is>
          <t/>
        </is>
      </c>
      <c r="Q202" t="inlineStr">
        <is>
          <t>et skydevåben, hvor der efter affyring af et skud lades ny ammunition via en håndbetjent mekanisme i løbet</t>
        </is>
      </c>
      <c r="R202" s="2" t="inlineStr">
        <is>
          <t>Repetierwaffe|
Repetier-Feuerwaffe</t>
        </is>
      </c>
      <c r="S202" s="2" t="inlineStr">
        <is>
          <t>3|
3</t>
        </is>
      </c>
      <c r="T202" s="2" t="inlineStr">
        <is>
          <t xml:space="preserve">|
</t>
        </is>
      </c>
      <c r="U202" t="inlineStr">
        <is>
          <t>Feuerwaffe, bei der nach Abgabe eines Schusses über einen Mechanismus Munition aus einem Magazin von Hand in den Lauf nachgeladen wird</t>
        </is>
      </c>
      <c r="V202" s="2" t="inlineStr">
        <is>
          <t>επαναληπτικό όπλο</t>
        </is>
      </c>
      <c r="W202" s="2" t="inlineStr">
        <is>
          <t>3</t>
        </is>
      </c>
      <c r="X202" s="2" t="inlineStr">
        <is>
          <t/>
        </is>
      </c>
      <c r="Y202" t="inlineStr">
        <is>
          <t>Το πυροβόλο όπλο το οποίο, μετά από κάθε βολή, οπλίζεται εκ νέου με χειρισμό που συνίσταται στην εισαγωγή μέσα στην κάννη φυσιγγίου που λαμβάνεται από αποθήκη και μεταφέρεται με τη βοήθεια μηχανισμού.</t>
        </is>
      </c>
      <c r="Z202" s="2" t="inlineStr">
        <is>
          <t>repeating firearm|
repeating gun|
repetition firing gun</t>
        </is>
      </c>
      <c r="AA202" s="2" t="inlineStr">
        <is>
          <t>3|
1|
1</t>
        </is>
      </c>
      <c r="AB202" s="2" t="inlineStr">
        <is>
          <t xml:space="preserve">|
|
</t>
        </is>
      </c>
      <c r="AC202" t="inlineStr">
        <is>
          <t>firearm which after a round has been fired is designed to be reloaded from a magazine or cylinder by means of a manually-operated action, making possible rapid firing of successive shots</t>
        </is>
      </c>
      <c r="AD202" s="2" t="inlineStr">
        <is>
          <t>arma de repetición</t>
        </is>
      </c>
      <c r="AE202" s="2" t="inlineStr">
        <is>
          <t>3</t>
        </is>
      </c>
      <c r="AF202" s="2" t="inlineStr">
        <is>
          <t/>
        </is>
      </c>
      <c r="AG202" t="inlineStr">
        <is>
          <t>Arma de fuego que se recarga después de cada disparo mediante un mecanismo que introduce en el cañón un cartucho colocado manualmente en el depósito de municiones.</t>
        </is>
      </c>
      <c r="AH202" s="2" t="inlineStr">
        <is>
          <t>manuaalse süsteemiga ümberlaetav mitmelasuline tulirelv|
manuaalse ümberlaadimisega mitmelasuline tulirelv</t>
        </is>
      </c>
      <c r="AI202" s="2" t="inlineStr">
        <is>
          <t>3|
3</t>
        </is>
      </c>
      <c r="AJ202" s="2" t="inlineStr">
        <is>
          <t xml:space="preserve">|
</t>
        </is>
      </c>
      <c r="AK202" t="inlineStr">
        <is>
          <t>tulirelv, mida laetakse iga kord pärast lasku padrunisalvest või -pesast käsitsi käitatava mehhanismiga</t>
        </is>
      </c>
      <c r="AL202" s="2" t="inlineStr">
        <is>
          <t>lippaallinen kertatuliase</t>
        </is>
      </c>
      <c r="AM202" s="2" t="inlineStr">
        <is>
          <t>3</t>
        </is>
      </c>
      <c r="AN202" s="2" t="inlineStr">
        <is>
          <t>preferred</t>
        </is>
      </c>
      <c r="AO202" t="inlineStr">
        <is>
          <t>tuliase, joka ladataan käsin jokaisen laukauksen jälkeen siirtämällä koneiston avulla patruuna lippaasta piippuun</t>
        </is>
      </c>
      <c r="AP202" s="2" t="inlineStr">
        <is>
          <t>arme à répétition</t>
        </is>
      </c>
      <c r="AQ202" s="2" t="inlineStr">
        <is>
          <t>3</t>
        </is>
      </c>
      <c r="AR202" s="2" t="inlineStr">
        <is>
          <t/>
        </is>
      </c>
      <c r="AS202" t="inlineStr">
        <is>
          <t>arme à feu qui, après chaque coup tiré, est rechargée manuellement par introduction dans le canon d'une cartouche prélevée dans un magasin et transportée à l'aide d'un mécanisme</t>
        </is>
      </c>
      <c r="AT202" s="2" t="inlineStr">
        <is>
          <t>arm tine athchaite</t>
        </is>
      </c>
      <c r="AU202" s="2" t="inlineStr">
        <is>
          <t>3</t>
        </is>
      </c>
      <c r="AV202" s="2" t="inlineStr">
        <is>
          <t/>
        </is>
      </c>
      <c r="AW202" t="inlineStr">
        <is>
          <t>---</t>
        </is>
      </c>
      <c r="AX202" s="2" t="inlineStr">
        <is>
          <t>repetirajuće vatreno oružje</t>
        </is>
      </c>
      <c r="AY202" s="2" t="inlineStr">
        <is>
          <t>3</t>
        </is>
      </c>
      <c r="AZ202" s="2" t="inlineStr">
        <is>
          <t/>
        </is>
      </c>
      <c r="BA202" t="inlineStr">
        <is>
          <t>vatreno oružje koje je osmišljeno tako da se nakon ispaljivanja zrna ručno ponovno napuni iz spremnika ili bubnja</t>
        </is>
      </c>
      <c r="BB202" s="2" t="inlineStr">
        <is>
          <t>ismétlő tűzfegyver</t>
        </is>
      </c>
      <c r="BC202" s="2" t="inlineStr">
        <is>
          <t>4</t>
        </is>
      </c>
      <c r="BD202" s="2" t="inlineStr">
        <is>
          <t/>
        </is>
      </c>
      <c r="BE202" t="inlineStr">
        <is>
          <t>olyan tűzfegyver, amelyet úgy terveztek és alakítottak ki, hogy minden lövés leadása után tölténytárból vagy forgódobból a szerkezet kézi működtetésével tölthető újra</t>
        </is>
      </c>
      <c r="BF202" s="2" t="inlineStr">
        <is>
          <t>arma a ripetizione</t>
        </is>
      </c>
      <c r="BG202" s="2" t="inlineStr">
        <is>
          <t>3</t>
        </is>
      </c>
      <c r="BH202" s="2" t="inlineStr">
        <is>
          <t/>
        </is>
      </c>
      <c r="BI202" t="inlineStr">
        <is>
          <t>un'arma da fuoco che dopo ogni sparo viene ricaricata manualmente inserendo nella canna una cartuccia, prelevata dal serbatoio e trasportata tramite un meccanismo</t>
        </is>
      </c>
      <c r="BJ202" s="2" t="inlineStr">
        <is>
          <t>pertaisomas šaunamasis ginklas</t>
        </is>
      </c>
      <c r="BK202" s="2" t="inlineStr">
        <is>
          <t>3</t>
        </is>
      </c>
      <c r="BL202" s="2" t="inlineStr">
        <is>
          <t/>
        </is>
      </c>
      <c r="BM202" t="inlineStr">
        <is>
          <t>šaunamasis ginklas, kuris yra sukonstruotas taip, kad, iššovus šovinį, ranka atliekamu veiksmu ginklas turi būti užtaisomas iš dėtuvės arba iš būgnelio</t>
        </is>
      </c>
      <c r="BN202" s="2" t="inlineStr">
        <is>
          <t>atkārtotas darbības šaujamierocis|
pārlādējamais šaujamierocis</t>
        </is>
      </c>
      <c r="BO202" s="2" t="inlineStr">
        <is>
          <t>2|
2</t>
        </is>
      </c>
      <c r="BP202" s="2" t="inlineStr">
        <is>
          <t xml:space="preserve">preferred|
</t>
        </is>
      </c>
      <c r="BQ202" t="inlineStr">
        <is>
          <t>šaujamierocis, kuru pēc vienas patronas izšaušanas ir paredzēts pārlādēt no aptveres vai cilindra ar roku</t>
        </is>
      </c>
      <c r="BR202" s="2" t="inlineStr">
        <is>
          <t>arma tan-nar b’ripetitur|
arma tan-nar li tirrepeti</t>
        </is>
      </c>
      <c r="BS202" s="2" t="inlineStr">
        <is>
          <t>4|
3</t>
        </is>
      </c>
      <c r="BT202" s="2" t="inlineStr">
        <is>
          <t>|
preferred</t>
        </is>
      </c>
      <c r="BU202" t="inlineStr">
        <is>
          <t>arma tan-nar li wara li jkun sparat tir minnha tkun iddisinjata b'tali mod li terġa' tikkarga minn magazzin jew ċilindru billi ssir azzjoni kaġunata minn ċaqliq tal-id</t>
        </is>
      </c>
      <c r="BV202" s="2" t="inlineStr">
        <is>
          <t>repeteerwapen|
repeteervuurwapen|
repeterend wapen</t>
        </is>
      </c>
      <c r="BW202" s="2" t="inlineStr">
        <is>
          <t>3|
3|
3</t>
        </is>
      </c>
      <c r="BX202" s="2" t="inlineStr">
        <is>
          <t xml:space="preserve">|
|
</t>
        </is>
      </c>
      <c r="BY202" t="inlineStr">
        <is>
          <t>een vuurwapen dat na elk schot met de hand via een mechanisme opnieuw wordt geladen door uit een lader een kogel in de kamer te brengen</t>
        </is>
      </c>
      <c r="BZ202" s="2" t="inlineStr">
        <is>
          <t>repetująca broń palna|
powtarzalna broń palna</t>
        </is>
      </c>
      <c r="CA202" s="2" t="inlineStr">
        <is>
          <t>3|
3</t>
        </is>
      </c>
      <c r="CB202" s="2" t="inlineStr">
        <is>
          <t>|
preferred</t>
        </is>
      </c>
      <c r="CC202" t="inlineStr">
        <is>
          <t>broń palna [ &lt;a href="/entry/result/1442422/all" id="ENTRY_TO_ENTRY_CONVERTER" target="_blank"&gt;IATE:1442422&lt;/a&gt; ], która po wystrzeleniu naboju może zostać ponownie naładowana z magazynka lub cylindra</t>
        </is>
      </c>
      <c r="CD202" s="2" t="inlineStr">
        <is>
          <t>arma de repetição|
arma de fogo de repetição</t>
        </is>
      </c>
      <c r="CE202" s="2" t="inlineStr">
        <is>
          <t>3|
3</t>
        </is>
      </c>
      <c r="CF202" s="2" t="inlineStr">
        <is>
          <t xml:space="preserve">|
</t>
        </is>
      </c>
      <c r="CG202" t="inlineStr">
        <is>
          <t>Arma de fogo que após cada disparo seja recarregada manualmente mediante a introdução no cano de um cartucho retirado de um depósito e transportado através de um mecanismo.</t>
        </is>
      </c>
      <c r="CH202" s="2" t="inlineStr">
        <is>
          <t>armă de foc cu repetiție</t>
        </is>
      </c>
      <c r="CI202" s="2" t="inlineStr">
        <is>
          <t>3</t>
        </is>
      </c>
      <c r="CJ202" s="2" t="inlineStr">
        <is>
          <t/>
        </is>
      </c>
      <c r="CK202" t="inlineStr">
        <is>
          <t>armă de foc care, după fiecare foc tras, se reîncarcă manual, prin introducerea pe țeavă a unui cartuș preluat din încărcător prin intermediul unui mecanism</t>
        </is>
      </c>
      <c r="CL202" s="2" t="inlineStr">
        <is>
          <t>opakovacia zbraň|
opakovacia palná zbraň</t>
        </is>
      </c>
      <c r="CM202" s="2" t="inlineStr">
        <is>
          <t>3|
3</t>
        </is>
      </c>
      <c r="CN202" s="2" t="inlineStr">
        <is>
          <t xml:space="preserve">|
</t>
        </is>
      </c>
      <c r="CO202" t="inlineStr">
        <is>
          <t>jednohlavňová palná zbraň so zásobovacím zariadením (zásobník, nábojová schránka), v ktorej sa vsunutie náboja do nábojovej komory, vytiahnutie a vyhodenie nábojnice a napnutie bicieho mechanizmu vykonáva ručným ovládaním záveru, alebo palná zbraň s viacerými nábojovými komorami, napríklad usporiadanými v otočnom valci (revolver)</t>
        </is>
      </c>
      <c r="CP202" s="2" t="inlineStr">
        <is>
          <t>repetirno strelno orožje</t>
        </is>
      </c>
      <c r="CQ202" s="2" t="inlineStr">
        <is>
          <t>3</t>
        </is>
      </c>
      <c r="CR202" s="2" t="inlineStr">
        <is>
          <t/>
        </is>
      </c>
      <c r="CS202" t="inlineStr">
        <is>
          <t>orožje, ki ga je po strelu mogoče ročno ponovno napolniti z novim nabojem iz nabojnika ali vrtljivega bobna z repetirnim mehanizmom</t>
        </is>
      </c>
      <c r="CT202" s="2" t="inlineStr">
        <is>
          <t>repetervapen</t>
        </is>
      </c>
      <c r="CU202" s="2" t="inlineStr">
        <is>
          <t>3</t>
        </is>
      </c>
      <c r="CV202" s="2" t="inlineStr">
        <is>
          <t/>
        </is>
      </c>
      <c r="CW202" t="inlineStr">
        <is>
          <t>Skjutvapen med magasin som rymmer flera patroner och som laddas om med en enkel handrörelse.</t>
        </is>
      </c>
    </row>
    <row r="203">
      <c r="A203" s="1" t="str">
        <f>HYPERLINK("https://iate.europa.eu/entry/result/1216253/all", "1216253")</f>
        <v>1216253</v>
      </c>
      <c r="B203" t="inlineStr">
        <is>
          <t>INTERNATIONAL RELATIONS</t>
        </is>
      </c>
      <c r="C203" t="inlineStr">
        <is>
          <t>INTERNATIONAL RELATIONS|defence|military equipment</t>
        </is>
      </c>
      <c r="D203" t="inlineStr">
        <is>
          <t>yes</t>
        </is>
      </c>
      <c r="E203" t="inlineStr">
        <is>
          <t/>
        </is>
      </c>
      <c r="F203" s="2" t="inlineStr">
        <is>
          <t>пълнител</t>
        </is>
      </c>
      <c r="G203" s="2" t="inlineStr">
        <is>
          <t>3</t>
        </is>
      </c>
      <c r="H203" s="2" t="inlineStr">
        <is>
          <t/>
        </is>
      </c>
      <c r="I203" t="inlineStr">
        <is>
          <t/>
        </is>
      </c>
      <c r="J203" s="2" t="inlineStr">
        <is>
          <t>zásobník</t>
        </is>
      </c>
      <c r="K203" s="2" t="inlineStr">
        <is>
          <t>3</t>
        </is>
      </c>
      <c r="L203" s="2" t="inlineStr">
        <is>
          <t/>
        </is>
      </c>
      <c r="M203" t="inlineStr">
        <is>
          <t>zásobovací zařízení vyjímatelné ze zbraně</t>
        </is>
      </c>
      <c r="N203" s="2" t="inlineStr">
        <is>
          <t>magasin</t>
        </is>
      </c>
      <c r="O203" s="2" t="inlineStr">
        <is>
          <t>3</t>
        </is>
      </c>
      <c r="P203" s="2" t="inlineStr">
        <is>
          <t/>
        </is>
      </c>
      <c r="Q203" t="inlineStr">
        <is>
          <t>et skydevåbens indstøbte eller fastgjorte beholder til patroner</t>
        </is>
      </c>
      <c r="R203" s="2" t="inlineStr">
        <is>
          <t>Magazin</t>
        </is>
      </c>
      <c r="S203" s="2" t="inlineStr">
        <is>
          <t>3</t>
        </is>
      </c>
      <c r="T203" s="2" t="inlineStr">
        <is>
          <t/>
        </is>
      </c>
      <c r="U203" t="inlineStr">
        <is>
          <t>feste, mobile oder bewegliche Vorrichtung zur Lagerung von Patronenmunition in Mehrlader-Feuerwaffen</t>
        </is>
      </c>
      <c r="V203" s="2" t="inlineStr">
        <is>
          <t>γεμιστήρας</t>
        </is>
      </c>
      <c r="W203" s="2" t="inlineStr">
        <is>
          <t>3</t>
        </is>
      </c>
      <c r="X203" s="2" t="inlineStr">
        <is>
          <t/>
        </is>
      </c>
      <c r="Y203" t="inlineStr">
        <is>
          <t>στα επαναληπτικά όπλα, κινητή, μεταλλική θήκη με φυσίγγια</t>
        </is>
      </c>
      <c r="Z203" s="2" t="inlineStr">
        <is>
          <t>magazine</t>
        </is>
      </c>
      <c r="AA203" s="2" t="inlineStr">
        <is>
          <t>3</t>
        </is>
      </c>
      <c r="AB203" s="2" t="inlineStr">
        <is>
          <t/>
        </is>
      </c>
      <c r="AC203" t="inlineStr">
        <is>
          <t>container or detachable receptacle for holding a supply of cartridges to be fed automatically to the breech of a gun</t>
        </is>
      </c>
      <c r="AD203" s="2" t="inlineStr">
        <is>
          <t>cargador</t>
        </is>
      </c>
      <c r="AE203" s="2" t="inlineStr">
        <is>
          <t>3</t>
        </is>
      </c>
      <c r="AF203" s="2" t="inlineStr">
        <is>
          <t/>
        </is>
      </c>
      <c r="AG203" t="inlineStr">
        <is>
          <t>Dispositivo metálico que contiene la munición lista para ser disparada en un arma corta o larga.</t>
        </is>
      </c>
      <c r="AH203" s="2" t="inlineStr">
        <is>
          <t>padrunisalv</t>
        </is>
      </c>
      <c r="AI203" s="2" t="inlineStr">
        <is>
          <t>3</t>
        </is>
      </c>
      <c r="AJ203" s="2" t="inlineStr">
        <is>
          <t/>
        </is>
      </c>
      <c r="AK203" t="inlineStr">
        <is>
          <t>seade tulirelva padrunite mahutamiseks ja nende nihutamiseks laadimiskõrgusele enne padrunipessa lükkamist</t>
        </is>
      </c>
      <c r="AL203" s="2" t="inlineStr">
        <is>
          <t>lipas|
patruunalipas</t>
        </is>
      </c>
      <c r="AM203" s="2" t="inlineStr">
        <is>
          <t>3|
3</t>
        </is>
      </c>
      <c r="AN203" s="2" t="inlineStr">
        <is>
          <t xml:space="preserve">|
</t>
        </is>
      </c>
      <c r="AO203" t="inlineStr">
        <is>
          <t>aseeseen liittyvä patruunasäiliö, josta latausmekanismi siirtää patruunan kerrallaan patruunapesään</t>
        </is>
      </c>
      <c r="AP203" s="2" t="inlineStr">
        <is>
          <t>chargeur|
magasin</t>
        </is>
      </c>
      <c r="AQ203" s="2" t="inlineStr">
        <is>
          <t>3|
3</t>
        </is>
      </c>
      <c r="AR203" s="2" t="inlineStr">
        <is>
          <t xml:space="preserve">|
</t>
        </is>
      </c>
      <c r="AS203" t="inlineStr">
        <is>
          <t>partie d'une arme à feu où les cartouches sont stockées avant d'être chambrées puis percutées</t>
        </is>
      </c>
      <c r="AT203" s="2" t="inlineStr">
        <is>
          <t>piléarlann</t>
        </is>
      </c>
      <c r="AU203" s="2" t="inlineStr">
        <is>
          <t>3</t>
        </is>
      </c>
      <c r="AV203" s="2" t="inlineStr">
        <is>
          <t/>
        </is>
      </c>
      <c r="AW203" t="inlineStr">
        <is>
          <t/>
        </is>
      </c>
      <c r="AX203" s="2" t="inlineStr">
        <is>
          <t>spremnik</t>
        </is>
      </c>
      <c r="AY203" s="2" t="inlineStr">
        <is>
          <t>3</t>
        </is>
      </c>
      <c r="AZ203" s="2" t="inlineStr">
        <is>
          <t/>
        </is>
      </c>
      <c r="BA203" t="inlineStr">
        <is>
          <t/>
        </is>
      </c>
      <c r="BB203" s="2" t="inlineStr">
        <is>
          <t>tölténytár</t>
        </is>
      </c>
      <c r="BC203" s="2" t="inlineStr">
        <is>
          <t>4</t>
        </is>
      </c>
      <c r="BD203" s="2" t="inlineStr">
        <is>
          <t/>
        </is>
      </c>
      <c r="BE203" t="inlineStr">
        <is>
          <t/>
        </is>
      </c>
      <c r="BF203" s="2" t="inlineStr">
        <is>
          <t>caricatore</t>
        </is>
      </c>
      <c r="BG203" s="2" t="inlineStr">
        <is>
          <t>3</t>
        </is>
      </c>
      <c r="BH203" s="2" t="inlineStr">
        <is>
          <t/>
        </is>
      </c>
      <c r="BI203" t="inlineStr">
        <is>
          <t>involucro amovibile delle armi da fuoco portatili a ripetizione che alloggia più cartucce&lt;sup&gt;1&lt;/sup&gt; pronte per l'introduzione nella camera&lt;sup&gt;2&lt;/sup&gt; dell'arma&lt;p&gt;&lt;sup&gt;1&lt;/sup&gt; cartuccia [ &lt;a href="/entry/result/844409/all" id="ENTRY_TO_ENTRY_CONVERTER" target="_blank"&gt;IATE:844409&lt;/a&gt; ]&lt;br&gt;&lt;sup&gt;2&lt;/sup&gt; camera [ &lt;a href="/entry/result/3571501/all" id="ENTRY_TO_ENTRY_CONVERTER" target="_blank"&gt;IATE:3571501&lt;/a&gt; ]&lt;/p&gt;</t>
        </is>
      </c>
      <c r="BJ203" s="2" t="inlineStr">
        <is>
          <t>dėtuvė</t>
        </is>
      </c>
      <c r="BK203" s="2" t="inlineStr">
        <is>
          <t>3</t>
        </is>
      </c>
      <c r="BL203" s="2" t="inlineStr">
        <is>
          <t/>
        </is>
      </c>
      <c r="BM203" t="inlineStr">
        <is>
          <t>speciali šaunamojo ginklo įranga šoviniams (šaudmenims) talpinti ir tolygiai jiems stumti į ginklo imtuvą, o iš jo į vamzdį (šovinio, šaudmens lizdą)</t>
        </is>
      </c>
      <c r="BN203" s="2" t="inlineStr">
        <is>
          <t>magazīna</t>
        </is>
      </c>
      <c r="BO203" s="2" t="inlineStr">
        <is>
          <t>3</t>
        </is>
      </c>
      <c r="BP203" s="2" t="inlineStr">
        <is>
          <t/>
        </is>
      </c>
      <c r="BQ203" t="inlineStr">
        <is>
          <t/>
        </is>
      </c>
      <c r="BR203" s="2" t="inlineStr">
        <is>
          <t>magazzin</t>
        </is>
      </c>
      <c r="BS203" s="2" t="inlineStr">
        <is>
          <t>3</t>
        </is>
      </c>
      <c r="BT203" s="2" t="inlineStr">
        <is>
          <t/>
        </is>
      </c>
      <c r="BU203" t="inlineStr">
        <is>
          <t>kontenitur jew reċipjent li jinqala' biex fih tinżamm provvista ta' skrataċ li awtomatikament jidħlu fil-kulatta tal-ixkubetta</t>
        </is>
      </c>
      <c r="BV203" s="2" t="inlineStr">
        <is>
          <t>magazijn</t>
        </is>
      </c>
      <c r="BW203" s="2" t="inlineStr">
        <is>
          <t>4</t>
        </is>
      </c>
      <c r="BX203" s="2" t="inlineStr">
        <is>
          <t/>
        </is>
      </c>
      <c r="BY203" t="inlineStr">
        <is>
          <t>houder van vuurwapens die voor de toevoer van patronen zorgt en die ofwel vastzit aan het wapen ofwel verwijderbaar is , waarbij de patronen in het magazijn, afhankelijk van het wapen, automatisch of handmatig in het wapen geladen worden (meestal gebeurt dit met een veer)</t>
        </is>
      </c>
      <c r="BZ203" s="2" t="inlineStr">
        <is>
          <t>magazynek</t>
        </is>
      </c>
      <c r="CA203" s="2" t="inlineStr">
        <is>
          <t>3</t>
        </is>
      </c>
      <c r="CB203" s="2" t="inlineStr">
        <is>
          <t/>
        </is>
      </c>
      <c r="CC203" t="inlineStr">
        <is>
          <t>mechanizm zasilający danej broni, z którego dosyłane są naboje do komory nabojowej</t>
        </is>
      </c>
      <c r="CD203" s="2" t="inlineStr">
        <is>
          <t>carregador</t>
        </is>
      </c>
      <c r="CE203" s="2" t="inlineStr">
        <is>
          <t>3</t>
        </is>
      </c>
      <c r="CF203" s="2" t="inlineStr">
        <is>
          <t/>
        </is>
      </c>
      <c r="CG203" t="inlineStr">
        <is>
          <t>Contentor normalmente amovível que serve para municiar uma arma de fogo.</t>
        </is>
      </c>
      <c r="CH203" s="2" t="inlineStr">
        <is>
          <t>magazie de cartușe</t>
        </is>
      </c>
      <c r="CI203" s="2" t="inlineStr">
        <is>
          <t>3</t>
        </is>
      </c>
      <c r="CJ203" s="2" t="inlineStr">
        <is>
          <t/>
        </is>
      </c>
      <c r="CK203" t="inlineStr">
        <is>
          <t/>
        </is>
      </c>
      <c r="CL203" s="2" t="inlineStr">
        <is>
          <t>zásobník</t>
        </is>
      </c>
      <c r="CM203" s="2" t="inlineStr">
        <is>
          <t>3</t>
        </is>
      </c>
      <c r="CN203" s="2" t="inlineStr">
        <is>
          <t/>
        </is>
      </c>
      <c r="CO203" t="inlineStr">
        <is>
          <t>zásobovacie zariadenie vynímajúce sa zo zbrane</t>
        </is>
      </c>
      <c r="CP203" s="2" t="inlineStr">
        <is>
          <t>nabojnik</t>
        </is>
      </c>
      <c r="CQ203" s="2" t="inlineStr">
        <is>
          <t>3</t>
        </is>
      </c>
      <c r="CR203" s="2" t="inlineStr">
        <is>
          <t/>
        </is>
      </c>
      <c r="CS203" t="inlineStr">
        <is>
          <t>shramba za naboje v strelnem orožju</t>
        </is>
      </c>
      <c r="CT203" s="2" t="inlineStr">
        <is>
          <t>magasin</t>
        </is>
      </c>
      <c r="CU203" s="2" t="inlineStr">
        <is>
          <t>3</t>
        </is>
      </c>
      <c r="CV203" s="2" t="inlineStr">
        <is>
          <t/>
        </is>
      </c>
      <c r="CW203" t="inlineStr">
        <is>
          <t>inom vapentekniken behållare för patroner på hel- och halvautomatiska vapen</t>
        </is>
      </c>
    </row>
    <row r="204">
      <c r="A204" s="1" t="str">
        <f>HYPERLINK("https://iate.europa.eu/entry/result/843848/all", "843848")</f>
        <v>843848</v>
      </c>
      <c r="B204" t="inlineStr">
        <is>
          <t>INTERNATIONAL RELATIONS</t>
        </is>
      </c>
      <c r="C204" t="inlineStr">
        <is>
          <t>INTERNATIONAL RELATIONS|defence|military equipment</t>
        </is>
      </c>
      <c r="D204" t="inlineStr">
        <is>
          <t>yes</t>
        </is>
      </c>
      <c r="E204" t="inlineStr">
        <is>
          <t/>
        </is>
      </c>
      <c r="F204" s="2" t="inlineStr">
        <is>
          <t>цев с бразди|
нарезна цев</t>
        </is>
      </c>
      <c r="G204" s="2" t="inlineStr">
        <is>
          <t>3|
3</t>
        </is>
      </c>
      <c r="H204" s="2" t="inlineStr">
        <is>
          <t xml:space="preserve">|
</t>
        </is>
      </c>
      <c r="I204" t="inlineStr">
        <is>
          <t>цев с четири или повече спирално извити под определен ъгъл бразди по цялата си дължина, придаващи въртеливо движение и стабилност на куршума</t>
        </is>
      </c>
      <c r="J204" s="2" t="inlineStr">
        <is>
          <t>drážkovaná hlaveň|
hlaveň s drážkovaným vývrtem</t>
        </is>
      </c>
      <c r="K204" s="2" t="inlineStr">
        <is>
          <t>3|
3</t>
        </is>
      </c>
      <c r="L204" s="2" t="inlineStr">
        <is>
          <t xml:space="preserve">|
</t>
        </is>
      </c>
      <c r="M204" t="inlineStr">
        <is>
          <t/>
        </is>
      </c>
      <c r="N204" s="2" t="inlineStr">
        <is>
          <t>riflet løb</t>
        </is>
      </c>
      <c r="O204" s="2" t="inlineStr">
        <is>
          <t>3</t>
        </is>
      </c>
      <c r="P204" s="2" t="inlineStr">
        <is>
          <t/>
        </is>
      </c>
      <c r="Q204" t="inlineStr">
        <is>
          <t>et våbenløb, der er riflet indvendigt, så projektilet drejer om længdeaksen, hvorved der opnås større præcision og længere rækkevidde</t>
        </is>
      </c>
      <c r="R204" s="2" t="inlineStr">
        <is>
          <t>gezogener Lauf</t>
        </is>
      </c>
      <c r="S204" s="2" t="inlineStr">
        <is>
          <t>3</t>
        </is>
      </c>
      <c r="T204" s="2" t="inlineStr">
        <is>
          <t/>
        </is>
      </c>
      <c r="U204" t="inlineStr">
        <is>
          <t>Lauf einer Waffe, der spiralförmig in das Laufinnere geschnittene oder gepresste Züge aufweist, deren spiraliger Verlauf den Projektilen einen Drall verleiht und sie so stabilisiert</t>
        </is>
      </c>
      <c r="V204" s="2" t="inlineStr">
        <is>
          <t>με αυλακωτή κάννη|
με ραβδωτή κάννη|
ραβδόκαννο|
ραβδωτό</t>
        </is>
      </c>
      <c r="W204" s="2" t="inlineStr">
        <is>
          <t>3|
3|
3|
3</t>
        </is>
      </c>
      <c r="X204" s="2" t="inlineStr">
        <is>
          <t xml:space="preserve">|
|
preferred|
</t>
        </is>
      </c>
      <c r="Y204" t="inlineStr">
        <is>
          <t>τα πυροβόλα όπλα που φέρουν στο εσωτερικό της κάνης ελικοειδείς ραβδώσεις</t>
        </is>
      </c>
      <c r="Z204" s="2" t="inlineStr">
        <is>
          <t>rifled barrel</t>
        </is>
      </c>
      <c r="AA204" s="2" t="inlineStr">
        <is>
          <t>3</t>
        </is>
      </c>
      <c r="AB204" s="2" t="inlineStr">
        <is>
          <t/>
        </is>
      </c>
      <c r="AC204" t="inlineStr">
        <is>
          <t>barrel (of a weapon), into the bore of which helical grooves have been cut</t>
        </is>
      </c>
      <c r="AD204" s="2" t="inlineStr">
        <is>
          <t>cañón rayado|
cañón de ánima rayada</t>
        </is>
      </c>
      <c r="AE204" s="2" t="inlineStr">
        <is>
          <t>3|
3</t>
        </is>
      </c>
      <c r="AF204" s="2" t="inlineStr">
        <is>
          <t>|
preferred</t>
        </is>
      </c>
      <c r="AG204" t="inlineStr">
        <is>
          <t>Cañón de un arma de fuego en cuyo interior se han grabado estrías o surcos helicoidales para impartir al proyectil un movimiento de rotación a lo largo de su eje longitudinal que sirve para mejorar su estabilidad aerodinámica y, por tanto, su precisión.</t>
        </is>
      </c>
      <c r="AH204" s="2" t="inlineStr">
        <is>
          <t>vintraud</t>
        </is>
      </c>
      <c r="AI204" s="2" t="inlineStr">
        <is>
          <t>3</t>
        </is>
      </c>
      <c r="AJ204" s="2" t="inlineStr">
        <is>
          <t/>
        </is>
      </c>
      <c r="AK204" t="inlineStr">
        <is>
          <t>relvaraud, mille õõnes on vintsooned</t>
        </is>
      </c>
      <c r="AL204" s="2" t="inlineStr">
        <is>
          <t>rihlattu piippu</t>
        </is>
      </c>
      <c r="AM204" s="2" t="inlineStr">
        <is>
          <t>3</t>
        </is>
      </c>
      <c r="AN204" s="2" t="inlineStr">
        <is>
          <t/>
        </is>
      </c>
      <c r="AO204" t="inlineStr">
        <is>
          <t>ampuma-aseen piippu, jonka sisäpinnassa on kiertyviä uria, rihlakuurnia, joiden tehtävänä on saattaa luoti tai muu ammuttava kappale pyörimään lentonsa aikana pituusakselinsa ympäri tarkkuuden parantamiseksi</t>
        </is>
      </c>
      <c r="AP204" s="2" t="inlineStr">
        <is>
          <t>canon rayé</t>
        </is>
      </c>
      <c r="AQ204" s="2" t="inlineStr">
        <is>
          <t>3</t>
        </is>
      </c>
      <c r="AR204" s="2" t="inlineStr">
        <is>
          <t/>
        </is>
      </c>
      <c r="AS204" t="inlineStr">
        <is>
          <t>canon dont l'âme n'est pas de section circulaire et présente une ou plusieurs rayures conventionnelles ou polygonales destinées à donner un mouvement de rotation à un projectile unique ou multiple</t>
        </is>
      </c>
      <c r="AT204" s="2" t="inlineStr">
        <is>
          <t>bairille eitreach</t>
        </is>
      </c>
      <c r="AU204" s="2" t="inlineStr">
        <is>
          <t>3</t>
        </is>
      </c>
      <c r="AV204" s="2" t="inlineStr">
        <is>
          <t/>
        </is>
      </c>
      <c r="AW204" t="inlineStr">
        <is>
          <t/>
        </is>
      </c>
      <c r="AX204" s="2" t="inlineStr">
        <is>
          <t>užlijebljena cijev</t>
        </is>
      </c>
      <c r="AY204" s="2" t="inlineStr">
        <is>
          <t>3</t>
        </is>
      </c>
      <c r="AZ204" s="2" t="inlineStr">
        <is>
          <t/>
        </is>
      </c>
      <c r="BA204" t="inlineStr">
        <is>
          <t/>
        </is>
      </c>
      <c r="BB204" s="2" t="inlineStr">
        <is>
          <t>huzagolt cső</t>
        </is>
      </c>
      <c r="BC204" s="2" t="inlineStr">
        <is>
          <t>3</t>
        </is>
      </c>
      <c r="BD204" s="2" t="inlineStr">
        <is>
          <t/>
        </is>
      </c>
      <c r="BE204" t="inlineStr">
        <is>
          <t>olyan fegyvercső, amelynek a belsejébe barázdákat véstek; a barázdák forgásra kényszerítik a lövedéket és akadályozzák a gázok lövedék körüli áramlását</t>
        </is>
      </c>
      <c r="BF204" s="2" t="inlineStr">
        <is>
          <t>canna rigata|
canna ad anima rigata</t>
        </is>
      </c>
      <c r="BG204" s="2" t="inlineStr">
        <is>
          <t>3|
3</t>
        </is>
      </c>
      <c r="BH204" s="2" t="inlineStr">
        <is>
          <t xml:space="preserve">|
</t>
        </is>
      </c>
      <c r="BI204" t="inlineStr">
        <is>
          <t>canna all'interno della quale sono tracciati "principi", ovvero solchi o righe elicoidali atti ad imprimere al proiettile una rotazione sul proprio asse, aumentandone la stabilità e diminuendo la possibilità di deviazioni dalla traiettoria</t>
        </is>
      </c>
      <c r="BJ204" s="2" t="inlineStr">
        <is>
          <t>graižtvinis vamzdis</t>
        </is>
      </c>
      <c r="BK204" s="2" t="inlineStr">
        <is>
          <t>3</t>
        </is>
      </c>
      <c r="BL204" s="2" t="inlineStr">
        <is>
          <t/>
        </is>
      </c>
      <c r="BM204" t="inlineStr">
        <is>
          <t>ginklo vamzdis, kuriame yra srieginis griovelis (graižtvas), suteikiantis kulkai (sviediniui) sukamąjį judesį</t>
        </is>
      </c>
      <c r="BN204" s="2" t="inlineStr">
        <is>
          <t>vītņstobrs</t>
        </is>
      </c>
      <c r="BO204" s="2" t="inlineStr">
        <is>
          <t>3</t>
        </is>
      </c>
      <c r="BP204" s="2" t="inlineStr">
        <is>
          <t/>
        </is>
      </c>
      <c r="BQ204" t="inlineStr">
        <is>
          <t>šaujamieroča stobrs, kuram visā tā garumā izveidotas spirālveida gropes, kas izraisa lodes rotāciju</t>
        </is>
      </c>
      <c r="BR204" s="2" t="inlineStr">
        <is>
          <t>kanna b'raddi spirali|
kanna li tispara|
kanna rifled</t>
        </is>
      </c>
      <c r="BS204" s="2" t="inlineStr">
        <is>
          <t>3|
2|
3</t>
        </is>
      </c>
      <c r="BT204" s="2" t="inlineStr">
        <is>
          <t xml:space="preserve">|
|
</t>
        </is>
      </c>
      <c r="BU204" t="inlineStr">
        <is>
          <t>kanna b'kanali spirali maqtugħin fuq ġewwa tagħha biex il-balla toħroġ iddur tagħqad</t>
        </is>
      </c>
      <c r="BV204" s="2" t="inlineStr">
        <is>
          <t>getrokken loop</t>
        </is>
      </c>
      <c r="BW204" s="2" t="inlineStr">
        <is>
          <t>3</t>
        </is>
      </c>
      <c r="BX204" s="2" t="inlineStr">
        <is>
          <t/>
        </is>
      </c>
      <c r="BY204" t="inlineStr">
        <is>
          <t>loop met spiraalsgewijs verlopende "trekken" en "velden" die bij het schieten aan het projectiel een rotatie om de lengteas geven, waardoor de kogel beter in zijn baan blijft ten gevolge van het gyroscopisch effect</t>
        </is>
      </c>
      <c r="BZ204" s="2" t="inlineStr">
        <is>
          <t>lufa gwintowana</t>
        </is>
      </c>
      <c r="CA204" s="2" t="inlineStr">
        <is>
          <t>3</t>
        </is>
      </c>
      <c r="CB204" s="2" t="inlineStr">
        <is>
          <t/>
        </is>
      </c>
      <c r="CC204" t="inlineStr">
        <is>
          <t>rodzaj lufy, w której znajduje się gwint (skręcenie), które nadaje pociskowi ruch wirowy, przez co jego lot jest znacznie bardziej stabilny</t>
        </is>
      </c>
      <c r="CD204" s="2" t="inlineStr">
        <is>
          <t>cano estriado|
cano de alma estriada</t>
        </is>
      </c>
      <c r="CE204" s="2" t="inlineStr">
        <is>
          <t>4|
4</t>
        </is>
      </c>
      <c r="CF204" s="2" t="inlineStr">
        <is>
          <t xml:space="preserve">|
</t>
        </is>
      </c>
      <c r="CG204" t="inlineStr">
        <is>
          <t>Cano de uma arma de fogo cuja parede interior (a &lt;i&gt;alma&lt;/i&gt;) possui uma parede provida de sulcos destinados a conferir rotação ao projéctil.</t>
        </is>
      </c>
      <c r="CH204" s="2" t="inlineStr">
        <is>
          <t>țeavă ghintuită</t>
        </is>
      </c>
      <c r="CI204" s="2" t="inlineStr">
        <is>
          <t>3</t>
        </is>
      </c>
      <c r="CJ204" s="2" t="inlineStr">
        <is>
          <t/>
        </is>
      </c>
      <c r="CK204" t="inlineStr">
        <is>
          <t/>
        </is>
      </c>
      <c r="CL204" s="2" t="inlineStr">
        <is>
          <t>hlaveň s drážkovaným vývrtom|
drážkovaný vývrt hlavne</t>
        </is>
      </c>
      <c r="CM204" s="2" t="inlineStr">
        <is>
          <t>3|
3</t>
        </is>
      </c>
      <c r="CN204" s="2" t="inlineStr">
        <is>
          <t>|
admitted</t>
        </is>
      </c>
      <c r="CO204" t="inlineStr">
        <is>
          <t>vodiaca časť vývrtu hlavne s drážkovanou stenou, pričom polia i drážky sú kruhovéhoprofilu a sú pozdĺž osi hlavne stočené do skrutkovice</t>
        </is>
      </c>
      <c r="CP204" s="2" t="inlineStr">
        <is>
          <t>risana cev</t>
        </is>
      </c>
      <c r="CQ204" s="2" t="inlineStr">
        <is>
          <t>3</t>
        </is>
      </c>
      <c r="CR204" s="2" t="inlineStr">
        <is>
          <t/>
        </is>
      </c>
      <c r="CS204" t="inlineStr">
        <is>
          <t/>
        </is>
      </c>
      <c r="CT204" s="2" t="inlineStr">
        <is>
          <t>räfflad pipa</t>
        </is>
      </c>
      <c r="CU204" s="2" t="inlineStr">
        <is>
          <t>3</t>
        </is>
      </c>
      <c r="CV204" s="2" t="inlineStr">
        <is>
          <t/>
        </is>
      </c>
      <c r="CW204" t="inlineStr">
        <is>
          <t/>
        </is>
      </c>
    </row>
    <row r="205">
      <c r="A205" s="1" t="str">
        <f>HYPERLINK("https://iate.europa.eu/entry/result/910134/all", "910134")</f>
        <v>910134</v>
      </c>
      <c r="B205" t="inlineStr">
        <is>
          <t>INTERNATIONAL RELATIONS</t>
        </is>
      </c>
      <c r="C205" t="inlineStr">
        <is>
          <t>INTERNATIONAL RELATIONS|defence|military equipment</t>
        </is>
      </c>
      <c r="D205" t="inlineStr">
        <is>
          <t>yes</t>
        </is>
      </c>
      <c r="E205" t="inlineStr">
        <is>
          <t/>
        </is>
      </c>
      <c r="F205" s="2" t="inlineStr">
        <is>
          <t>безоткатно оръдие</t>
        </is>
      </c>
      <c r="G205" s="2" t="inlineStr">
        <is>
          <t>3</t>
        </is>
      </c>
      <c r="H205" s="2" t="inlineStr">
        <is>
          <t/>
        </is>
      </c>
      <c r="I205" t="inlineStr">
        <is>
          <t>артилерийско оръдие, което при изстрел не дава откат на тялото</t>
        </is>
      </c>
      <c r="J205" s="2" t="inlineStr">
        <is>
          <t>bezzákluzová puška</t>
        </is>
      </c>
      <c r="K205" s="2" t="inlineStr">
        <is>
          <t>3</t>
        </is>
      </c>
      <c r="L205" s="2" t="inlineStr">
        <is>
          <t/>
        </is>
      </c>
      <c r="M205" t="inlineStr">
        <is>
          <t>lehká palná zbraň umožňující vystřelit těžší projektil než zbraň se zákluzem (tj. se zpětným pohybem hlavně při výstřelu)</t>
        </is>
      </c>
      <c r="N205" s="2" t="inlineStr">
        <is>
          <t>rekylsvagt gevær|
rekylfrit gevær</t>
        </is>
      </c>
      <c r="O205" s="2" t="inlineStr">
        <is>
          <t>3|
3</t>
        </is>
      </c>
      <c r="P205" s="2" t="inlineStr">
        <is>
          <t xml:space="preserve">|
</t>
        </is>
      </c>
      <c r="Q205" t="inlineStr">
        <is>
          <t>våbensystem, hvori væsentlige dele af bevægelsesenergien fra gastrykket ledes bagud og dermed udligner bevægelsesenergien i det gastryk, som driver projektilet fremad</t>
        </is>
      </c>
      <c r="R205" s="2" t="inlineStr">
        <is>
          <t>Leichtgeschütz</t>
        </is>
      </c>
      <c r="S205" s="2" t="inlineStr">
        <is>
          <t>3</t>
        </is>
      </c>
      <c r="T205" s="2" t="inlineStr">
        <is>
          <t/>
        </is>
      </c>
      <c r="U205" t="inlineStr">
        <is>
          <t>eine Schulterwaffe; zählt zur Gruppe der leichten Waffen</t>
        </is>
      </c>
      <c r="V205" s="2" t="inlineStr">
        <is>
          <t>πυροβόλο χωρίς οπισθοδρόμηση</t>
        </is>
      </c>
      <c r="W205" s="2" t="inlineStr">
        <is>
          <t>3</t>
        </is>
      </c>
      <c r="X205" s="2" t="inlineStr">
        <is>
          <t/>
        </is>
      </c>
      <c r="Y205" t="inlineStr">
        <is>
          <t/>
        </is>
      </c>
      <c r="Z205" s="2" t="inlineStr">
        <is>
          <t>recoilless gun|
recoilless rifle|
RCLR</t>
        </is>
      </c>
      <c r="AA205" s="2" t="inlineStr">
        <is>
          <t>3|
3|
3</t>
        </is>
      </c>
      <c r="AB205" s="2" t="inlineStr">
        <is>
          <t xml:space="preserve">|
|
</t>
        </is>
      </c>
      <c r="AC205" t="inlineStr">
        <is>
          <t>lightweight form of weapon that allows the firing of a heavier projectile than would be practical with a recoiling weapon</t>
        </is>
      </c>
      <c r="AD205" s="2" t="inlineStr">
        <is>
          <t>tubo sin retroceso|
cañón sin retroceso</t>
        </is>
      </c>
      <c r="AE205" s="2" t="inlineStr">
        <is>
          <t>2|
3</t>
        </is>
      </c>
      <c r="AF205" s="2" t="inlineStr">
        <is>
          <t xml:space="preserve">|
</t>
        </is>
      </c>
      <c r="AG205" t="inlineStr">
        <is>
          <t>Arma de artillería cuyo funcionamiento se basa en el equilibrio entre los gases que, al explosionar la pólvora que impulsa el proyectil, salen por la reja trasera del cañón, con los que impulsan el proyectil hacia su objetivo.</t>
        </is>
      </c>
      <c r="AH205" s="2" t="inlineStr">
        <is>
          <t>tagasilöögita suurtükk|
tagasilöögita kahur</t>
        </is>
      </c>
      <c r="AI205" s="2" t="inlineStr">
        <is>
          <t>2|
2</t>
        </is>
      </c>
      <c r="AJ205" s="2" t="inlineStr">
        <is>
          <t xml:space="preserve">|
</t>
        </is>
      </c>
      <c r="AK205" t="inlineStr">
        <is>
          <t>kahur, mille raud lasu korral tagasi ei jookse. Tagasijooksu puudumine saavutatakse osa püssirohugaaside kõrvale juhtimisel teel. Tavaliselt kasutatakse tagasilöögita kahurit tankitõrjerelvana.</t>
        </is>
      </c>
      <c r="AL205" s="2" t="inlineStr">
        <is>
          <t>sinko</t>
        </is>
      </c>
      <c r="AM205" s="2" t="inlineStr">
        <is>
          <t>3</t>
        </is>
      </c>
      <c r="AN205" s="2" t="inlineStr">
        <is>
          <t/>
        </is>
      </c>
      <c r="AO205" t="inlineStr">
        <is>
          <t/>
        </is>
      </c>
      <c r="AP205" s="2" t="inlineStr">
        <is>
          <t>canon sans recul</t>
        </is>
      </c>
      <c r="AQ205" s="2" t="inlineStr">
        <is>
          <t>3</t>
        </is>
      </c>
      <c r="AR205" s="2" t="inlineStr">
        <is>
          <t/>
        </is>
      </c>
      <c r="AS205" t="inlineStr">
        <is>
          <t>canon antichar dont le tube s'ouvre vers l'arrière par une large tuyère, la majeure partie des gaz y trouvant passage, soit après éclatement d'une rondelle plastique au fond de la douille, soit latéralement à travers les parois perforées de celle-ci, la culasse étant aménagée dans ce but; cette réaction compensant la poussée des gaz au culot du projectile, l'effort de recul peut être annulé</t>
        </is>
      </c>
      <c r="AT205" s="2" t="inlineStr">
        <is>
          <t>gunna neamh-athchasta</t>
        </is>
      </c>
      <c r="AU205" s="2" t="inlineStr">
        <is>
          <t>3</t>
        </is>
      </c>
      <c r="AV205" s="2" t="inlineStr">
        <is>
          <t/>
        </is>
      </c>
      <c r="AW205" t="inlineStr">
        <is>
          <t/>
        </is>
      </c>
      <c r="AX205" s="2" t="inlineStr">
        <is>
          <t>netrzajno oružje</t>
        </is>
      </c>
      <c r="AY205" s="2" t="inlineStr">
        <is>
          <t>2</t>
        </is>
      </c>
      <c r="AZ205" s="2" t="inlineStr">
        <is>
          <t/>
        </is>
      </c>
      <c r="BA205" t="inlineStr">
        <is>
          <t/>
        </is>
      </c>
      <c r="BB205" s="2" t="inlineStr">
        <is>
          <t>hátrasiklás nélküli löveg</t>
        </is>
      </c>
      <c r="BC205" s="2" t="inlineStr">
        <is>
          <t>4</t>
        </is>
      </c>
      <c r="BD205" s="2" t="inlineStr">
        <is>
          <t/>
        </is>
      </c>
      <c r="BE205" t="inlineStr">
        <is>
          <t>olyan, általában hátultöltős fegyver, amely esetében lövéskor a lövedék impulzusával a nyitott csőfaron a lövedék mozgásával ellentétes irányban kiáramló lőporgázok impulzusa tart egyensúlyt</t>
        </is>
      </c>
      <c r="BF205" s="2" t="inlineStr">
        <is>
          <t>lanciatore senza rinculo|
cannone senza rinculo</t>
        </is>
      </c>
      <c r="BG205" s="2" t="inlineStr">
        <is>
          <t>3|
3</t>
        </is>
      </c>
      <c r="BH205" s="2" t="inlineStr">
        <is>
          <t xml:space="preserve">|
</t>
        </is>
      </c>
      <c r="BI205" t="inlineStr">
        <is>
          <t>arma di squadra a canna lunga, liscia o rigata, capace di sparare proietti di calibro elevato eliminando, tramite appositi ugelli per i gas di sparo, il rinculo</t>
        </is>
      </c>
      <c r="BJ205" s="2" t="inlineStr">
        <is>
          <t>beatošliaužis pabūklas</t>
        </is>
      </c>
      <c r="BK205" s="2" t="inlineStr">
        <is>
          <t>3</t>
        </is>
      </c>
      <c r="BL205" s="2" t="inlineStr">
        <is>
          <t/>
        </is>
      </c>
      <c r="BM205" t="inlineStr">
        <is>
          <t>pabūklas, kurio vamzdis neatšliaužia šūvio metu *</t>
        </is>
      </c>
      <c r="BN205" s="2" t="inlineStr">
        <is>
          <t>bezatsitiena lielgabals|
bezatgrūdes lielgabals</t>
        </is>
      </c>
      <c r="BO205" s="2" t="inlineStr">
        <is>
          <t>3|
3</t>
        </is>
      </c>
      <c r="BP205" s="2" t="inlineStr">
        <is>
          <t xml:space="preserve">preferred|
</t>
        </is>
      </c>
      <c r="BQ205" t="inlineStr">
        <is>
          <t>vieglais šaujamierocis, kuram ir mazs atsitiena spēks, tādējādi ļaujot izmantot lielāka kalibra šāviņus</t>
        </is>
      </c>
      <c r="BR205" s="2" t="inlineStr">
        <is>
          <t>azzarin mingħajr imbuttatura wara l-isparatura</t>
        </is>
      </c>
      <c r="BS205" s="2" t="inlineStr">
        <is>
          <t>3</t>
        </is>
      </c>
      <c r="BT205" s="2" t="inlineStr">
        <is>
          <t/>
        </is>
      </c>
      <c r="BU205" t="inlineStr">
        <is>
          <t>forma ħafifa ta' arma li tippermetti li jiġu sparati projettili itqal minn kemm ikun prattiku b'arma li terġa' lura bl-imbuttatura tal-isparar</t>
        </is>
      </c>
      <c r="BV205" s="2" t="inlineStr">
        <is>
          <t>terugstootloos vuurwapen|
TLV|
terugstootloze vuurmond</t>
        </is>
      </c>
      <c r="BW205" s="2" t="inlineStr">
        <is>
          <t>3|
2|
2</t>
        </is>
      </c>
      <c r="BX205" s="2" t="inlineStr">
        <is>
          <t xml:space="preserve">|
|
</t>
        </is>
      </c>
      <c r="BY205" t="inlineStr">
        <is>
          <t/>
        </is>
      </c>
      <c r="BZ205" s="2" t="inlineStr">
        <is>
          <t>działo bezodrzutowe</t>
        </is>
      </c>
      <c r="CA205" s="2" t="inlineStr">
        <is>
          <t>3</t>
        </is>
      </c>
      <c r="CB205" s="2" t="inlineStr">
        <is>
          <t/>
        </is>
      </c>
      <c r="CC205" t="inlineStr">
        <is>
          <t>działo charakteryzujące się brakiem odrzutu podczas strzału, dzięki specjalnej konstrukcji zamka, lufy i naboju</t>
        </is>
      </c>
      <c r="CD205" s="2" t="inlineStr">
        <is>
          <t>canhão sem recuo</t>
        </is>
      </c>
      <c r="CE205" s="2" t="inlineStr">
        <is>
          <t>3</t>
        </is>
      </c>
      <c r="CF205" s="2" t="inlineStr">
        <is>
          <t/>
        </is>
      </c>
      <c r="CG205" t="inlineStr">
        <is>
          <t>Peça de artilharia portátil, composta por um tubo com cerca de um metro de comprimento e 84 milímetros de calibre, duas pegas e um apoio para o ombro, que liberta parte dos gases propulsores pela parte traseira quando é disparada.</t>
        </is>
      </c>
      <c r="CH205" s="2" t="inlineStr">
        <is>
          <t>tun fără recul</t>
        </is>
      </c>
      <c r="CI205" s="2" t="inlineStr">
        <is>
          <t>3</t>
        </is>
      </c>
      <c r="CJ205" s="2" t="inlineStr">
        <is>
          <t/>
        </is>
      </c>
      <c r="CK205" t="inlineStr">
        <is>
          <t/>
        </is>
      </c>
      <c r="CL205" s="2" t="inlineStr">
        <is>
          <t>ručná bezzáklzová zbraň</t>
        </is>
      </c>
      <c r="CM205" s="2" t="inlineStr">
        <is>
          <t>3</t>
        </is>
      </c>
      <c r="CN205" s="2" t="inlineStr">
        <is>
          <t/>
        </is>
      </c>
      <c r="CO205" t="inlineStr">
        <is>
          <t>ručná palná zbraň bez spätného rázu</t>
        </is>
      </c>
      <c r="CP205" s="2" t="inlineStr">
        <is>
          <t>netrzajni top</t>
        </is>
      </c>
      <c r="CQ205" s="2" t="inlineStr">
        <is>
          <t>3</t>
        </is>
      </c>
      <c r="CR205" s="2" t="inlineStr">
        <is>
          <t/>
        </is>
      </c>
      <c r="CS205" t="inlineStr">
        <is>
          <t>lahko in zelo premično topniško orožje, ki se uporablja kot lahko poljsko orožje za podporo pehoti in protitankovski top</t>
        </is>
      </c>
      <c r="CT205" s="2" t="inlineStr">
        <is>
          <t>rekylfritt gevär</t>
        </is>
      </c>
      <c r="CU205" s="2" t="inlineStr">
        <is>
          <t>3</t>
        </is>
      </c>
      <c r="CV205" s="2" t="inlineStr">
        <is>
          <t/>
        </is>
      </c>
      <c r="CW205" t="inlineStr">
        <is>
          <t/>
        </is>
      </c>
    </row>
    <row r="206">
      <c r="A206" s="1" t="str">
        <f>HYPERLINK("https://iate.europa.eu/entry/result/843364/all", "843364")</f>
        <v>843364</v>
      </c>
      <c r="B206" t="inlineStr">
        <is>
          <t>INTERNATIONAL RELATIONS;EUROPEAN UNION;SOCIAL QUESTIONS;PRODUCTION, TECHNOLOGY AND RESEARCH</t>
        </is>
      </c>
      <c r="C206" t="inlineStr">
        <is>
          <t>INTERNATIONAL RELATIONS|defence;EUROPEAN UNION|European construction|European Union;SOCIAL QUESTIONS|migration;PRODUCTION, TECHNOLOGY AND RESEARCH|technology and technical regulations</t>
        </is>
      </c>
      <c r="D206" t="inlineStr">
        <is>
          <t>no</t>
        </is>
      </c>
      <c r="E206" t="inlineStr">
        <is>
          <t/>
        </is>
      </c>
      <c r="F206" t="inlineStr">
        <is>
          <t/>
        </is>
      </c>
      <c r="G206" t="inlineStr">
        <is>
          <t/>
        </is>
      </c>
      <c r="H206" t="inlineStr">
        <is>
          <t/>
        </is>
      </c>
      <c r="I206" t="inlineStr">
        <is>
          <t/>
        </is>
      </c>
      <c r="J206" t="inlineStr">
        <is>
          <t/>
        </is>
      </c>
      <c r="K206" t="inlineStr">
        <is>
          <t/>
        </is>
      </c>
      <c r="L206" t="inlineStr">
        <is>
          <t/>
        </is>
      </c>
      <c r="M206" t="inlineStr">
        <is>
          <t/>
        </is>
      </c>
      <c r="N206" s="2" t="inlineStr">
        <is>
          <t>signalvåben</t>
        </is>
      </c>
      <c r="O206" s="2" t="inlineStr">
        <is>
          <t>4</t>
        </is>
      </c>
      <c r="P206" s="2" t="inlineStr">
        <is>
          <t/>
        </is>
      </c>
      <c r="Q206" t="inlineStr">
        <is>
          <t/>
        </is>
      </c>
      <c r="R206" s="2" t="inlineStr">
        <is>
          <t>Signalwaffe</t>
        </is>
      </c>
      <c r="S206" s="2" t="inlineStr">
        <is>
          <t>3</t>
        </is>
      </c>
      <c r="T206" s="2" t="inlineStr">
        <is>
          <t/>
        </is>
      </c>
      <c r="U206" t="inlineStr">
        <is>
          <t>Schußwaffe mit einem Patronen- oder Kartuschenlager bis 12mm Durchmesser, die zum Verschießen von pyrotechnischer Munition bestimmt ist</t>
        </is>
      </c>
      <c r="V206" s="2" t="inlineStr">
        <is>
          <t>όπλο για βολές σηματοδοσίας' όπλο σηματοδοσίας</t>
        </is>
      </c>
      <c r="W206" s="2" t="inlineStr">
        <is>
          <t>3</t>
        </is>
      </c>
      <c r="X206" s="2" t="inlineStr">
        <is>
          <t/>
        </is>
      </c>
      <c r="Y206" t="inlineStr">
        <is>
          <t/>
        </is>
      </c>
      <c r="Z206" s="2" t="inlineStr">
        <is>
          <t>arm used as a warning device|
arm for signalling purposes|
device for signalling purposes</t>
        </is>
      </c>
      <c r="AA206" s="2" t="inlineStr">
        <is>
          <t>3|
3|
1</t>
        </is>
      </c>
      <c r="AB206" s="2" t="inlineStr">
        <is>
          <t xml:space="preserve">|
|
</t>
        </is>
      </c>
      <c r="AC206" t="inlineStr">
        <is>
          <t/>
        </is>
      </c>
      <c r="AD206" s="2" t="inlineStr">
        <is>
          <t>arma para señales</t>
        </is>
      </c>
      <c r="AE206" s="2" t="inlineStr">
        <is>
          <t>3</t>
        </is>
      </c>
      <c r="AF206" s="2" t="inlineStr">
        <is>
          <t/>
        </is>
      </c>
      <c r="AG206" t="inlineStr">
        <is>
          <t/>
        </is>
      </c>
      <c r="AH206" t="inlineStr">
        <is>
          <t/>
        </is>
      </c>
      <c r="AI206" t="inlineStr">
        <is>
          <t/>
        </is>
      </c>
      <c r="AJ206" t="inlineStr">
        <is>
          <t/>
        </is>
      </c>
      <c r="AK206" t="inlineStr">
        <is>
          <t/>
        </is>
      </c>
      <c r="AL206" s="2" t="inlineStr">
        <is>
          <t>merkinantoon käytettävä ase</t>
        </is>
      </c>
      <c r="AM206" s="2" t="inlineStr">
        <is>
          <t>2</t>
        </is>
      </c>
      <c r="AN206" s="2" t="inlineStr">
        <is>
          <t/>
        </is>
      </c>
      <c r="AO206" t="inlineStr">
        <is>
          <t/>
        </is>
      </c>
      <c r="AP206" s="2" t="inlineStr">
        <is>
          <t>arme de signalisation</t>
        </is>
      </c>
      <c r="AQ206" s="2" t="inlineStr">
        <is>
          <t>3</t>
        </is>
      </c>
      <c r="AR206" s="2" t="inlineStr">
        <is>
          <t/>
        </is>
      </c>
      <c r="AS206" t="inlineStr">
        <is>
          <t/>
        </is>
      </c>
      <c r="AT206" t="inlineStr">
        <is>
          <t/>
        </is>
      </c>
      <c r="AU206" t="inlineStr">
        <is>
          <t/>
        </is>
      </c>
      <c r="AV206" t="inlineStr">
        <is>
          <t/>
        </is>
      </c>
      <c r="AW206" t="inlineStr">
        <is>
          <t/>
        </is>
      </c>
      <c r="AX206" t="inlineStr">
        <is>
          <t/>
        </is>
      </c>
      <c r="AY206" t="inlineStr">
        <is>
          <t/>
        </is>
      </c>
      <c r="AZ206" t="inlineStr">
        <is>
          <t/>
        </is>
      </c>
      <c r="BA206" t="inlineStr">
        <is>
          <t/>
        </is>
      </c>
      <c r="BB206" t="inlineStr">
        <is>
          <t/>
        </is>
      </c>
      <c r="BC206" t="inlineStr">
        <is>
          <t/>
        </is>
      </c>
      <c r="BD206" t="inlineStr">
        <is>
          <t/>
        </is>
      </c>
      <c r="BE206" t="inlineStr">
        <is>
          <t/>
        </is>
      </c>
      <c r="BF206" s="2" t="inlineStr">
        <is>
          <t>dispositivo lanciarazzi</t>
        </is>
      </c>
      <c r="BG206" s="2" t="inlineStr">
        <is>
          <t>3</t>
        </is>
      </c>
      <c r="BH206" s="2" t="inlineStr">
        <is>
          <t/>
        </is>
      </c>
      <c r="BI206" t="inlineStr">
        <is>
          <t>Destinato al lancio di proiettili autopropulsivi. Il tipo più comune è la "pistola lanciarazzi" o anche solo "lanciarazzi", ma esistono anche altri dispositivi, quali tubi lanciarazzi. Sono di norma utilizzati per segnalazione o soccorso.</t>
        </is>
      </c>
      <c r="BJ206" t="inlineStr">
        <is>
          <t/>
        </is>
      </c>
      <c r="BK206" t="inlineStr">
        <is>
          <t/>
        </is>
      </c>
      <c r="BL206" t="inlineStr">
        <is>
          <t/>
        </is>
      </c>
      <c r="BM206" t="inlineStr">
        <is>
          <t/>
        </is>
      </c>
      <c r="BN206" t="inlineStr">
        <is>
          <t/>
        </is>
      </c>
      <c r="BO206" t="inlineStr">
        <is>
          <t/>
        </is>
      </c>
      <c r="BP206" t="inlineStr">
        <is>
          <t/>
        </is>
      </c>
      <c r="BQ206" t="inlineStr">
        <is>
          <t/>
        </is>
      </c>
      <c r="BR206" t="inlineStr">
        <is>
          <t/>
        </is>
      </c>
      <c r="BS206" t="inlineStr">
        <is>
          <t/>
        </is>
      </c>
      <c r="BT206" t="inlineStr">
        <is>
          <t/>
        </is>
      </c>
      <c r="BU206" t="inlineStr">
        <is>
          <t/>
        </is>
      </c>
      <c r="BV206" s="2" t="inlineStr">
        <is>
          <t>signaalwapen</t>
        </is>
      </c>
      <c r="BW206" s="2" t="inlineStr">
        <is>
          <t>3</t>
        </is>
      </c>
      <c r="BX206" s="2" t="inlineStr">
        <is>
          <t/>
        </is>
      </c>
      <c r="BY206" t="inlineStr">
        <is>
          <t>Wapen waarmee bv. lichtkogels worden afgeschoten.</t>
        </is>
      </c>
      <c r="BZ206" t="inlineStr">
        <is>
          <t/>
        </is>
      </c>
      <c r="CA206" t="inlineStr">
        <is>
          <t/>
        </is>
      </c>
      <c r="CB206" t="inlineStr">
        <is>
          <t/>
        </is>
      </c>
      <c r="CC206" t="inlineStr">
        <is>
          <t/>
        </is>
      </c>
      <c r="CD206" s="2" t="inlineStr">
        <is>
          <t>arma de aviso</t>
        </is>
      </c>
      <c r="CE206" s="2" t="inlineStr">
        <is>
          <t>2</t>
        </is>
      </c>
      <c r="CF206" s="2" t="inlineStr">
        <is>
          <t/>
        </is>
      </c>
      <c r="CG206" t="inlineStr">
        <is>
          <t/>
        </is>
      </c>
      <c r="CH206" t="inlineStr">
        <is>
          <t/>
        </is>
      </c>
      <c r="CI206" t="inlineStr">
        <is>
          <t/>
        </is>
      </c>
      <c r="CJ206" t="inlineStr">
        <is>
          <t/>
        </is>
      </c>
      <c r="CK206" t="inlineStr">
        <is>
          <t/>
        </is>
      </c>
      <c r="CL206" t="inlineStr">
        <is>
          <t/>
        </is>
      </c>
      <c r="CM206" t="inlineStr">
        <is>
          <t/>
        </is>
      </c>
      <c r="CN206" t="inlineStr">
        <is>
          <t/>
        </is>
      </c>
      <c r="CO206" t="inlineStr">
        <is>
          <t/>
        </is>
      </c>
      <c r="CP206" t="inlineStr">
        <is>
          <t/>
        </is>
      </c>
      <c r="CQ206" t="inlineStr">
        <is>
          <t/>
        </is>
      </c>
      <c r="CR206" t="inlineStr">
        <is>
          <t/>
        </is>
      </c>
      <c r="CS206" t="inlineStr">
        <is>
          <t/>
        </is>
      </c>
      <c r="CT206" s="2" t="inlineStr">
        <is>
          <t>vapen för signalgivning</t>
        </is>
      </c>
      <c r="CU206" s="2" t="inlineStr">
        <is>
          <t>2</t>
        </is>
      </c>
      <c r="CV206" s="2" t="inlineStr">
        <is>
          <t/>
        </is>
      </c>
      <c r="CW206" t="inlineStr">
        <is>
          <t/>
        </is>
      </c>
    </row>
    <row r="207">
      <c r="A207" s="1" t="str">
        <f>HYPERLINK("https://iate.europa.eu/entry/result/933975/all", "933975")</f>
        <v>933975</v>
      </c>
      <c r="B207" t="inlineStr">
        <is>
          <t>TRADE;INTERNATIONAL RELATIONS;EUROPEAN UNION</t>
        </is>
      </c>
      <c r="C207" t="inlineStr">
        <is>
          <t>TRADE|trade policy;INTERNATIONAL RELATIONS|defence|military equipment;EUROPEAN UNION|European construction|European Union|common foreign and security policy|common security and defence policy</t>
        </is>
      </c>
      <c r="D207" t="inlineStr">
        <is>
          <t>yes</t>
        </is>
      </c>
      <c r="E207" t="inlineStr">
        <is>
          <t/>
        </is>
      </c>
      <c r="F207" s="2" t="inlineStr">
        <is>
          <t>военно оборудване|
отбранително оборудване</t>
        </is>
      </c>
      <c r="G207" s="2" t="inlineStr">
        <is>
          <t>3|
3</t>
        </is>
      </c>
      <c r="H207" s="2" t="inlineStr">
        <is>
          <t xml:space="preserve">|
</t>
        </is>
      </c>
      <c r="I207" t="inlineStr">
        <is>
          <t>„оборудване, специално проектирано или адаптирано за военни цели и предназначено за използване като оръжие, боеприпаси или материал с военно предназначение“</t>
        </is>
      </c>
      <c r="J207" s="2" t="inlineStr">
        <is>
          <t>vojenské vybavení|
obranné vybavení</t>
        </is>
      </c>
      <c r="K207" s="2" t="inlineStr">
        <is>
          <t>3|
3</t>
        </is>
      </c>
      <c r="L207" s="2" t="inlineStr">
        <is>
          <t xml:space="preserve">|
</t>
        </is>
      </c>
      <c r="M207" t="inlineStr">
        <is>
          <t>vybavení speciálně určené či přizpůsobené pro vojenské účely, jež má být využito jako zbraň, střelivo či válečný materiál</t>
        </is>
      </c>
      <c r="N207" s="2" t="inlineStr">
        <is>
          <t>militært udstyr|
forsvarsmateriel</t>
        </is>
      </c>
      <c r="O207" s="2" t="inlineStr">
        <is>
          <t>3|
3</t>
        </is>
      </c>
      <c r="P207" s="2" t="inlineStr">
        <is>
          <t xml:space="preserve">|
</t>
        </is>
      </c>
      <c r="Q207" t="inlineStr">
        <is>
          <t>udstyr specielt udformet eller tilpasset til militære formål og bestemt til brug som våben, ammunition eller krigsmateriel</t>
        </is>
      </c>
      <c r="R207" s="2" t="inlineStr">
        <is>
          <t>Militärgüter|
Verteidigungsgüter|
Rüstungsgüter|
Militärausrüstung|
militärische Ausrüstungsgüter</t>
        </is>
      </c>
      <c r="S207" s="2" t="inlineStr">
        <is>
          <t>3|
3|
3|
3|
3</t>
        </is>
      </c>
      <c r="T207" s="2" t="inlineStr">
        <is>
          <t xml:space="preserve">|
|
|
|
</t>
        </is>
      </c>
      <c r="U207" t="inlineStr">
        <is>
          <t>alle Kategorien von Waffen, Munition und militär. Ausrüstung, d.h. Tötungswaffen und ihre Munition, Waffenplattformen, Nicht- Waffenplattformen sowie Hilfsausrüstungen</t>
        </is>
      </c>
      <c r="V207" s="2" t="inlineStr">
        <is>
          <t>στρατιωτικός εξοπλισμός|
αμυντικός εξοπλισμός|
στρατιωτικό υλικό</t>
        </is>
      </c>
      <c r="W207" s="2" t="inlineStr">
        <is>
          <t>3|
3|
3</t>
        </is>
      </c>
      <c r="X207" s="2" t="inlineStr">
        <is>
          <t xml:space="preserve">|
|
</t>
        </is>
      </c>
      <c r="Y207" t="inlineStr">
        <is>
          <t>εξοπλισμός ειδικά σχεδιασμένος ή προσαρμοσμένος για στρατιωτικούς σκοπούς, ο οποίος προορίζεται για χρήση ως όπλο, πυρομαχικά ή πολεμικό υλικό</t>
        </is>
      </c>
      <c r="Z207" s="2" t="inlineStr">
        <is>
          <t>military equipment|
defence equipment|
military materiel</t>
        </is>
      </c>
      <c r="AA207" s="2" t="inlineStr">
        <is>
          <t>3|
3|
1</t>
        </is>
      </c>
      <c r="AB207" s="2" t="inlineStr">
        <is>
          <t xml:space="preserve">|
|
</t>
        </is>
      </c>
      <c r="AC207" t="inlineStr">
        <is>
          <t>equipment specifically designed or adapted for military purposes and intended for use as an arm, munitions or war material</t>
        </is>
      </c>
      <c r="AD207" s="2" t="inlineStr">
        <is>
          <t>equipo militar|
material de defensa</t>
        </is>
      </c>
      <c r="AE207" s="2" t="inlineStr">
        <is>
          <t>3|
3</t>
        </is>
      </c>
      <c r="AF207" s="2" t="inlineStr">
        <is>
          <t xml:space="preserve">|
</t>
        </is>
      </c>
      <c r="AG207" t="inlineStr">
        <is>
          <t>Equipo específicamente diseñado o adaptado para fines militares destinado a ser utilizado como armas, municiones o material de guerra.</t>
        </is>
      </c>
      <c r="AH207" s="2" t="inlineStr">
        <is>
          <t>kaitseotstarbeline varustus|
sõjaline varustus</t>
        </is>
      </c>
      <c r="AI207" s="2" t="inlineStr">
        <is>
          <t>3|
2</t>
        </is>
      </c>
      <c r="AJ207" s="2" t="inlineStr">
        <is>
          <t xml:space="preserve">|
</t>
        </is>
      </c>
      <c r="AK207" t="inlineStr">
        <is>
          <t>varustus, mis on spetsiaalselt projekteeritud või kohandatud sõjaliseks otstarbeks ning mõeldud kasutamiseks relvana, laskemoonana või sõjavarustusena</t>
        </is>
      </c>
      <c r="AL207" s="2" t="inlineStr">
        <is>
          <t>puolustustarvikkeet|
sotilaskalusto</t>
        </is>
      </c>
      <c r="AM207" s="2" t="inlineStr">
        <is>
          <t>3|
3</t>
        </is>
      </c>
      <c r="AN207" s="2" t="inlineStr">
        <is>
          <t xml:space="preserve">|
</t>
        </is>
      </c>
      <c r="AO207" t="inlineStr">
        <is>
          <t>kalusto, joka on erityisesti suunniteltu tai sovitettu sotilaallisiin tarkoituksiin ja tarkoitettu käytettäväksi aseena, ammuksena tai sotamateriaalina</t>
        </is>
      </c>
      <c r="AP207" s="2" t="inlineStr">
        <is>
          <t>équipement militaire|
équipement de défense|
matériel militaire</t>
        </is>
      </c>
      <c r="AQ207" s="2" t="inlineStr">
        <is>
          <t>3|
3|
3</t>
        </is>
      </c>
      <c r="AR207" s="2" t="inlineStr">
        <is>
          <t xml:space="preserve">|
|
</t>
        </is>
      </c>
      <c r="AS207" t="inlineStr">
        <is>
          <t>équipement spécifiquement conçu ou adapté à des fins militaires, destiné à être utilisé comme arme, munitions ou matériel de guerre</t>
        </is>
      </c>
      <c r="AT207" s="2" t="inlineStr">
        <is>
          <t>trealamh míleata|
trealamh cosanta</t>
        </is>
      </c>
      <c r="AU207" s="2" t="inlineStr">
        <is>
          <t>3|
3</t>
        </is>
      </c>
      <c r="AV207" s="2" t="inlineStr">
        <is>
          <t xml:space="preserve">|
</t>
        </is>
      </c>
      <c r="AW207" t="inlineStr">
        <is>
          <t>trealamh atá deartha nó oiriúnaithe go sonrach chun críoch míleata agus atá ceaptha lena úsáid mar airm, armlóin nó ábhar cogaidh</t>
        </is>
      </c>
      <c r="AX207" s="2" t="inlineStr">
        <is>
          <t>vojna oprema|
obrambena oprema</t>
        </is>
      </c>
      <c r="AY207" s="2" t="inlineStr">
        <is>
          <t>3|
3</t>
        </is>
      </c>
      <c r="AZ207" s="2" t="inlineStr">
        <is>
          <t xml:space="preserve">|
</t>
        </is>
      </c>
      <c r="BA207" t="inlineStr">
        <is>
          <t/>
        </is>
      </c>
      <c r="BB207" s="2" t="inlineStr">
        <is>
          <t>katonai felszerelés|
védelmi felszerelés</t>
        </is>
      </c>
      <c r="BC207" s="2" t="inlineStr">
        <is>
          <t>3|
3</t>
        </is>
      </c>
      <c r="BD207" s="2" t="inlineStr">
        <is>
          <t xml:space="preserve">|
</t>
        </is>
      </c>
      <c r="BE207" t="inlineStr">
        <is>
          <t>speciálisan katonai célokra tervezett vagy alkalmazott, fegyverként, lőszerként vagy hadianyagként történő felhasználásra szánt eszközök</t>
        </is>
      </c>
      <c r="BF207" s="2" t="inlineStr">
        <is>
          <t>materiale militare|
materiale di difesa</t>
        </is>
      </c>
      <c r="BG207" s="2" t="inlineStr">
        <is>
          <t>3|
3</t>
        </is>
      </c>
      <c r="BH207" s="2" t="inlineStr">
        <is>
          <t xml:space="preserve">|
</t>
        </is>
      </c>
      <c r="BI207" t="inlineStr">
        <is>
          <t>l'insieme di armamenti (sistemi d'offesa, vale a dire le armi), equipaggiamenti (individuali, ossia la dotazione del singolo, o generali, ad es. l'equipaggiamento di un aereo militare) e mezzi (veicoli ma non solo) necessari per la difesa</t>
        </is>
      </c>
      <c r="BJ207" s="2" t="inlineStr">
        <is>
          <t>karinė įranga|
gynybos įranga</t>
        </is>
      </c>
      <c r="BK207" s="2" t="inlineStr">
        <is>
          <t>3|
3</t>
        </is>
      </c>
      <c r="BL207" s="2" t="inlineStr">
        <is>
          <t xml:space="preserve">|
</t>
        </is>
      </c>
      <c r="BM207" t="inlineStr">
        <is>
          <t>įranga, specialiai sukurta ar pritaikyta kariniams tikslams, kuri skirta naudoti kaip ginklai, amunicija arba karinės medžiagos</t>
        </is>
      </c>
      <c r="BN207" s="2" t="inlineStr">
        <is>
          <t>militārais ekipējums|
aizsardzības ekipējums|
militārais aprīkojums|
aizsardzības aprīkojums</t>
        </is>
      </c>
      <c r="BO207" s="2" t="inlineStr">
        <is>
          <t>2|
2|
2|
2</t>
        </is>
      </c>
      <c r="BP207" s="2" t="inlineStr">
        <is>
          <t xml:space="preserve">preferred|
preferred|
|
</t>
        </is>
      </c>
      <c r="BQ207" t="inlineStr">
        <is>
          <t>priekšmeti, kas īpaši izstrādāti vai pielāgoti militārām vajadzībām un ko var izmantot kā ieročus, munīciju vai militāro aprīkojumu</t>
        </is>
      </c>
      <c r="BR207" s="2" t="inlineStr">
        <is>
          <t>tagħmir militari|
tagħmir ta' difiża</t>
        </is>
      </c>
      <c r="BS207" s="2" t="inlineStr">
        <is>
          <t>3|
3</t>
        </is>
      </c>
      <c r="BT207" s="2" t="inlineStr">
        <is>
          <t xml:space="preserve">|
</t>
        </is>
      </c>
      <c r="BU207" t="inlineStr">
        <is>
          <t>tagħmir speċifikament iddisinjat jew adattat għal skopijiet militari, maħsub biex jintuża bħala arma, munizzjon jew materjal tal-gwerra</t>
        </is>
      </c>
      <c r="BV207" s="2" t="inlineStr">
        <is>
          <t>militair materieel|
militaire uitrusting|
militaire goederen</t>
        </is>
      </c>
      <c r="BW207" s="2" t="inlineStr">
        <is>
          <t>3|
3|
3</t>
        </is>
      </c>
      <c r="BX207" s="2" t="inlineStr">
        <is>
          <t xml:space="preserve">|
|
</t>
        </is>
      </c>
      <c r="BY207" t="inlineStr">
        <is>
          <t/>
        </is>
      </c>
      <c r="BZ207" s="2" t="inlineStr">
        <is>
          <t>wyposażenie wojskowe|
sprzęt wojskowy|
wyposażenie obronne</t>
        </is>
      </c>
      <c r="CA207" s="2" t="inlineStr">
        <is>
          <t>3|
3|
3</t>
        </is>
      </c>
      <c r="CB207" s="2" t="inlineStr">
        <is>
          <t xml:space="preserve">|
|
</t>
        </is>
      </c>
      <c r="CC207" t="inlineStr">
        <is>
          <t/>
        </is>
      </c>
      <c r="CD207" s="2" t="inlineStr">
        <is>
          <t>equipamento militar|
equipamento de defesa</t>
        </is>
      </c>
      <c r="CE207" s="2" t="inlineStr">
        <is>
          <t>3|
2</t>
        </is>
      </c>
      <c r="CF207" s="2" t="inlineStr">
        <is>
          <t xml:space="preserve">|
</t>
        </is>
      </c>
      <c r="CG207" t="inlineStr">
        <is>
          <t>Equipamento especificamente concebido ou adaptado para fins militares, destinado a ser usado como arma, munição ou material de guerra.</t>
        </is>
      </c>
      <c r="CH207" s="2" t="inlineStr">
        <is>
          <t>echipament militar|
echipament de apărare</t>
        </is>
      </c>
      <c r="CI207" s="2" t="inlineStr">
        <is>
          <t>3|
3</t>
        </is>
      </c>
      <c r="CJ207" s="2" t="inlineStr">
        <is>
          <t xml:space="preserve">|
</t>
        </is>
      </c>
      <c r="CK207" t="inlineStr">
        <is>
          <t>echipament proiectat sau adaptat în mod special pentru scopuri militare și destinat utilizării în calitate de armă, muniție sau material de război</t>
        </is>
      </c>
      <c r="CL207" s="2" t="inlineStr">
        <is>
          <t>vojenské vybavenie|
obranné vybavenie|
vojenská technika</t>
        </is>
      </c>
      <c r="CM207" s="2" t="inlineStr">
        <is>
          <t>3|
3|
3</t>
        </is>
      </c>
      <c r="CN207" s="2" t="inlineStr">
        <is>
          <t>|
|
admitted</t>
        </is>
      </c>
      <c r="CO207" t="inlineStr">
        <is>
          <t>vybavenie osobitne navrhnuté alebo prispôsobené na vojenské účely a určené na použitie ako zbrane, munícia alebo vojenský materiál</t>
        </is>
      </c>
      <c r="CP207" s="2" t="inlineStr">
        <is>
          <t>vojaška oprema|
obrambna oprema</t>
        </is>
      </c>
      <c r="CQ207" s="2" t="inlineStr">
        <is>
          <t>3|
3</t>
        </is>
      </c>
      <c r="CR207" s="2" t="inlineStr">
        <is>
          <t xml:space="preserve">|
</t>
        </is>
      </c>
      <c r="CS207" t="inlineStr">
        <is>
          <t>oprema, ki je specifično načrtovana ali prilagojena za vojaške namene, namenjena uporabi kot orožje, strelivo ali vojaško sredstvo</t>
        </is>
      </c>
      <c r="CT207" s="2" t="inlineStr">
        <is>
          <t>militär utrustning|
försvarsmateriel</t>
        </is>
      </c>
      <c r="CU207" s="2" t="inlineStr">
        <is>
          <t>3|
3</t>
        </is>
      </c>
      <c r="CV207" s="2" t="inlineStr">
        <is>
          <t xml:space="preserve">|
</t>
        </is>
      </c>
      <c r="CW207" t="inlineStr">
        <is>
          <t>utrustning som är särskilt utformad eller anpassad för militära syften och som är avsedd att användas som vapen, ammunition eller krigsmateriel</t>
        </is>
      </c>
    </row>
    <row r="208">
      <c r="A208" s="1" t="str">
        <f>HYPERLINK("https://iate.europa.eu/entry/result/952244/all", "952244")</f>
        <v>952244</v>
      </c>
      <c r="B208" t="inlineStr">
        <is>
          <t>INTERNATIONAL RELATIONS</t>
        </is>
      </c>
      <c r="C208" t="inlineStr">
        <is>
          <t>INTERNATIONAL RELATIONS|defence</t>
        </is>
      </c>
      <c r="D208" t="inlineStr">
        <is>
          <t>no</t>
        </is>
      </c>
      <c r="E208" t="inlineStr">
        <is>
          <t/>
        </is>
      </c>
      <c r="F208" t="inlineStr">
        <is>
          <t/>
        </is>
      </c>
      <c r="G208" t="inlineStr">
        <is>
          <t/>
        </is>
      </c>
      <c r="H208" t="inlineStr">
        <is>
          <t/>
        </is>
      </c>
      <c r="I208" t="inlineStr">
        <is>
          <t/>
        </is>
      </c>
      <c r="J208" t="inlineStr">
        <is>
          <t/>
        </is>
      </c>
      <c r="K208" t="inlineStr">
        <is>
          <t/>
        </is>
      </c>
      <c r="L208" t="inlineStr">
        <is>
          <t/>
        </is>
      </c>
      <c r="M208" t="inlineStr">
        <is>
          <t/>
        </is>
      </c>
      <c r="N208" t="inlineStr">
        <is>
          <t/>
        </is>
      </c>
      <c r="O208" t="inlineStr">
        <is>
          <t/>
        </is>
      </c>
      <c r="P208" t="inlineStr">
        <is>
          <t/>
        </is>
      </c>
      <c r="Q208" t="inlineStr">
        <is>
          <t/>
        </is>
      </c>
      <c r="R208" t="inlineStr">
        <is>
          <t/>
        </is>
      </c>
      <c r="S208" t="inlineStr">
        <is>
          <t/>
        </is>
      </c>
      <c r="T208" t="inlineStr">
        <is>
          <t/>
        </is>
      </c>
      <c r="U208" t="inlineStr">
        <is>
          <t/>
        </is>
      </c>
      <c r="V208" t="inlineStr">
        <is>
          <t/>
        </is>
      </c>
      <c r="W208" t="inlineStr">
        <is>
          <t/>
        </is>
      </c>
      <c r="X208" t="inlineStr">
        <is>
          <t/>
        </is>
      </c>
      <c r="Y208" t="inlineStr">
        <is>
          <t/>
        </is>
      </c>
      <c r="Z208" s="2" t="inlineStr">
        <is>
          <t>ABC|
CBR|
NBC|
Atomic,Biological and Chemical(Warfare)|
Chemical,Bacteriological and Radiological|
nuclear,bacteriological and chemical</t>
        </is>
      </c>
      <c r="AA208" s="2" t="inlineStr">
        <is>
          <t>2|
2|
2|
2|
2|
2</t>
        </is>
      </c>
      <c r="AB208" s="2" t="inlineStr">
        <is>
          <t xml:space="preserve">|
|
|
|
|
</t>
        </is>
      </c>
      <c r="AC208" t="inlineStr">
        <is>
          <t/>
        </is>
      </c>
      <c r="AD208" t="inlineStr">
        <is>
          <t/>
        </is>
      </c>
      <c r="AE208" t="inlineStr">
        <is>
          <t/>
        </is>
      </c>
      <c r="AF208" t="inlineStr">
        <is>
          <t/>
        </is>
      </c>
      <c r="AG208" t="inlineStr">
        <is>
          <t/>
        </is>
      </c>
      <c r="AH208" t="inlineStr">
        <is>
          <t/>
        </is>
      </c>
      <c r="AI208" t="inlineStr">
        <is>
          <t/>
        </is>
      </c>
      <c r="AJ208" t="inlineStr">
        <is>
          <t/>
        </is>
      </c>
      <c r="AK208" t="inlineStr">
        <is>
          <t/>
        </is>
      </c>
      <c r="AL208" t="inlineStr">
        <is>
          <t/>
        </is>
      </c>
      <c r="AM208" t="inlineStr">
        <is>
          <t/>
        </is>
      </c>
      <c r="AN208" t="inlineStr">
        <is>
          <t/>
        </is>
      </c>
      <c r="AO208" t="inlineStr">
        <is>
          <t/>
        </is>
      </c>
      <c r="AP208" s="2" t="inlineStr">
        <is>
          <t>ABC|
NBC|
agents radioactifs,biologiques et chimiques|
nucléaires,bactériologiques,chimiques</t>
        </is>
      </c>
      <c r="AQ208" s="2" t="inlineStr">
        <is>
          <t>2|
2|
2|
2</t>
        </is>
      </c>
      <c r="AR208" s="2" t="inlineStr">
        <is>
          <t xml:space="preserve">|
|
|
</t>
        </is>
      </c>
      <c r="AS208" t="inlineStr">
        <is>
          <t/>
        </is>
      </c>
      <c r="AT208" t="inlineStr">
        <is>
          <t/>
        </is>
      </c>
      <c r="AU208" t="inlineStr">
        <is>
          <t/>
        </is>
      </c>
      <c r="AV208" t="inlineStr">
        <is>
          <t/>
        </is>
      </c>
      <c r="AW208" t="inlineStr">
        <is>
          <t/>
        </is>
      </c>
      <c r="AX208" t="inlineStr">
        <is>
          <t/>
        </is>
      </c>
      <c r="AY208" t="inlineStr">
        <is>
          <t/>
        </is>
      </c>
      <c r="AZ208" t="inlineStr">
        <is>
          <t/>
        </is>
      </c>
      <c r="BA208" t="inlineStr">
        <is>
          <t/>
        </is>
      </c>
      <c r="BB208" t="inlineStr">
        <is>
          <t/>
        </is>
      </c>
      <c r="BC208" t="inlineStr">
        <is>
          <t/>
        </is>
      </c>
      <c r="BD208" t="inlineStr">
        <is>
          <t/>
        </is>
      </c>
      <c r="BE208" t="inlineStr">
        <is>
          <t/>
        </is>
      </c>
      <c r="BF208" s="2" t="inlineStr">
        <is>
          <t>NBC|
nucleare,biologico e chimico</t>
        </is>
      </c>
      <c r="BG208" s="2" t="inlineStr">
        <is>
          <t>2|
2</t>
        </is>
      </c>
      <c r="BH208" s="2" t="inlineStr">
        <is>
          <t xml:space="preserve">|
</t>
        </is>
      </c>
      <c r="BI208" t="inlineStr">
        <is>
          <t/>
        </is>
      </c>
      <c r="BJ208" t="inlineStr">
        <is>
          <t/>
        </is>
      </c>
      <c r="BK208" t="inlineStr">
        <is>
          <t/>
        </is>
      </c>
      <c r="BL208" t="inlineStr">
        <is>
          <t/>
        </is>
      </c>
      <c r="BM208" t="inlineStr">
        <is>
          <t/>
        </is>
      </c>
      <c r="BN208" t="inlineStr">
        <is>
          <t/>
        </is>
      </c>
      <c r="BO208" t="inlineStr">
        <is>
          <t/>
        </is>
      </c>
      <c r="BP208" t="inlineStr">
        <is>
          <t/>
        </is>
      </c>
      <c r="BQ208" t="inlineStr">
        <is>
          <t/>
        </is>
      </c>
      <c r="BR208" t="inlineStr">
        <is>
          <t/>
        </is>
      </c>
      <c r="BS208" t="inlineStr">
        <is>
          <t/>
        </is>
      </c>
      <c r="BT208" t="inlineStr">
        <is>
          <t/>
        </is>
      </c>
      <c r="BU208" t="inlineStr">
        <is>
          <t/>
        </is>
      </c>
      <c r="BV208" s="2" t="inlineStr">
        <is>
          <t>NBC|
nucleair, biologisch, chemisch</t>
        </is>
      </c>
      <c r="BW208" s="2" t="inlineStr">
        <is>
          <t>2|
2</t>
        </is>
      </c>
      <c r="BX208" s="2" t="inlineStr">
        <is>
          <t xml:space="preserve">|
</t>
        </is>
      </c>
      <c r="BY208" t="inlineStr">
        <is>
          <t/>
        </is>
      </c>
      <c r="BZ208" t="inlineStr">
        <is>
          <t/>
        </is>
      </c>
      <c r="CA208" t="inlineStr">
        <is>
          <t/>
        </is>
      </c>
      <c r="CB208" t="inlineStr">
        <is>
          <t/>
        </is>
      </c>
      <c r="CC208" t="inlineStr">
        <is>
          <t/>
        </is>
      </c>
      <c r="CD208" s="2" t="inlineStr">
        <is>
          <t>NBQ|
Nuclear, Biológico, Químico</t>
        </is>
      </c>
      <c r="CE208" s="2" t="inlineStr">
        <is>
          <t>2|
2</t>
        </is>
      </c>
      <c r="CF208" s="2" t="inlineStr">
        <is>
          <t xml:space="preserve">|
</t>
        </is>
      </c>
      <c r="CG208" t="inlineStr">
        <is>
          <t/>
        </is>
      </c>
      <c r="CH208" t="inlineStr">
        <is>
          <t/>
        </is>
      </c>
      <c r="CI208" t="inlineStr">
        <is>
          <t/>
        </is>
      </c>
      <c r="CJ208" t="inlineStr">
        <is>
          <t/>
        </is>
      </c>
      <c r="CK208" t="inlineStr">
        <is>
          <t/>
        </is>
      </c>
      <c r="CL208" t="inlineStr">
        <is>
          <t/>
        </is>
      </c>
      <c r="CM208" t="inlineStr">
        <is>
          <t/>
        </is>
      </c>
      <c r="CN208" t="inlineStr">
        <is>
          <t/>
        </is>
      </c>
      <c r="CO208" t="inlineStr">
        <is>
          <t/>
        </is>
      </c>
      <c r="CP208" t="inlineStr">
        <is>
          <t/>
        </is>
      </c>
      <c r="CQ208" t="inlineStr">
        <is>
          <t/>
        </is>
      </c>
      <c r="CR208" t="inlineStr">
        <is>
          <t/>
        </is>
      </c>
      <c r="CS208" t="inlineStr">
        <is>
          <t/>
        </is>
      </c>
      <c r="CT208" t="inlineStr">
        <is>
          <t/>
        </is>
      </c>
      <c r="CU208" t="inlineStr">
        <is>
          <t/>
        </is>
      </c>
      <c r="CV208" t="inlineStr">
        <is>
          <t/>
        </is>
      </c>
      <c r="CW208" t="inlineStr">
        <is>
          <t/>
        </is>
      </c>
    </row>
    <row r="209">
      <c r="A209" s="1" t="str">
        <f>HYPERLINK("https://iate.europa.eu/entry/result/2205946/all", "2205946")</f>
        <v>2205946</v>
      </c>
      <c r="B209" t="inlineStr">
        <is>
          <t>INTERNATIONAL RELATIONS;EUROPEAN UNION</t>
        </is>
      </c>
      <c r="C209" t="inlineStr">
        <is>
          <t>INTERNATIONAL RELATIONS|defence|military equipment;EUROPEAN UNION|European construction|European Union|common foreign and security policy|common security and defence policy</t>
        </is>
      </c>
      <c r="D209" t="inlineStr">
        <is>
          <t>no</t>
        </is>
      </c>
      <c r="E209" t="inlineStr">
        <is>
          <t/>
        </is>
      </c>
      <c r="F209" t="inlineStr">
        <is>
          <t/>
        </is>
      </c>
      <c r="G209" t="inlineStr">
        <is>
          <t/>
        </is>
      </c>
      <c r="H209" t="inlineStr">
        <is>
          <t/>
        </is>
      </c>
      <c r="I209" t="inlineStr">
        <is>
          <t/>
        </is>
      </c>
      <c r="J209" t="inlineStr">
        <is>
          <t/>
        </is>
      </c>
      <c r="K209" t="inlineStr">
        <is>
          <t/>
        </is>
      </c>
      <c r="L209" t="inlineStr">
        <is>
          <t/>
        </is>
      </c>
      <c r="M209" t="inlineStr">
        <is>
          <t/>
        </is>
      </c>
      <c r="N209" t="inlineStr">
        <is>
          <t/>
        </is>
      </c>
      <c r="O209" t="inlineStr">
        <is>
          <t/>
        </is>
      </c>
      <c r="P209" t="inlineStr">
        <is>
          <t/>
        </is>
      </c>
      <c r="Q209" t="inlineStr">
        <is>
          <t/>
        </is>
      </c>
      <c r="R209" s="2" t="inlineStr">
        <is>
          <t>Mine, die keine Antipersonenmine ist</t>
        </is>
      </c>
      <c r="S209" s="2" t="inlineStr">
        <is>
          <t>3</t>
        </is>
      </c>
      <c r="T209" s="2" t="inlineStr">
        <is>
          <t/>
        </is>
      </c>
      <c r="U209" t="inlineStr">
        <is>
          <t/>
        </is>
      </c>
      <c r="V209" t="inlineStr">
        <is>
          <t/>
        </is>
      </c>
      <c r="W209" t="inlineStr">
        <is>
          <t/>
        </is>
      </c>
      <c r="X209" t="inlineStr">
        <is>
          <t/>
        </is>
      </c>
      <c r="Y209" t="inlineStr">
        <is>
          <t/>
        </is>
      </c>
      <c r="Z209" s="2" t="inlineStr">
        <is>
          <t>mine other than anti-personnel mine|
MOTAPM</t>
        </is>
      </c>
      <c r="AA209" s="2" t="inlineStr">
        <is>
          <t>3|
3</t>
        </is>
      </c>
      <c r="AB209" s="2" t="inlineStr">
        <is>
          <t xml:space="preserve">|
</t>
        </is>
      </c>
      <c r="AC209" t="inlineStr">
        <is>
          <t/>
        </is>
      </c>
      <c r="AD209" s="2" t="inlineStr">
        <is>
          <t>mina distinta de las minas antipersonal|
MDMA</t>
        </is>
      </c>
      <c r="AE209" s="2" t="inlineStr">
        <is>
          <t>2|
2</t>
        </is>
      </c>
      <c r="AF209" s="2" t="inlineStr">
        <is>
          <t xml:space="preserve">|
</t>
        </is>
      </c>
      <c r="AG209" t="inlineStr">
        <is>
          <t/>
        </is>
      </c>
      <c r="AH209" t="inlineStr">
        <is>
          <t/>
        </is>
      </c>
      <c r="AI209" t="inlineStr">
        <is>
          <t/>
        </is>
      </c>
      <c r="AJ209" t="inlineStr">
        <is>
          <t/>
        </is>
      </c>
      <c r="AK209" t="inlineStr">
        <is>
          <t/>
        </is>
      </c>
      <c r="AL209" s="2" t="inlineStr">
        <is>
          <t>MOTAPM|
muu kuin jalkaväkimiina</t>
        </is>
      </c>
      <c r="AM209" s="2" t="inlineStr">
        <is>
          <t>3|
2</t>
        </is>
      </c>
      <c r="AN209" s="2" t="inlineStr">
        <is>
          <t xml:space="preserve">|
</t>
        </is>
      </c>
      <c r="AO209" t="inlineStr">
        <is>
          <t/>
        </is>
      </c>
      <c r="AP209" s="2" t="inlineStr">
        <is>
          <t>mine autre que la mine antipersonnel</t>
        </is>
      </c>
      <c r="AQ209" s="2" t="inlineStr">
        <is>
          <t>3</t>
        </is>
      </c>
      <c r="AR209" s="2" t="inlineStr">
        <is>
          <t/>
        </is>
      </c>
      <c r="AS209" t="inlineStr">
        <is>
          <t/>
        </is>
      </c>
      <c r="AT209" t="inlineStr">
        <is>
          <t/>
        </is>
      </c>
      <c r="AU209" t="inlineStr">
        <is>
          <t/>
        </is>
      </c>
      <c r="AV209" t="inlineStr">
        <is>
          <t/>
        </is>
      </c>
      <c r="AW209" t="inlineStr">
        <is>
          <t/>
        </is>
      </c>
      <c r="AX209" t="inlineStr">
        <is>
          <t/>
        </is>
      </c>
      <c r="AY209" t="inlineStr">
        <is>
          <t/>
        </is>
      </c>
      <c r="AZ209" t="inlineStr">
        <is>
          <t/>
        </is>
      </c>
      <c r="BA209" t="inlineStr">
        <is>
          <t/>
        </is>
      </c>
      <c r="BB209" t="inlineStr">
        <is>
          <t/>
        </is>
      </c>
      <c r="BC209" t="inlineStr">
        <is>
          <t/>
        </is>
      </c>
      <c r="BD209" t="inlineStr">
        <is>
          <t/>
        </is>
      </c>
      <c r="BE209" t="inlineStr">
        <is>
          <t/>
        </is>
      </c>
      <c r="BF209" t="inlineStr">
        <is>
          <t/>
        </is>
      </c>
      <c r="BG209" t="inlineStr">
        <is>
          <t/>
        </is>
      </c>
      <c r="BH209" t="inlineStr">
        <is>
          <t/>
        </is>
      </c>
      <c r="BI209" t="inlineStr">
        <is>
          <t/>
        </is>
      </c>
      <c r="BJ209" s="2" t="inlineStr">
        <is>
          <t>kitokia nei priešpėstinė mina</t>
        </is>
      </c>
      <c r="BK209" s="2" t="inlineStr">
        <is>
          <t>2</t>
        </is>
      </c>
      <c r="BL209" s="2" t="inlineStr">
        <is>
          <t/>
        </is>
      </c>
      <c r="BM209" t="inlineStr">
        <is>
          <t/>
        </is>
      </c>
      <c r="BN209" t="inlineStr">
        <is>
          <t/>
        </is>
      </c>
      <c r="BO209" t="inlineStr">
        <is>
          <t/>
        </is>
      </c>
      <c r="BP209" t="inlineStr">
        <is>
          <t/>
        </is>
      </c>
      <c r="BQ209" t="inlineStr">
        <is>
          <t/>
        </is>
      </c>
      <c r="BR209" s="2" t="inlineStr">
        <is>
          <t>mina li m'hix mina anti-persunal|
MOTAPM</t>
        </is>
      </c>
      <c r="BS209" s="2" t="inlineStr">
        <is>
          <t>2|
2</t>
        </is>
      </c>
      <c r="BT209" s="2" t="inlineStr">
        <is>
          <t xml:space="preserve">|
</t>
        </is>
      </c>
      <c r="BU209" t="inlineStr">
        <is>
          <t>---</t>
        </is>
      </c>
      <c r="BV209" t="inlineStr">
        <is>
          <t/>
        </is>
      </c>
      <c r="BW209" t="inlineStr">
        <is>
          <t/>
        </is>
      </c>
      <c r="BX209" t="inlineStr">
        <is>
          <t/>
        </is>
      </c>
      <c r="BY209" t="inlineStr">
        <is>
          <t/>
        </is>
      </c>
      <c r="BZ209" s="2" t="inlineStr">
        <is>
          <t>mina inna niż mina przeciwpiechotna|
MOTAPM</t>
        </is>
      </c>
      <c r="CA209" s="2" t="inlineStr">
        <is>
          <t>3|
2</t>
        </is>
      </c>
      <c r="CB209" s="2" t="inlineStr">
        <is>
          <t xml:space="preserve">|
</t>
        </is>
      </c>
      <c r="CC209" t="inlineStr">
        <is>
          <t/>
        </is>
      </c>
      <c r="CD209" t="inlineStr">
        <is>
          <t/>
        </is>
      </c>
      <c r="CE209" t="inlineStr">
        <is>
          <t/>
        </is>
      </c>
      <c r="CF209" t="inlineStr">
        <is>
          <t/>
        </is>
      </c>
      <c r="CG209" t="inlineStr">
        <is>
          <t/>
        </is>
      </c>
      <c r="CH209" t="inlineStr">
        <is>
          <t/>
        </is>
      </c>
      <c r="CI209" t="inlineStr">
        <is>
          <t/>
        </is>
      </c>
      <c r="CJ209" t="inlineStr">
        <is>
          <t/>
        </is>
      </c>
      <c r="CK209" t="inlineStr">
        <is>
          <t/>
        </is>
      </c>
      <c r="CL209" t="inlineStr">
        <is>
          <t/>
        </is>
      </c>
      <c r="CM209" t="inlineStr">
        <is>
          <t/>
        </is>
      </c>
      <c r="CN209" t="inlineStr">
        <is>
          <t/>
        </is>
      </c>
      <c r="CO209" t="inlineStr">
        <is>
          <t/>
        </is>
      </c>
      <c r="CP209" t="inlineStr">
        <is>
          <t/>
        </is>
      </c>
      <c r="CQ209" t="inlineStr">
        <is>
          <t/>
        </is>
      </c>
      <c r="CR209" t="inlineStr">
        <is>
          <t/>
        </is>
      </c>
      <c r="CS209" t="inlineStr">
        <is>
          <t/>
        </is>
      </c>
      <c r="CT209" t="inlineStr">
        <is>
          <t/>
        </is>
      </c>
      <c r="CU209" t="inlineStr">
        <is>
          <t/>
        </is>
      </c>
      <c r="CV209" t="inlineStr">
        <is>
          <t/>
        </is>
      </c>
      <c r="CW209" t="inlineStr">
        <is>
          <t/>
        </is>
      </c>
    </row>
    <row r="210">
      <c r="A210" s="1" t="str">
        <f>HYPERLINK("https://iate.europa.eu/entry/result/3589971/all", "3589971")</f>
        <v>3589971</v>
      </c>
      <c r="B210" t="inlineStr">
        <is>
          <t>INTERNATIONAL RELATIONS</t>
        </is>
      </c>
      <c r="C210" t="inlineStr">
        <is>
          <t>INTERNATIONAL RELATIONS|defence|military equipment|conventional weapon|firearms and munitions</t>
        </is>
      </c>
      <c r="D210" t="inlineStr">
        <is>
          <t>yes</t>
        </is>
      </c>
      <c r="E210" t="inlineStr">
        <is>
          <t/>
        </is>
      </c>
      <c r="F210" t="inlineStr">
        <is>
          <t/>
        </is>
      </c>
      <c r="G210" t="inlineStr">
        <is>
          <t/>
        </is>
      </c>
      <c r="H210" t="inlineStr">
        <is>
          <t/>
        </is>
      </c>
      <c r="I210" t="inlineStr">
        <is>
          <t/>
        </is>
      </c>
      <c r="J210" t="inlineStr">
        <is>
          <t/>
        </is>
      </c>
      <c r="K210" t="inlineStr">
        <is>
          <t/>
        </is>
      </c>
      <c r="L210" t="inlineStr">
        <is>
          <t/>
        </is>
      </c>
      <c r="M210" t="inlineStr">
        <is>
          <t/>
        </is>
      </c>
      <c r="N210" t="inlineStr">
        <is>
          <t/>
        </is>
      </c>
      <c r="O210" t="inlineStr">
        <is>
          <t/>
        </is>
      </c>
      <c r="P210" t="inlineStr">
        <is>
          <t/>
        </is>
      </c>
      <c r="Q210" t="inlineStr">
        <is>
          <t/>
        </is>
      </c>
      <c r="R210" t="inlineStr">
        <is>
          <t/>
        </is>
      </c>
      <c r="S210" t="inlineStr">
        <is>
          <t/>
        </is>
      </c>
      <c r="T210" t="inlineStr">
        <is>
          <t/>
        </is>
      </c>
      <c r="U210" t="inlineStr">
        <is>
          <t/>
        </is>
      </c>
      <c r="V210" t="inlineStr">
        <is>
          <t/>
        </is>
      </c>
      <c r="W210" t="inlineStr">
        <is>
          <t/>
        </is>
      </c>
      <c r="X210" t="inlineStr">
        <is>
          <t/>
        </is>
      </c>
      <c r="Y210" t="inlineStr">
        <is>
          <t/>
        </is>
      </c>
      <c r="Z210" s="2" t="inlineStr">
        <is>
          <t>firearms, ammunition and explosives|
FAE</t>
        </is>
      </c>
      <c r="AA210" s="2" t="inlineStr">
        <is>
          <t>3|
3</t>
        </is>
      </c>
      <c r="AB210" s="2" t="inlineStr">
        <is>
          <t xml:space="preserve">|
</t>
        </is>
      </c>
      <c r="AC210" t="inlineStr">
        <is>
          <t/>
        </is>
      </c>
      <c r="AD210" t="inlineStr">
        <is>
          <t/>
        </is>
      </c>
      <c r="AE210" t="inlineStr">
        <is>
          <t/>
        </is>
      </c>
      <c r="AF210" t="inlineStr">
        <is>
          <t/>
        </is>
      </c>
      <c r="AG210" t="inlineStr">
        <is>
          <t/>
        </is>
      </c>
      <c r="AH210" t="inlineStr">
        <is>
          <t/>
        </is>
      </c>
      <c r="AI210" t="inlineStr">
        <is>
          <t/>
        </is>
      </c>
      <c r="AJ210" t="inlineStr">
        <is>
          <t/>
        </is>
      </c>
      <c r="AK210" t="inlineStr">
        <is>
          <t/>
        </is>
      </c>
      <c r="AL210" t="inlineStr">
        <is>
          <t/>
        </is>
      </c>
      <c r="AM210" t="inlineStr">
        <is>
          <t/>
        </is>
      </c>
      <c r="AN210" t="inlineStr">
        <is>
          <t/>
        </is>
      </c>
      <c r="AO210" t="inlineStr">
        <is>
          <t/>
        </is>
      </c>
      <c r="AP210" t="inlineStr">
        <is>
          <t/>
        </is>
      </c>
      <c r="AQ210" t="inlineStr">
        <is>
          <t/>
        </is>
      </c>
      <c r="AR210" t="inlineStr">
        <is>
          <t/>
        </is>
      </c>
      <c r="AS210" t="inlineStr">
        <is>
          <t/>
        </is>
      </c>
      <c r="AT210" t="inlineStr">
        <is>
          <t/>
        </is>
      </c>
      <c r="AU210" t="inlineStr">
        <is>
          <t/>
        </is>
      </c>
      <c r="AV210" t="inlineStr">
        <is>
          <t/>
        </is>
      </c>
      <c r="AW210" t="inlineStr">
        <is>
          <t/>
        </is>
      </c>
      <c r="AX210" t="inlineStr">
        <is>
          <t/>
        </is>
      </c>
      <c r="AY210" t="inlineStr">
        <is>
          <t/>
        </is>
      </c>
      <c r="AZ210" t="inlineStr">
        <is>
          <t/>
        </is>
      </c>
      <c r="BA210" t="inlineStr">
        <is>
          <t/>
        </is>
      </c>
      <c r="BB210" t="inlineStr">
        <is>
          <t/>
        </is>
      </c>
      <c r="BC210" t="inlineStr">
        <is>
          <t/>
        </is>
      </c>
      <c r="BD210" t="inlineStr">
        <is>
          <t/>
        </is>
      </c>
      <c r="BE210" t="inlineStr">
        <is>
          <t/>
        </is>
      </c>
      <c r="BF210" t="inlineStr">
        <is>
          <t/>
        </is>
      </c>
      <c r="BG210" t="inlineStr">
        <is>
          <t/>
        </is>
      </c>
      <c r="BH210" t="inlineStr">
        <is>
          <t/>
        </is>
      </c>
      <c r="BI210" t="inlineStr">
        <is>
          <t/>
        </is>
      </c>
      <c r="BJ210" t="inlineStr">
        <is>
          <t/>
        </is>
      </c>
      <c r="BK210" t="inlineStr">
        <is>
          <t/>
        </is>
      </c>
      <c r="BL210" t="inlineStr">
        <is>
          <t/>
        </is>
      </c>
      <c r="BM210" t="inlineStr">
        <is>
          <t/>
        </is>
      </c>
      <c r="BN210" t="inlineStr">
        <is>
          <t/>
        </is>
      </c>
      <c r="BO210" t="inlineStr">
        <is>
          <t/>
        </is>
      </c>
      <c r="BP210" t="inlineStr">
        <is>
          <t/>
        </is>
      </c>
      <c r="BQ210" t="inlineStr">
        <is>
          <t/>
        </is>
      </c>
      <c r="BR210" t="inlineStr">
        <is>
          <t/>
        </is>
      </c>
      <c r="BS210" t="inlineStr">
        <is>
          <t/>
        </is>
      </c>
      <c r="BT210" t="inlineStr">
        <is>
          <t/>
        </is>
      </c>
      <c r="BU210" t="inlineStr">
        <is>
          <t/>
        </is>
      </c>
      <c r="BV210" t="inlineStr">
        <is>
          <t/>
        </is>
      </c>
      <c r="BW210" t="inlineStr">
        <is>
          <t/>
        </is>
      </c>
      <c r="BX210" t="inlineStr">
        <is>
          <t/>
        </is>
      </c>
      <c r="BY210" t="inlineStr">
        <is>
          <t/>
        </is>
      </c>
      <c r="BZ210" t="inlineStr">
        <is>
          <t/>
        </is>
      </c>
      <c r="CA210" t="inlineStr">
        <is>
          <t/>
        </is>
      </c>
      <c r="CB210" t="inlineStr">
        <is>
          <t/>
        </is>
      </c>
      <c r="CC210" t="inlineStr">
        <is>
          <t/>
        </is>
      </c>
      <c r="CD210" s="2" t="inlineStr">
        <is>
          <t>armas de fogo, munições e explosivos|
AFME</t>
        </is>
      </c>
      <c r="CE210" s="2" t="inlineStr">
        <is>
          <t>3|
3</t>
        </is>
      </c>
      <c r="CF210" s="2" t="inlineStr">
        <is>
          <t xml:space="preserve">|
</t>
        </is>
      </c>
      <c r="CG210" t="inlineStr">
        <is>
          <t/>
        </is>
      </c>
      <c r="CH210" t="inlineStr">
        <is>
          <t/>
        </is>
      </c>
      <c r="CI210" t="inlineStr">
        <is>
          <t/>
        </is>
      </c>
      <c r="CJ210" t="inlineStr">
        <is>
          <t/>
        </is>
      </c>
      <c r="CK210" t="inlineStr">
        <is>
          <t/>
        </is>
      </c>
      <c r="CL210" t="inlineStr">
        <is>
          <t/>
        </is>
      </c>
      <c r="CM210" t="inlineStr">
        <is>
          <t/>
        </is>
      </c>
      <c r="CN210" t="inlineStr">
        <is>
          <t/>
        </is>
      </c>
      <c r="CO210" t="inlineStr">
        <is>
          <t/>
        </is>
      </c>
      <c r="CP210" t="inlineStr">
        <is>
          <t/>
        </is>
      </c>
      <c r="CQ210" t="inlineStr">
        <is>
          <t/>
        </is>
      </c>
      <c r="CR210" t="inlineStr">
        <is>
          <t/>
        </is>
      </c>
      <c r="CS210" t="inlineStr">
        <is>
          <t/>
        </is>
      </c>
      <c r="CT210" t="inlineStr">
        <is>
          <t/>
        </is>
      </c>
      <c r="CU210" t="inlineStr">
        <is>
          <t/>
        </is>
      </c>
      <c r="CV210" t="inlineStr">
        <is>
          <t/>
        </is>
      </c>
      <c r="CW210" t="inlineStr">
        <is>
          <t/>
        </is>
      </c>
    </row>
    <row r="211">
      <c r="A211" s="1" t="str">
        <f>HYPERLINK("https://iate.europa.eu/entry/result/3576174/all", "3576174")</f>
        <v>3576174</v>
      </c>
      <c r="B211" t="inlineStr">
        <is>
          <t>TRANSPORT;PRODUCTION, TECHNOLOGY AND RESEARCH</t>
        </is>
      </c>
      <c r="C211" t="inlineStr">
        <is>
          <t>TRANSPORT|maritime and inland waterway transport;PRODUCTION, TECHNOLOGY AND RESEARCH|technology and technical regulations</t>
        </is>
      </c>
      <c r="D211" t="inlineStr">
        <is>
          <t>no</t>
        </is>
      </c>
      <c r="E211" t="inlineStr">
        <is>
          <t/>
        </is>
      </c>
      <c r="F211" s="2" t="inlineStr">
        <is>
          <t>автономен безекипажен кораб|
морски дрон</t>
        </is>
      </c>
      <c r="G211" s="2" t="inlineStr">
        <is>
          <t>3|
3</t>
        </is>
      </c>
      <c r="H211" s="2" t="inlineStr">
        <is>
          <t xml:space="preserve">|
</t>
        </is>
      </c>
      <c r="I211" t="inlineStr">
        <is>
          <t>плавателен съд без екипаж, който плава на повърхността на моретата или вътрешните водни пътища и се управлява от автоматизирани
бордови системи за вземане на решения, но се контролира от отдалечен оператор в
станция за контрол на брега; служи главно за военни, търговски и научноизследователски цели</t>
        </is>
      </c>
      <c r="J211" s="2" t="inlineStr">
        <is>
          <t>hladinové plavidlo bez posádky</t>
        </is>
      </c>
      <c r="K211" s="2" t="inlineStr">
        <is>
          <t>2</t>
        </is>
      </c>
      <c r="L211" s="2" t="inlineStr">
        <is>
          <t/>
        </is>
      </c>
      <c r="M211" t="inlineStr">
        <is>
          <t>předprogramované
plavidlo určené převážně pro vojenské, obchodní a výzkumné využití, které se
plaví na vodní hladině (na širém moři nebo na vnitrozemských vodních cestách) bez posádky nebo bez lidské obsluhy v
reálném čase</t>
        </is>
      </c>
      <c r="N211" s="2" t="inlineStr">
        <is>
          <t>ubemandet overfladefartøj|
USV|
droneskib</t>
        </is>
      </c>
      <c r="O211" s="2" t="inlineStr">
        <is>
          <t>3|
3|
3</t>
        </is>
      </c>
      <c r="P211" s="2" t="inlineStr">
        <is>
          <t xml:space="preserve">|
|
</t>
        </is>
      </c>
      <c r="Q211" t="inlineStr">
        <is>
          <t>ubemandet og forprogrammeret eller fjernstyret fartøj, der opererer på vandoverfladen (hav eller indre vandveje), fortrinsvis til militære, kommercielle eller forskningsmæssige formål</t>
        </is>
      </c>
      <c r="R211" s="2" t="inlineStr">
        <is>
          <t>unbemanntes Überwasserfahrzeug</t>
        </is>
      </c>
      <c r="S211" s="2" t="inlineStr">
        <is>
          <t>3</t>
        </is>
      </c>
      <c r="T211" s="2" t="inlineStr">
        <is>
          <t/>
        </is>
      </c>
      <c r="U211" t="inlineStr">
        <is>
          <t>vorprogrammiertes (d.h. &lt;a href="https://iate.europa.eu/entry/result/3576170/de" target="_blank"&gt;autonomes&lt;/a&gt;) oder ferngesteuertes Fahrzeug, das keine Besatzung hat und zu militärischen, kommerziellen oder Forschungszwecken an der Wasseroberfläche eingesetzt wird</t>
        </is>
      </c>
      <c r="V211" t="inlineStr">
        <is>
          <t/>
        </is>
      </c>
      <c r="W211" t="inlineStr">
        <is>
          <t/>
        </is>
      </c>
      <c r="X211" t="inlineStr">
        <is>
          <t/>
        </is>
      </c>
      <c r="Y211" t="inlineStr">
        <is>
          <t/>
        </is>
      </c>
      <c r="Z211" s="2" t="inlineStr">
        <is>
          <t>unmanned surface vehicle|
unmanned surface vessel|
USV|
drone ship</t>
        </is>
      </c>
      <c r="AA211" s="2" t="inlineStr">
        <is>
          <t>3|
3|
3|
3</t>
        </is>
      </c>
      <c r="AB211" s="2" t="inlineStr">
        <is>
          <t xml:space="preserve">|
|
|
</t>
        </is>
      </c>
      <c r="AC211" t="inlineStr">
        <is>
          <t>pre-programmed or remote-controlled vehicle that operates on the surface of the water (high seas or inland waterways) without a crew, predominantly for military, commercial and research use</t>
        </is>
      </c>
      <c r="AD211" s="2" t="inlineStr">
        <is>
          <t>vehículo de superficie no tripulado</t>
        </is>
      </c>
      <c r="AE211" s="2" t="inlineStr">
        <is>
          <t>3</t>
        </is>
      </c>
      <c r="AF211" s="2" t="inlineStr">
        <is>
          <t/>
        </is>
      </c>
      <c r="AG211" t="inlineStr">
        <is>
          <t>Vehículo, programado o dirigido a distancia que, sin presencia humana a bordo, desarrolla sus actividades en la superficie de los mares o en vías navegables.</t>
        </is>
      </c>
      <c r="AH211" t="inlineStr">
        <is>
          <t/>
        </is>
      </c>
      <c r="AI211" t="inlineStr">
        <is>
          <t/>
        </is>
      </c>
      <c r="AJ211" t="inlineStr">
        <is>
          <t/>
        </is>
      </c>
      <c r="AK211" t="inlineStr">
        <is>
          <t/>
        </is>
      </c>
      <c r="AL211" s="2" t="inlineStr">
        <is>
          <t>miehittämätön pinta-alus|
USV</t>
        </is>
      </c>
      <c r="AM211" s="2" t="inlineStr">
        <is>
          <t>3|
3</t>
        </is>
      </c>
      <c r="AN211" s="2" t="inlineStr">
        <is>
          <t xml:space="preserve">|
</t>
        </is>
      </c>
      <c r="AO211" t="inlineStr">
        <is>
          <t/>
        </is>
      </c>
      <c r="AP211" s="2" t="inlineStr">
        <is>
          <t>robot de surface</t>
        </is>
      </c>
      <c r="AQ211" s="2" t="inlineStr">
        <is>
          <t>3</t>
        </is>
      </c>
      <c r="AR211" s="2" t="inlineStr">
        <is>
          <t/>
        </is>
      </c>
      <c r="AS211" t="inlineStr">
        <is>
          <t>drone marin de surface motorisé dont le pilotage est programmé à l'avance ou se fait à distance</t>
        </is>
      </c>
      <c r="AT211" t="inlineStr">
        <is>
          <t/>
        </is>
      </c>
      <c r="AU211" t="inlineStr">
        <is>
          <t/>
        </is>
      </c>
      <c r="AV211" t="inlineStr">
        <is>
          <t/>
        </is>
      </c>
      <c r="AW211" t="inlineStr">
        <is>
          <t/>
        </is>
      </c>
      <c r="AX211" t="inlineStr">
        <is>
          <t/>
        </is>
      </c>
      <c r="AY211" t="inlineStr">
        <is>
          <t/>
        </is>
      </c>
      <c r="AZ211" t="inlineStr">
        <is>
          <t/>
        </is>
      </c>
      <c r="BA211" t="inlineStr">
        <is>
          <t/>
        </is>
      </c>
      <c r="BB211" t="inlineStr">
        <is>
          <t/>
        </is>
      </c>
      <c r="BC211" t="inlineStr">
        <is>
          <t/>
        </is>
      </c>
      <c r="BD211" t="inlineStr">
        <is>
          <t/>
        </is>
      </c>
      <c r="BE211" t="inlineStr">
        <is>
          <t/>
        </is>
      </c>
      <c r="BF211" s="2" t="inlineStr">
        <is>
          <t>veicolo di superficie senza equipaggio|
nave di superficie senza equipaggio|
USV</t>
        </is>
      </c>
      <c r="BG211" s="2" t="inlineStr">
        <is>
          <t>3|
3|
3</t>
        </is>
      </c>
      <c r="BH211" s="2" t="inlineStr">
        <is>
          <t xml:space="preserve">|
|
</t>
        </is>
      </c>
      <c r="BI211" t="inlineStr">
        <is>
          <t>robot di superficie senza pilota, attrezzato per eseguire una molteplicità di operazioni di acquisizione e intervento di dati offshore fino a una profondità di 6.000 metri</t>
        </is>
      </c>
      <c r="BJ211" s="2" t="inlineStr">
        <is>
          <t>bepilotis antvandeninis laivas</t>
        </is>
      </c>
      <c r="BK211" s="2" t="inlineStr">
        <is>
          <t>3</t>
        </is>
      </c>
      <c r="BL211" s="2" t="inlineStr">
        <is>
          <t/>
        </is>
      </c>
      <c r="BM211" t="inlineStr">
        <is>
          <t>iš anksto užprogramuotas arba nuotoliniu būdu valdomas antvandeninis laivas be ekipažo</t>
        </is>
      </c>
      <c r="BN211" t="inlineStr">
        <is>
          <t/>
        </is>
      </c>
      <c r="BO211" t="inlineStr">
        <is>
          <t/>
        </is>
      </c>
      <c r="BP211" t="inlineStr">
        <is>
          <t/>
        </is>
      </c>
      <c r="BQ211" t="inlineStr">
        <is>
          <t/>
        </is>
      </c>
      <c r="BR211" t="inlineStr">
        <is>
          <t/>
        </is>
      </c>
      <c r="BS211" t="inlineStr">
        <is>
          <t/>
        </is>
      </c>
      <c r="BT211" t="inlineStr">
        <is>
          <t/>
        </is>
      </c>
      <c r="BU211" t="inlineStr">
        <is>
          <t/>
        </is>
      </c>
      <c r="BV211" s="2" t="inlineStr">
        <is>
          <t>onbemand oppervlaktevaartuig|
USV</t>
        </is>
      </c>
      <c r="BW211" s="2" t="inlineStr">
        <is>
          <t>3|
3</t>
        </is>
      </c>
      <c r="BX211" s="2" t="inlineStr">
        <is>
          <t xml:space="preserve">|
</t>
        </is>
      </c>
      <c r="BY211" t="inlineStr">
        <is>
          <t>vaartuig dat zich zonder bemanning aan boord over het wateroppervlak kan bewegen</t>
        </is>
      </c>
      <c r="BZ211" s="2" t="inlineStr">
        <is>
          <t>bezałogowy pojazd nawodny|
USV</t>
        </is>
      </c>
      <c r="CA211" s="2" t="inlineStr">
        <is>
          <t>2|
2</t>
        </is>
      </c>
      <c r="CB211" s="2" t="inlineStr">
        <is>
          <t xml:space="preserve">|
</t>
        </is>
      </c>
      <c r="CC211" t="inlineStr">
        <is>
          <t>zaprogramowana lub kierowana zdalnie bezzałogowa jednostka pływająca poruszająca się po powierzchni wody (morza i wody śródlądowe); wykorzystywana głównie do celów wojskowych, handlowych i badawczych</t>
        </is>
      </c>
      <c r="CD211" s="2" t="inlineStr">
        <is>
          <t>veículo de superfície não tripulado</t>
        </is>
      </c>
      <c r="CE211" s="2" t="inlineStr">
        <is>
          <t>2</t>
        </is>
      </c>
      <c r="CF211" s="2" t="inlineStr">
        <is>
          <t/>
        </is>
      </c>
      <c r="CG211" t="inlineStr">
        <is>
          <t>Veículo pré-programado ou controlado à distância que é operado à superfície da água sem tripulação, predominantemente para fins militares, comerciais ou de investigação científica.</t>
        </is>
      </c>
      <c r="CH211" t="inlineStr">
        <is>
          <t/>
        </is>
      </c>
      <c r="CI211" t="inlineStr">
        <is>
          <t/>
        </is>
      </c>
      <c r="CJ211" t="inlineStr">
        <is>
          <t/>
        </is>
      </c>
      <c r="CK211" t="inlineStr">
        <is>
          <t/>
        </is>
      </c>
      <c r="CL211" t="inlineStr">
        <is>
          <t/>
        </is>
      </c>
      <c r="CM211" t="inlineStr">
        <is>
          <t/>
        </is>
      </c>
      <c r="CN211" t="inlineStr">
        <is>
          <t/>
        </is>
      </c>
      <c r="CO211" t="inlineStr">
        <is>
          <t/>
        </is>
      </c>
      <c r="CP211" t="inlineStr">
        <is>
          <t/>
        </is>
      </c>
      <c r="CQ211" t="inlineStr">
        <is>
          <t/>
        </is>
      </c>
      <c r="CR211" t="inlineStr">
        <is>
          <t/>
        </is>
      </c>
      <c r="CS211" t="inlineStr">
        <is>
          <t/>
        </is>
      </c>
      <c r="CT211" t="inlineStr">
        <is>
          <t/>
        </is>
      </c>
      <c r="CU211" t="inlineStr">
        <is>
          <t/>
        </is>
      </c>
      <c r="CV211" t="inlineStr">
        <is>
          <t/>
        </is>
      </c>
      <c r="CW211" t="inlineStr">
        <is>
          <t/>
        </is>
      </c>
    </row>
    <row r="212">
      <c r="A212" s="1" t="str">
        <f>HYPERLINK("https://iate.europa.eu/entry/result/117697/all", "117697")</f>
        <v>117697</v>
      </c>
      <c r="B212" t="inlineStr">
        <is>
          <t>INTERNATIONAL RELATIONS;EUROPEAN UNION</t>
        </is>
      </c>
      <c r="C212" t="inlineStr">
        <is>
          <t>INTERNATIONAL RELATIONS|defence;INTERNATIONAL RELATIONS|defence|military equipment;EUROPEAN UNION|European construction|European Union|common foreign and security policy|common security and defence policy</t>
        </is>
      </c>
      <c r="D212" t="inlineStr">
        <is>
          <t>yes</t>
        </is>
      </c>
      <c r="E212" t="inlineStr">
        <is>
          <t/>
        </is>
      </c>
      <c r="F212" s="2" t="inlineStr">
        <is>
          <t>химическо оръжие</t>
        </is>
      </c>
      <c r="G212" s="2" t="inlineStr">
        <is>
          <t>3</t>
        </is>
      </c>
      <c r="H212" s="2" t="inlineStr">
        <is>
          <t/>
        </is>
      </c>
      <c r="I212" t="inlineStr">
        <is>
          <t>отровни вещества и средствата за тяхното разпространяване, предназначени за поразяване на жива сила и за заразяване на бойна техника, имущество и местност</t>
        </is>
      </c>
      <c r="J212" s="2" t="inlineStr">
        <is>
          <t>chemická zbraň</t>
        </is>
      </c>
      <c r="K212" s="2" t="inlineStr">
        <is>
          <t>3</t>
        </is>
      </c>
      <c r="L212" s="2" t="inlineStr">
        <is>
          <t/>
        </is>
      </c>
      <c r="M212" t="inlineStr">
        <is>
          <t>Pro účely této Úmluvy se „chemickými zbraněmi“ rozumějí tyto položky, dohromady nebo odděleně: &lt;br&gt; a) toxické chemické látky a jejich prekurzory s výjimkou těch, které jsou určeny pro účely nezakázané touto Úmluvou, pokud druhy a množství odpovídají těmto účelům; &lt;br&gt; b) munice a prostředky zvláště navržené k usmrcení nebo způsobení jiné újmy na zdraví toxickým působením toxických chemických látek uvedených v písmenu a), které by se uvolnily v důsledku použití této munice a prostředků; &lt;br&gt; c) libovolné vybavení zvláště navržené k použití v přímé souvislosti s použitím munice a prostředků uvedených v písmenu b).</t>
        </is>
      </c>
      <c r="N212" s="2" t="inlineStr">
        <is>
          <t>kemisk våben</t>
        </is>
      </c>
      <c r="O212" s="2" t="inlineStr">
        <is>
          <t>4</t>
        </is>
      </c>
      <c r="P212" s="2" t="inlineStr">
        <is>
          <t/>
        </is>
      </c>
      <c r="Q212" t="inlineStr">
        <is>
          <t>luft-, væske- eller pulverformigt stof som dræber, beskadiger eller irriterer levende organismer og anvendes som våben</t>
        </is>
      </c>
      <c r="R212" s="2" t="inlineStr">
        <is>
          <t>CW|
chemische Waffe|
Chemiewaffe</t>
        </is>
      </c>
      <c r="S212" s="2" t="inlineStr">
        <is>
          <t>1|
3|
3</t>
        </is>
      </c>
      <c r="T212" s="2" t="inlineStr">
        <is>
          <t xml:space="preserve">|
|
</t>
        </is>
      </c>
      <c r="U212" t="inlineStr">
        <is>
          <t>technische Vorrichtungen/Systeme, die einen chemischen Kampfstoff &lt;a href="/entry/result/919212/all" id="ENTRY_TO_ENTRY_CONVERTER" target="_blank"&gt;IATE:919212&lt;/a&gt; zu einem Ziel transportieren und dort mit hoher Wirksamkeit freisetzen/verteilen können</t>
        </is>
      </c>
      <c r="V212" s="2" t="inlineStr">
        <is>
          <t>χημικό όπλο</t>
        </is>
      </c>
      <c r="W212" s="2" t="inlineStr">
        <is>
          <t>3</t>
        </is>
      </c>
      <c r="X212" s="2" t="inlineStr">
        <is>
          <t/>
        </is>
      </c>
      <c r="Y212" t="inlineStr">
        <is>
          <t>όπλο με το οποίο διασπείρεται ή εκτοξεύεται μια χημική πολεμική ουσία</t>
        </is>
      </c>
      <c r="Z212" s="2" t="inlineStr">
        <is>
          <t>CW|
chemical weapon</t>
        </is>
      </c>
      <c r="AA212" s="2" t="inlineStr">
        <is>
          <t>3|
4</t>
        </is>
      </c>
      <c r="AB212" s="2" t="inlineStr">
        <is>
          <t xml:space="preserve">|
</t>
        </is>
      </c>
      <c r="AC212" t="inlineStr">
        <is>
          <t>toxic chemical contained in a delivery system, such as a bomb or shell</t>
        </is>
      </c>
      <c r="AD212" s="2" t="inlineStr">
        <is>
          <t>arma química</t>
        </is>
      </c>
      <c r="AE212" s="2" t="inlineStr">
        <is>
          <t>3</t>
        </is>
      </c>
      <c r="AF212" s="2" t="inlineStr">
        <is>
          <t/>
        </is>
      </c>
      <c r="AG212" t="inlineStr">
        <is>
          <t>1) En términos generales, el conjunto formado por una sustancia química tóxica y el dispositivo o munición que la contiene y la libera. A diferencia de las armas convencionales, en las que también intervienen procesos químicos, las armas químicas se caracterizan por producir lesiones en virtud de las propiedades tóxicas de las sustancias químicas diseminadas.&lt;br&gt;2) Según la Convención sobre las Armas Químicas ( &lt;a href="/entry/result/875001/all" id="ENTRY_TO_ENTRY_CONVERTER" target="_blank"&gt;IATE:875001&lt;/a&gt; ), se entiende por «armas químicas»: a) las sustancias químicas tóxicas y sus precursores, salvo cuando se destinen a fines no prohibidos por la Convención, siempre que los tipos y cantidades de que se trate sean compatibles con esos fines; b) las municiones o dispositivos expresamente diseñados para causar lesiones o la muerte mediante las propiedades tóxicas de las sustancias químicas que liberan; o c) cualquier equipo expresamente destinado a ser usado directamente en relación con las municiones y dispositivos que contienen y liberan las citadas sustancias químicas.</t>
        </is>
      </c>
      <c r="AH212" s="2" t="inlineStr">
        <is>
          <t>keemiarelv|
kemorelv</t>
        </is>
      </c>
      <c r="AI212" s="2" t="inlineStr">
        <is>
          <t>3|
3</t>
        </is>
      </c>
      <c r="AJ212" s="2" t="inlineStr">
        <is>
          <t xml:space="preserve">preferred|
</t>
        </is>
      </c>
      <c r="AK212" t="inlineStr">
        <is>
          <t/>
        </is>
      </c>
      <c r="AL212" s="2" t="inlineStr">
        <is>
          <t>kemiallinen ase</t>
        </is>
      </c>
      <c r="AM212" s="2" t="inlineStr">
        <is>
          <t>3</t>
        </is>
      </c>
      <c r="AN212" s="2" t="inlineStr">
        <is>
          <t/>
        </is>
      </c>
      <c r="AO212" t="inlineStr">
        <is>
          <t>"Tässä yleissopimuksessa:&lt;p&gt;1.''Kemialliset aseet'' tarkoittaa seuraavia, joko yhdessä tai erikseen&lt;/p&gt;&lt;p&gt;a) myrkyllisiä kemikaaleja ja niiden lähtöaineita, paitsi silloin kun niitä käytetään tarkoituksiin, joita ei kielletä tässä yleissopimuksessa, edellyttäen, että ne ovat laadultaan ja määrältään kyseisten tarkoitusten mukaisia,&lt;/p&gt;&lt;p&gt;b) ammuksia ja laitteita, jotka on nimenomaisesti suunniteltu aiheuttamaan kuolemaa tai muuta vahinkoa a kohdassa yksilöityjen myrkkykemikaalien myrkyllisillä ominaisuuksilla, jotka vapautuisivat tällaisten ammuksien ja laitteiden käyttämisen seurauksena,&lt;/p&gt;&lt;p&gt;c) välineistöä, joka on nimenomaisesti suunniteltu suoraan käytettäväksi yhdessä b kohdassa yksilöityjen ammusten ja laitteiden kanssa."&lt;/p&gt;</t>
        </is>
      </c>
      <c r="AP212" s="2" t="inlineStr">
        <is>
          <t>arme chimique</t>
        </is>
      </c>
      <c r="AQ212" s="2" t="inlineStr">
        <is>
          <t>3</t>
        </is>
      </c>
      <c r="AR212" s="2" t="inlineStr">
        <is>
          <t/>
        </is>
      </c>
      <c r="AS212" t="inlineStr">
        <is>
          <t>substance chimique destinée à un emploi militaire [et] prévue pour tuer, blesser sérieusement ou empêcher par ses effets physiologiques le personnel de remplir sa mission</t>
        </is>
      </c>
      <c r="AT212" s="2" t="inlineStr">
        <is>
          <t>armán ceimiceach|
arm ceimiceach</t>
        </is>
      </c>
      <c r="AU212" s="2" t="inlineStr">
        <is>
          <t>3|
3</t>
        </is>
      </c>
      <c r="AV212" s="2" t="inlineStr">
        <is>
          <t xml:space="preserve">preferred|
</t>
        </is>
      </c>
      <c r="AW212" t="inlineStr">
        <is>
          <t/>
        </is>
      </c>
      <c r="AX212" s="2" t="inlineStr">
        <is>
          <t>kemijsko oružje</t>
        </is>
      </c>
      <c r="AY212" s="2" t="inlineStr">
        <is>
          <t>3</t>
        </is>
      </c>
      <c r="AZ212" s="2" t="inlineStr">
        <is>
          <t/>
        </is>
      </c>
      <c r="BA212" t="inlineStr">
        <is>
          <t/>
        </is>
      </c>
      <c r="BB212" s="2" t="inlineStr">
        <is>
          <t>vegyi fegyver</t>
        </is>
      </c>
      <c r="BC212" s="2" t="inlineStr">
        <is>
          <t>3</t>
        </is>
      </c>
      <c r="BD212" s="2" t="inlineStr">
        <is>
          <t/>
        </is>
      </c>
      <c r="BE212" t="inlineStr">
        <is>
          <t>a mérgező vegyületek és prekurzoraik, kivéve, ha azokat a vegyifegyverek kifejlesztésének, gyártásának, felhalmozásának és használatának tilalmáról, valamint megsemmisítéséről szóló egyezmény által nem tiltott célokra szánják, és ha ezek fajtái, és mennyisége összhangban van az ilyen célokkal. (A vegyifegyver fogalmába beletartoznak a vegyi lőszerek, aknák, rakétafejek, légi kiöntő eszközök is.)</t>
        </is>
      </c>
      <c r="BF212" s="2" t="inlineStr">
        <is>
          <t>arma chimica</t>
        </is>
      </c>
      <c r="BG212" s="2" t="inlineStr">
        <is>
          <t>3</t>
        </is>
      </c>
      <c r="BH212" s="2" t="inlineStr">
        <is>
          <t/>
        </is>
      </c>
      <c r="BI212" t="inlineStr">
        <is>
          <t>arma non convenzionale a base di aggressivi chimici</t>
        </is>
      </c>
      <c r="BJ212" s="2" t="inlineStr">
        <is>
          <t>cheminis ginklas</t>
        </is>
      </c>
      <c r="BK212" s="2" t="inlineStr">
        <is>
          <t>3</t>
        </is>
      </c>
      <c r="BL212" s="2" t="inlineStr">
        <is>
          <t/>
        </is>
      </c>
      <c r="BM212" t="inlineStr">
        <is>
          <t>masinio naikinimo ginklas, kurio poveikis pagrįstas nuodijamosiomis cheminių medžiagų savybėmis</t>
        </is>
      </c>
      <c r="BN212" s="2" t="inlineStr">
        <is>
          <t>ķīmiskais ierocis</t>
        </is>
      </c>
      <c r="BO212" s="2" t="inlineStr">
        <is>
          <t>3</t>
        </is>
      </c>
      <c r="BP212" s="2" t="inlineStr">
        <is>
          <t/>
        </is>
      </c>
      <c r="BQ212" t="inlineStr">
        <is>
          <t>ķīmiskas kaujasvielas un šo vielu nogādes līdzekļi un vadības ierīces; to darbības pamatā ir toksiskā iedarbība uz dzīvēm būtnēm</t>
        </is>
      </c>
      <c r="BR212" s="2" t="inlineStr">
        <is>
          <t>arma kimika</t>
        </is>
      </c>
      <c r="BS212" s="2" t="inlineStr">
        <is>
          <t>3</t>
        </is>
      </c>
      <c r="BT212" s="2" t="inlineStr">
        <is>
          <t/>
        </is>
      </c>
      <c r="BU212" t="inlineStr">
        <is>
          <t>sustanza kimika tossika f'sistema ta' kunsinna, bħal bomba jew projettili bl-isplussiv</t>
        </is>
      </c>
      <c r="BV212" s="2" t="inlineStr">
        <is>
          <t>CW|
chemisch wapen</t>
        </is>
      </c>
      <c r="BW212" s="2" t="inlineStr">
        <is>
          <t>2|
3</t>
        </is>
      </c>
      <c r="BX212" s="2" t="inlineStr">
        <is>
          <t xml:space="preserve">|
</t>
        </is>
      </c>
      <c r="BY212" t="inlineStr">
        <is>
          <t>giftige chemische stof in een overbrengingsmiddel, zoals een bom of een granaat</t>
        </is>
      </c>
      <c r="BZ212" s="2" t="inlineStr">
        <is>
          <t>broń chemiczna</t>
        </is>
      </c>
      <c r="CA212" s="2" t="inlineStr">
        <is>
          <t>3</t>
        </is>
      </c>
      <c r="CB212" s="2" t="inlineStr">
        <is>
          <t/>
        </is>
      </c>
      <c r="CC212" t="inlineStr">
        <is>
          <t>broń masowego rażenia, którą stanowią bojowe środki trujące oraz środki ich przenoszenia</t>
        </is>
      </c>
      <c r="CD212" s="2" t="inlineStr">
        <is>
          <t>arma química</t>
        </is>
      </c>
      <c r="CE212" s="2" t="inlineStr">
        <is>
          <t>3</t>
        </is>
      </c>
      <c r="CF212" s="2" t="inlineStr">
        <is>
          <t/>
        </is>
      </c>
      <c r="CG212" t="inlineStr">
        <is>
          <t>Engenho ou qualquer equipamento, munição ou dispositivo especificamente concebido para libertar produtos tóxicos e seus precursores que, pela sua ação química sobre os processos vitais, possa causar a morte ou lesões em seres vivos.</t>
        </is>
      </c>
      <c r="CH212" s="2" t="inlineStr">
        <is>
          <t>armă chimică</t>
        </is>
      </c>
      <c r="CI212" s="2" t="inlineStr">
        <is>
          <t>3</t>
        </is>
      </c>
      <c r="CJ212" s="2" t="inlineStr">
        <is>
          <t/>
        </is>
      </c>
      <c r="CK212" t="inlineStr">
        <is>
          <t>următoarele elemente, împreuna sau separat:&lt;br&gt;a) substanțe chimice toxice și precursorii lor, cu excepția celor destinate pentru scopuri neinterzise de Convenția privind interzicerea dezvoltării, producerii, stocării și folosirii armelor chimice și distrugerea acestora, atât timp cât tipurile și cantitățile sunt conforme cu asemenea scopuri;&lt;br&gt;b) muniții și dispozitive concepute special pentru a provoca moartea sau alte vătamari, prin acțiunea toxică a substanțelor chimice toxice, specificate la litera (a), care ar fi eliberate ca urmare a folosirii unor asemenea muniții și dispozitive;&lt;br&gt;c) orice echipament conceput special pentru a fi utilizat in legătura directă cu folosirea munițiilor si dispozitivelor, specificate la litera (b)</t>
        </is>
      </c>
      <c r="CL212" s="2" t="inlineStr">
        <is>
          <t>chemická zbraň</t>
        </is>
      </c>
      <c r="CM212" s="2" t="inlineStr">
        <is>
          <t>3</t>
        </is>
      </c>
      <c r="CN212" s="2" t="inlineStr">
        <is>
          <t/>
        </is>
      </c>
      <c r="CO212" t="inlineStr">
        <is>
          <t>zbraň hromadného ničenia, ktorej ničivý účinok je založený na pôsobení vysoko toxických chemických látok a ich prekurzorov; tvoria ju toxické chemické látky a prostriedky ich dopravy na cieľ</t>
        </is>
      </c>
      <c r="CP212" s="2" t="inlineStr">
        <is>
          <t>kemično orožje</t>
        </is>
      </c>
      <c r="CQ212" s="2" t="inlineStr">
        <is>
          <t>3</t>
        </is>
      </c>
      <c r="CR212" s="2" t="inlineStr">
        <is>
          <t/>
        </is>
      </c>
      <c r="CS212" t="inlineStr">
        <is>
          <t>po mednarodnem pravu prepovedani bojni strupi; nevarni so zlasti strupi (npr. tabun, sarin, soman), ki že v neznatni koncentraciji (0,1 mg/m3 zraka) ovirajo ali spremenijo življenjske funkcije živčnega sistema ter povzročajo motnje v dihanju in cirkulaciji in tako onemogočijo delo srca.</t>
        </is>
      </c>
      <c r="CT212" s="2" t="inlineStr">
        <is>
          <t>kemiskt vapen|
kemiskt stridsmedel</t>
        </is>
      </c>
      <c r="CU212" s="2" t="inlineStr">
        <is>
          <t>3|
3</t>
        </is>
      </c>
      <c r="CV212" s="2" t="inlineStr">
        <is>
          <t xml:space="preserve">|
</t>
        </is>
      </c>
      <c r="CW212" t="inlineStr">
        <is>
          <t>Kemiskt ämne som kan användas för kemisk krigföring, då det är giftigt för människor, djur och/eller växter.</t>
        </is>
      </c>
    </row>
    <row r="213">
      <c r="A213" s="1" t="str">
        <f>HYPERLINK("https://iate.europa.eu/entry/result/1582842/all", "1582842")</f>
        <v>1582842</v>
      </c>
      <c r="B213" t="inlineStr">
        <is>
          <t>INTERNATIONAL RELATIONS;SCIENCE</t>
        </is>
      </c>
      <c r="C213" t="inlineStr">
        <is>
          <t>INTERNATIONAL RELATIONS|defence;SCIENCE</t>
        </is>
      </c>
      <c r="D213" t="inlineStr">
        <is>
          <t>no</t>
        </is>
      </c>
      <c r="E213" t="inlineStr">
        <is>
          <t/>
        </is>
      </c>
      <c r="F213" t="inlineStr">
        <is>
          <t/>
        </is>
      </c>
      <c r="G213" t="inlineStr">
        <is>
          <t/>
        </is>
      </c>
      <c r="H213" t="inlineStr">
        <is>
          <t/>
        </is>
      </c>
      <c r="I213" t="inlineStr">
        <is>
          <t/>
        </is>
      </c>
      <c r="J213" t="inlineStr">
        <is>
          <t/>
        </is>
      </c>
      <c r="K213" t="inlineStr">
        <is>
          <t/>
        </is>
      </c>
      <c r="L213" t="inlineStr">
        <is>
          <t/>
        </is>
      </c>
      <c r="M213" t="inlineStr">
        <is>
          <t/>
        </is>
      </c>
      <c r="N213" t="inlineStr">
        <is>
          <t/>
        </is>
      </c>
      <c r="O213" t="inlineStr">
        <is>
          <t/>
        </is>
      </c>
      <c r="P213" t="inlineStr">
        <is>
          <t/>
        </is>
      </c>
      <c r="Q213" t="inlineStr">
        <is>
          <t/>
        </is>
      </c>
      <c r="R213" t="inlineStr">
        <is>
          <t/>
        </is>
      </c>
      <c r="S213" t="inlineStr">
        <is>
          <t/>
        </is>
      </c>
      <c r="T213" t="inlineStr">
        <is>
          <t/>
        </is>
      </c>
      <c r="U213" t="inlineStr">
        <is>
          <t/>
        </is>
      </c>
      <c r="V213" t="inlineStr">
        <is>
          <t/>
        </is>
      </c>
      <c r="W213" t="inlineStr">
        <is>
          <t/>
        </is>
      </c>
      <c r="X213" t="inlineStr">
        <is>
          <t/>
        </is>
      </c>
      <c r="Y213" t="inlineStr">
        <is>
          <t/>
        </is>
      </c>
      <c r="Z213" s="2" t="inlineStr">
        <is>
          <t>trajectory</t>
        </is>
      </c>
      <c r="AA213" s="2" t="inlineStr">
        <is>
          <t>2</t>
        </is>
      </c>
      <c r="AB213" s="2" t="inlineStr">
        <is>
          <t/>
        </is>
      </c>
      <c r="AC213" t="inlineStr">
        <is>
          <t/>
        </is>
      </c>
      <c r="AD213" t="inlineStr">
        <is>
          <t/>
        </is>
      </c>
      <c r="AE213" t="inlineStr">
        <is>
          <t/>
        </is>
      </c>
      <c r="AF213" t="inlineStr">
        <is>
          <t/>
        </is>
      </c>
      <c r="AG213" t="inlineStr">
        <is>
          <t/>
        </is>
      </c>
      <c r="AH213" t="inlineStr">
        <is>
          <t/>
        </is>
      </c>
      <c r="AI213" t="inlineStr">
        <is>
          <t/>
        </is>
      </c>
      <c r="AJ213" t="inlineStr">
        <is>
          <t/>
        </is>
      </c>
      <c r="AK213" t="inlineStr">
        <is>
          <t/>
        </is>
      </c>
      <c r="AL213" t="inlineStr">
        <is>
          <t/>
        </is>
      </c>
      <c r="AM213" t="inlineStr">
        <is>
          <t/>
        </is>
      </c>
      <c r="AN213" t="inlineStr">
        <is>
          <t/>
        </is>
      </c>
      <c r="AO213" t="inlineStr">
        <is>
          <t/>
        </is>
      </c>
      <c r="AP213" t="inlineStr">
        <is>
          <t/>
        </is>
      </c>
      <c r="AQ213" t="inlineStr">
        <is>
          <t/>
        </is>
      </c>
      <c r="AR213" t="inlineStr">
        <is>
          <t/>
        </is>
      </c>
      <c r="AS213" t="inlineStr">
        <is>
          <t/>
        </is>
      </c>
      <c r="AT213" t="inlineStr">
        <is>
          <t/>
        </is>
      </c>
      <c r="AU213" t="inlineStr">
        <is>
          <t/>
        </is>
      </c>
      <c r="AV213" t="inlineStr">
        <is>
          <t/>
        </is>
      </c>
      <c r="AW213" t="inlineStr">
        <is>
          <t/>
        </is>
      </c>
      <c r="AX213" t="inlineStr">
        <is>
          <t/>
        </is>
      </c>
      <c r="AY213" t="inlineStr">
        <is>
          <t/>
        </is>
      </c>
      <c r="AZ213" t="inlineStr">
        <is>
          <t/>
        </is>
      </c>
      <c r="BA213" t="inlineStr">
        <is>
          <t/>
        </is>
      </c>
      <c r="BB213" t="inlineStr">
        <is>
          <t/>
        </is>
      </c>
      <c r="BC213" t="inlineStr">
        <is>
          <t/>
        </is>
      </c>
      <c r="BD213" t="inlineStr">
        <is>
          <t/>
        </is>
      </c>
      <c r="BE213" t="inlineStr">
        <is>
          <t/>
        </is>
      </c>
      <c r="BF213" t="inlineStr">
        <is>
          <t/>
        </is>
      </c>
      <c r="BG213" t="inlineStr">
        <is>
          <t/>
        </is>
      </c>
      <c r="BH213" t="inlineStr">
        <is>
          <t/>
        </is>
      </c>
      <c r="BI213" t="inlineStr">
        <is>
          <t/>
        </is>
      </c>
      <c r="BJ213" t="inlineStr">
        <is>
          <t/>
        </is>
      </c>
      <c r="BK213" t="inlineStr">
        <is>
          <t/>
        </is>
      </c>
      <c r="BL213" t="inlineStr">
        <is>
          <t/>
        </is>
      </c>
      <c r="BM213" t="inlineStr">
        <is>
          <t/>
        </is>
      </c>
      <c r="BN213" t="inlineStr">
        <is>
          <t/>
        </is>
      </c>
      <c r="BO213" t="inlineStr">
        <is>
          <t/>
        </is>
      </c>
      <c r="BP213" t="inlineStr">
        <is>
          <t/>
        </is>
      </c>
      <c r="BQ213" t="inlineStr">
        <is>
          <t/>
        </is>
      </c>
      <c r="BR213" t="inlineStr">
        <is>
          <t/>
        </is>
      </c>
      <c r="BS213" t="inlineStr">
        <is>
          <t/>
        </is>
      </c>
      <c r="BT213" t="inlineStr">
        <is>
          <t/>
        </is>
      </c>
      <c r="BU213" t="inlineStr">
        <is>
          <t/>
        </is>
      </c>
      <c r="BV213" s="2" t="inlineStr">
        <is>
          <t>tijdspad</t>
        </is>
      </c>
      <c r="BW213" s="2" t="inlineStr">
        <is>
          <t>2</t>
        </is>
      </c>
      <c r="BX213" s="2" t="inlineStr">
        <is>
          <t/>
        </is>
      </c>
      <c r="BY213" t="inlineStr">
        <is>
          <t>de vorm van de ( optimale ) strategiëen in de speltheori</t>
        </is>
      </c>
      <c r="BZ213" t="inlineStr">
        <is>
          <t/>
        </is>
      </c>
      <c r="CA213" t="inlineStr">
        <is>
          <t/>
        </is>
      </c>
      <c r="CB213" t="inlineStr">
        <is>
          <t/>
        </is>
      </c>
      <c r="CC213" t="inlineStr">
        <is>
          <t/>
        </is>
      </c>
      <c r="CD213" t="inlineStr">
        <is>
          <t/>
        </is>
      </c>
      <c r="CE213" t="inlineStr">
        <is>
          <t/>
        </is>
      </c>
      <c r="CF213" t="inlineStr">
        <is>
          <t/>
        </is>
      </c>
      <c r="CG213" t="inlineStr">
        <is>
          <t/>
        </is>
      </c>
      <c r="CH213" t="inlineStr">
        <is>
          <t/>
        </is>
      </c>
      <c r="CI213" t="inlineStr">
        <is>
          <t/>
        </is>
      </c>
      <c r="CJ213" t="inlineStr">
        <is>
          <t/>
        </is>
      </c>
      <c r="CK213" t="inlineStr">
        <is>
          <t/>
        </is>
      </c>
      <c r="CL213" t="inlineStr">
        <is>
          <t/>
        </is>
      </c>
      <c r="CM213" t="inlineStr">
        <is>
          <t/>
        </is>
      </c>
      <c r="CN213" t="inlineStr">
        <is>
          <t/>
        </is>
      </c>
      <c r="CO213" t="inlineStr">
        <is>
          <t/>
        </is>
      </c>
      <c r="CP213" t="inlineStr">
        <is>
          <t/>
        </is>
      </c>
      <c r="CQ213" t="inlineStr">
        <is>
          <t/>
        </is>
      </c>
      <c r="CR213" t="inlineStr">
        <is>
          <t/>
        </is>
      </c>
      <c r="CS213" t="inlineStr">
        <is>
          <t/>
        </is>
      </c>
      <c r="CT213" t="inlineStr">
        <is>
          <t/>
        </is>
      </c>
      <c r="CU213" t="inlineStr">
        <is>
          <t/>
        </is>
      </c>
      <c r="CV213" t="inlineStr">
        <is>
          <t/>
        </is>
      </c>
      <c r="CW213" t="inlineStr">
        <is>
          <t/>
        </is>
      </c>
    </row>
    <row r="214">
      <c r="A214" s="1" t="str">
        <f>HYPERLINK("https://iate.europa.eu/entry/result/2229795/all", "2229795")</f>
        <v>2229795</v>
      </c>
      <c r="B214" t="inlineStr">
        <is>
          <t>INTERNATIONAL RELATIONS</t>
        </is>
      </c>
      <c r="C214" t="inlineStr">
        <is>
          <t>INTERNATIONAL RELATIONS|defence|military equipment</t>
        </is>
      </c>
      <c r="D214" t="inlineStr">
        <is>
          <t>no</t>
        </is>
      </c>
      <c r="E214" t="inlineStr">
        <is>
          <t/>
        </is>
      </c>
      <c r="F214" t="inlineStr">
        <is>
          <t/>
        </is>
      </c>
      <c r="G214" t="inlineStr">
        <is>
          <t/>
        </is>
      </c>
      <c r="H214" t="inlineStr">
        <is>
          <t/>
        </is>
      </c>
      <c r="I214" t="inlineStr">
        <is>
          <t/>
        </is>
      </c>
      <c r="J214" t="inlineStr">
        <is>
          <t/>
        </is>
      </c>
      <c r="K214" t="inlineStr">
        <is>
          <t/>
        </is>
      </c>
      <c r="L214" t="inlineStr">
        <is>
          <t/>
        </is>
      </c>
      <c r="M214" t="inlineStr">
        <is>
          <t/>
        </is>
      </c>
      <c r="N214" t="inlineStr">
        <is>
          <t/>
        </is>
      </c>
      <c r="O214" t="inlineStr">
        <is>
          <t/>
        </is>
      </c>
      <c r="P214" t="inlineStr">
        <is>
          <t/>
        </is>
      </c>
      <c r="Q214" t="inlineStr">
        <is>
          <t/>
        </is>
      </c>
      <c r="R214" s="2" t="inlineStr">
        <is>
          <t>Brandgeschoss</t>
        </is>
      </c>
      <c r="S214" s="2" t="inlineStr">
        <is>
          <t>3</t>
        </is>
      </c>
      <c r="T214" s="2" t="inlineStr">
        <is>
          <t/>
        </is>
      </c>
      <c r="U214" t="inlineStr">
        <is>
          <t/>
        </is>
      </c>
      <c r="V214" t="inlineStr">
        <is>
          <t/>
        </is>
      </c>
      <c r="W214" t="inlineStr">
        <is>
          <t/>
        </is>
      </c>
      <c r="X214" t="inlineStr">
        <is>
          <t/>
        </is>
      </c>
      <c r="Y214" t="inlineStr">
        <is>
          <t/>
        </is>
      </c>
      <c r="Z214" s="2" t="inlineStr">
        <is>
          <t>incendiary bullet|
tracer bullet</t>
        </is>
      </c>
      <c r="AA214" s="2" t="inlineStr">
        <is>
          <t>3|
3</t>
        </is>
      </c>
      <c r="AB214" s="2" t="inlineStr">
        <is>
          <t xml:space="preserve">|
</t>
        </is>
      </c>
      <c r="AC214" t="inlineStr">
        <is>
          <t>bullet which is designed to ignite after firing and burn in flight, so that the fall of shot can be observed</t>
        </is>
      </c>
      <c r="AD214" s="2" t="inlineStr">
        <is>
          <t>proyectil incendiario</t>
        </is>
      </c>
      <c r="AE214" s="2" t="inlineStr">
        <is>
          <t>3</t>
        </is>
      </c>
      <c r="AF214" s="2" t="inlineStr">
        <is>
          <t/>
        </is>
      </c>
      <c r="AG214" t="inlineStr">
        <is>
          <t/>
        </is>
      </c>
      <c r="AH214" t="inlineStr">
        <is>
          <t/>
        </is>
      </c>
      <c r="AI214" t="inlineStr">
        <is>
          <t/>
        </is>
      </c>
      <c r="AJ214" t="inlineStr">
        <is>
          <t/>
        </is>
      </c>
      <c r="AK214" t="inlineStr">
        <is>
          <t/>
        </is>
      </c>
      <c r="AL214" t="inlineStr">
        <is>
          <t/>
        </is>
      </c>
      <c r="AM214" t="inlineStr">
        <is>
          <t/>
        </is>
      </c>
      <c r="AN214" t="inlineStr">
        <is>
          <t/>
        </is>
      </c>
      <c r="AO214" t="inlineStr">
        <is>
          <t/>
        </is>
      </c>
      <c r="AP214" s="2" t="inlineStr">
        <is>
          <t>balle incendiaire</t>
        </is>
      </c>
      <c r="AQ214" s="2" t="inlineStr">
        <is>
          <t>3</t>
        </is>
      </c>
      <c r="AR214" s="2" t="inlineStr">
        <is>
          <t/>
        </is>
      </c>
      <c r="AS214" t="inlineStr">
        <is>
          <t/>
        </is>
      </c>
      <c r="AT214" t="inlineStr">
        <is>
          <t/>
        </is>
      </c>
      <c r="AU214" t="inlineStr">
        <is>
          <t/>
        </is>
      </c>
      <c r="AV214" t="inlineStr">
        <is>
          <t/>
        </is>
      </c>
      <c r="AW214" t="inlineStr">
        <is>
          <t/>
        </is>
      </c>
      <c r="AX214" t="inlineStr">
        <is>
          <t/>
        </is>
      </c>
      <c r="AY214" t="inlineStr">
        <is>
          <t/>
        </is>
      </c>
      <c r="AZ214" t="inlineStr">
        <is>
          <t/>
        </is>
      </c>
      <c r="BA214" t="inlineStr">
        <is>
          <t/>
        </is>
      </c>
      <c r="BB214" t="inlineStr">
        <is>
          <t/>
        </is>
      </c>
      <c r="BC214" t="inlineStr">
        <is>
          <t/>
        </is>
      </c>
      <c r="BD214" t="inlineStr">
        <is>
          <t/>
        </is>
      </c>
      <c r="BE214" t="inlineStr">
        <is>
          <t/>
        </is>
      </c>
      <c r="BF214" t="inlineStr">
        <is>
          <t/>
        </is>
      </c>
      <c r="BG214" t="inlineStr">
        <is>
          <t/>
        </is>
      </c>
      <c r="BH214" t="inlineStr">
        <is>
          <t/>
        </is>
      </c>
      <c r="BI214" t="inlineStr">
        <is>
          <t/>
        </is>
      </c>
      <c r="BJ214" t="inlineStr">
        <is>
          <t/>
        </is>
      </c>
      <c r="BK214" t="inlineStr">
        <is>
          <t/>
        </is>
      </c>
      <c r="BL214" t="inlineStr">
        <is>
          <t/>
        </is>
      </c>
      <c r="BM214" t="inlineStr">
        <is>
          <t/>
        </is>
      </c>
      <c r="BN214" t="inlineStr">
        <is>
          <t/>
        </is>
      </c>
      <c r="BO214" t="inlineStr">
        <is>
          <t/>
        </is>
      </c>
      <c r="BP214" t="inlineStr">
        <is>
          <t/>
        </is>
      </c>
      <c r="BQ214" t="inlineStr">
        <is>
          <t/>
        </is>
      </c>
      <c r="BR214" t="inlineStr">
        <is>
          <t/>
        </is>
      </c>
      <c r="BS214" t="inlineStr">
        <is>
          <t/>
        </is>
      </c>
      <c r="BT214" t="inlineStr">
        <is>
          <t/>
        </is>
      </c>
      <c r="BU214" t="inlineStr">
        <is>
          <t/>
        </is>
      </c>
      <c r="BV214" s="2" t="inlineStr">
        <is>
          <t>brandkogel</t>
        </is>
      </c>
      <c r="BW214" s="2" t="inlineStr">
        <is>
          <t>3</t>
        </is>
      </c>
      <c r="BX214" s="2" t="inlineStr">
        <is>
          <t/>
        </is>
      </c>
      <c r="BY214" t="inlineStr">
        <is>
          <t/>
        </is>
      </c>
      <c r="BZ214" s="2" t="inlineStr">
        <is>
          <t>pocisk zapalający</t>
        </is>
      </c>
      <c r="CA214" s="2" t="inlineStr">
        <is>
          <t>1</t>
        </is>
      </c>
      <c r="CB214" s="2" t="inlineStr">
        <is>
          <t/>
        </is>
      </c>
      <c r="CC214" t="inlineStr">
        <is>
          <t/>
        </is>
      </c>
      <c r="CD214" s="2" t="inlineStr">
        <is>
          <t>projétil incendiário</t>
        </is>
      </c>
      <c r="CE214" s="2" t="inlineStr">
        <is>
          <t>3</t>
        </is>
      </c>
      <c r="CF214" s="2" t="inlineStr">
        <is>
          <t/>
        </is>
      </c>
      <c r="CG214" t="inlineStr">
        <is>
          <t/>
        </is>
      </c>
      <c r="CH214" t="inlineStr">
        <is>
          <t/>
        </is>
      </c>
      <c r="CI214" t="inlineStr">
        <is>
          <t/>
        </is>
      </c>
      <c r="CJ214" t="inlineStr">
        <is>
          <t/>
        </is>
      </c>
      <c r="CK214" t="inlineStr">
        <is>
          <t/>
        </is>
      </c>
      <c r="CL214" t="inlineStr">
        <is>
          <t/>
        </is>
      </c>
      <c r="CM214" t="inlineStr">
        <is>
          <t/>
        </is>
      </c>
      <c r="CN214" t="inlineStr">
        <is>
          <t/>
        </is>
      </c>
      <c r="CO214" t="inlineStr">
        <is>
          <t/>
        </is>
      </c>
      <c r="CP214" s="2" t="inlineStr">
        <is>
          <t>označevalna krogla</t>
        </is>
      </c>
      <c r="CQ214" s="2" t="inlineStr">
        <is>
          <t>3</t>
        </is>
      </c>
      <c r="CR214" s="2" t="inlineStr">
        <is>
          <t/>
        </is>
      </c>
      <c r="CS214" t="inlineStr">
        <is>
          <t/>
        </is>
      </c>
      <c r="CT214" s="2" t="inlineStr">
        <is>
          <t>brandkula</t>
        </is>
      </c>
      <c r="CU214" s="2" t="inlineStr">
        <is>
          <t>3</t>
        </is>
      </c>
      <c r="CV214" s="2" t="inlineStr">
        <is>
          <t/>
        </is>
      </c>
      <c r="CW214" t="inlineStr">
        <is>
          <t/>
        </is>
      </c>
    </row>
    <row r="215">
      <c r="A215" s="1" t="str">
        <f>HYPERLINK("https://iate.europa.eu/entry/result/844015/all", "844015")</f>
        <v>844015</v>
      </c>
      <c r="B215" t="inlineStr">
        <is>
          <t>INTERNATIONAL RELATIONS</t>
        </is>
      </c>
      <c r="C215" t="inlineStr">
        <is>
          <t>INTERNATIONAL RELATIONS|defence|military equipment</t>
        </is>
      </c>
      <c r="D215" t="inlineStr">
        <is>
          <t>yes</t>
        </is>
      </c>
      <c r="E215" t="inlineStr">
        <is>
          <t/>
        </is>
      </c>
      <c r="F215" t="inlineStr">
        <is>
          <t/>
        </is>
      </c>
      <c r="G215" t="inlineStr">
        <is>
          <t/>
        </is>
      </c>
      <c r="H215" t="inlineStr">
        <is>
          <t/>
        </is>
      </c>
      <c r="I215" t="inlineStr">
        <is>
          <t/>
        </is>
      </c>
      <c r="J215" t="inlineStr">
        <is>
          <t/>
        </is>
      </c>
      <c r="K215" t="inlineStr">
        <is>
          <t/>
        </is>
      </c>
      <c r="L215" t="inlineStr">
        <is>
          <t/>
        </is>
      </c>
      <c r="M215" t="inlineStr">
        <is>
          <t/>
        </is>
      </c>
      <c r="N215" s="2" t="inlineStr">
        <is>
          <t>låsemekanisme</t>
        </is>
      </c>
      <c r="O215" s="2" t="inlineStr">
        <is>
          <t>4</t>
        </is>
      </c>
      <c r="P215" s="2" t="inlineStr">
        <is>
          <t/>
        </is>
      </c>
      <c r="Q215" t="inlineStr">
        <is>
          <t>Om skydevåben.</t>
        </is>
      </c>
      <c r="R215" t="inlineStr">
        <is>
          <t/>
        </is>
      </c>
      <c r="S215" t="inlineStr">
        <is>
          <t/>
        </is>
      </c>
      <c r="T215" t="inlineStr">
        <is>
          <t/>
        </is>
      </c>
      <c r="U215" t="inlineStr">
        <is>
          <t/>
        </is>
      </c>
      <c r="V215" s="2" t="inlineStr">
        <is>
          <t>μηχανισμός κλείστρου</t>
        </is>
      </c>
      <c r="W215" s="2" t="inlineStr">
        <is>
          <t>3</t>
        </is>
      </c>
      <c r="X215" s="2" t="inlineStr">
        <is>
          <t/>
        </is>
      </c>
      <c r="Y215" t="inlineStr">
        <is>
          <t/>
        </is>
      </c>
      <c r="Z215" s="2" t="inlineStr">
        <is>
          <t>breech-closing mechanism|
breech closing mechanism|
breach-closing mechanism|
breach closing mechanism</t>
        </is>
      </c>
      <c r="AA215" s="2" t="inlineStr">
        <is>
          <t>3|
1|
1|
1</t>
        </is>
      </c>
      <c r="AB215" s="2" t="inlineStr">
        <is>
          <t xml:space="preserve">|
|
|
</t>
        </is>
      </c>
      <c r="AC215" t="inlineStr">
        <is>
          <t>essential element of the firearm, consisting of the bolt or the breech, the breech block, the bolt handle, the barrel, the receiver and/or frame</t>
        </is>
      </c>
      <c r="AD215" s="2" t="inlineStr">
        <is>
          <t>mecanismo de cierre</t>
        </is>
      </c>
      <c r="AE215" s="2" t="inlineStr">
        <is>
          <t>3</t>
        </is>
      </c>
      <c r="AF215" s="2" t="inlineStr">
        <is>
          <t/>
        </is>
      </c>
      <c r="AG215" t="inlineStr">
        <is>
          <t/>
        </is>
      </c>
      <c r="AH215" t="inlineStr">
        <is>
          <t/>
        </is>
      </c>
      <c r="AI215" t="inlineStr">
        <is>
          <t/>
        </is>
      </c>
      <c r="AJ215" t="inlineStr">
        <is>
          <t/>
        </is>
      </c>
      <c r="AK215" t="inlineStr">
        <is>
          <t/>
        </is>
      </c>
      <c r="AL215" s="2" t="inlineStr">
        <is>
          <t>sulkulaite|
sulkijamekanismi</t>
        </is>
      </c>
      <c r="AM215" s="2" t="inlineStr">
        <is>
          <t>2|
2</t>
        </is>
      </c>
      <c r="AN215" s="2" t="inlineStr">
        <is>
          <t xml:space="preserve">|
</t>
        </is>
      </c>
      <c r="AO215" t="inlineStr">
        <is>
          <t/>
        </is>
      </c>
      <c r="AP215" s="2" t="inlineStr">
        <is>
          <t>mécanisme de fermeture</t>
        </is>
      </c>
      <c r="AQ215" s="2" t="inlineStr">
        <is>
          <t>2</t>
        </is>
      </c>
      <c r="AR215" s="2" t="inlineStr">
        <is>
          <t/>
        </is>
      </c>
      <c r="AS215" t="inlineStr">
        <is>
          <t/>
        </is>
      </c>
      <c r="AT215" s="2" t="inlineStr">
        <is>
          <t>meicníocht dúnta craois</t>
        </is>
      </c>
      <c r="AU215" s="2" t="inlineStr">
        <is>
          <t>3</t>
        </is>
      </c>
      <c r="AV215" s="2" t="inlineStr">
        <is>
          <t/>
        </is>
      </c>
      <c r="AW215" t="inlineStr">
        <is>
          <t/>
        </is>
      </c>
      <c r="AX215" t="inlineStr">
        <is>
          <t/>
        </is>
      </c>
      <c r="AY215" t="inlineStr">
        <is>
          <t/>
        </is>
      </c>
      <c r="AZ215" t="inlineStr">
        <is>
          <t/>
        </is>
      </c>
      <c r="BA215" t="inlineStr">
        <is>
          <t/>
        </is>
      </c>
      <c r="BB215" t="inlineStr">
        <is>
          <t/>
        </is>
      </c>
      <c r="BC215" t="inlineStr">
        <is>
          <t/>
        </is>
      </c>
      <c r="BD215" t="inlineStr">
        <is>
          <t/>
        </is>
      </c>
      <c r="BE215" t="inlineStr">
        <is>
          <t/>
        </is>
      </c>
      <c r="BF215" s="2" t="inlineStr">
        <is>
          <t>meccanismo di chiusura</t>
        </is>
      </c>
      <c r="BG215" s="2" t="inlineStr">
        <is>
          <t>3</t>
        </is>
      </c>
      <c r="BH215" s="2" t="inlineStr">
        <is>
          <t/>
        </is>
      </c>
      <c r="BI215" t="inlineStr">
        <is>
          <t/>
        </is>
      </c>
      <c r="BJ215" t="inlineStr">
        <is>
          <t/>
        </is>
      </c>
      <c r="BK215" t="inlineStr">
        <is>
          <t/>
        </is>
      </c>
      <c r="BL215" t="inlineStr">
        <is>
          <t/>
        </is>
      </c>
      <c r="BM215" t="inlineStr">
        <is>
          <t/>
        </is>
      </c>
      <c r="BN215" t="inlineStr">
        <is>
          <t/>
        </is>
      </c>
      <c r="BO215" t="inlineStr">
        <is>
          <t/>
        </is>
      </c>
      <c r="BP215" t="inlineStr">
        <is>
          <t/>
        </is>
      </c>
      <c r="BQ215" t="inlineStr">
        <is>
          <t/>
        </is>
      </c>
      <c r="BR215" t="inlineStr">
        <is>
          <t/>
        </is>
      </c>
      <c r="BS215" t="inlineStr">
        <is>
          <t/>
        </is>
      </c>
      <c r="BT215" t="inlineStr">
        <is>
          <t/>
        </is>
      </c>
      <c r="BU215" t="inlineStr">
        <is>
          <t/>
        </is>
      </c>
      <c r="BV215" t="inlineStr">
        <is>
          <t/>
        </is>
      </c>
      <c r="BW215" t="inlineStr">
        <is>
          <t/>
        </is>
      </c>
      <c r="BX215" t="inlineStr">
        <is>
          <t/>
        </is>
      </c>
      <c r="BY215" t="inlineStr">
        <is>
          <t/>
        </is>
      </c>
      <c r="BZ215" t="inlineStr">
        <is>
          <t/>
        </is>
      </c>
      <c r="CA215" t="inlineStr">
        <is>
          <t/>
        </is>
      </c>
      <c r="CB215" t="inlineStr">
        <is>
          <t/>
        </is>
      </c>
      <c r="CC215" t="inlineStr">
        <is>
          <t/>
        </is>
      </c>
      <c r="CD215" t="inlineStr">
        <is>
          <t/>
        </is>
      </c>
      <c r="CE215" t="inlineStr">
        <is>
          <t/>
        </is>
      </c>
      <c r="CF215" t="inlineStr">
        <is>
          <t/>
        </is>
      </c>
      <c r="CG215" t="inlineStr">
        <is>
          <t/>
        </is>
      </c>
      <c r="CH215" t="inlineStr">
        <is>
          <t/>
        </is>
      </c>
      <c r="CI215" t="inlineStr">
        <is>
          <t/>
        </is>
      </c>
      <c r="CJ215" t="inlineStr">
        <is>
          <t/>
        </is>
      </c>
      <c r="CK215" t="inlineStr">
        <is>
          <t/>
        </is>
      </c>
      <c r="CL215" t="inlineStr">
        <is>
          <t/>
        </is>
      </c>
      <c r="CM215" t="inlineStr">
        <is>
          <t/>
        </is>
      </c>
      <c r="CN215" t="inlineStr">
        <is>
          <t/>
        </is>
      </c>
      <c r="CO215" t="inlineStr">
        <is>
          <t/>
        </is>
      </c>
      <c r="CP215" t="inlineStr">
        <is>
          <t/>
        </is>
      </c>
      <c r="CQ215" t="inlineStr">
        <is>
          <t/>
        </is>
      </c>
      <c r="CR215" t="inlineStr">
        <is>
          <t/>
        </is>
      </c>
      <c r="CS215" t="inlineStr">
        <is>
          <t/>
        </is>
      </c>
      <c r="CT215" t="inlineStr">
        <is>
          <t/>
        </is>
      </c>
      <c r="CU215" t="inlineStr">
        <is>
          <t/>
        </is>
      </c>
      <c r="CV215" t="inlineStr">
        <is>
          <t/>
        </is>
      </c>
      <c r="CW215" t="inlineStr">
        <is>
          <t/>
        </is>
      </c>
    </row>
    <row r="216">
      <c r="A216" s="1" t="str">
        <f>HYPERLINK("https://iate.europa.eu/entry/result/924692/all", "924692")</f>
        <v>924692</v>
      </c>
      <c r="B216" t="inlineStr">
        <is>
          <t>INTERNATIONAL RELATIONS</t>
        </is>
      </c>
      <c r="C216" t="inlineStr">
        <is>
          <t>INTERNATIONAL RELATIONS|defence|military equipment</t>
        </is>
      </c>
      <c r="D216" t="inlineStr">
        <is>
          <t>yes</t>
        </is>
      </c>
      <c r="E216" t="inlineStr">
        <is>
          <t/>
        </is>
      </c>
      <c r="F216" s="2" t="inlineStr">
        <is>
          <t>тежка картечница</t>
        </is>
      </c>
      <c r="G216" s="2" t="inlineStr">
        <is>
          <t>3</t>
        </is>
      </c>
      <c r="H216" s="2" t="inlineStr">
        <is>
          <t/>
        </is>
      </c>
      <c r="I216" t="inlineStr">
        <is>
          <t/>
        </is>
      </c>
      <c r="J216" s="2" t="inlineStr">
        <is>
          <t>těžký kulomet</t>
        </is>
      </c>
      <c r="K216" s="2" t="inlineStr">
        <is>
          <t>3</t>
        </is>
      </c>
      <c r="L216" s="2" t="inlineStr">
        <is>
          <t/>
        </is>
      </c>
      <c r="M216" t="inlineStr">
        <is>
          <t>kulomet, jehož konstrukce umožňuje střelbu z podstavce</t>
        </is>
      </c>
      <c r="N216" s="2" t="inlineStr">
        <is>
          <t>tungt maskingevær|
TMG</t>
        </is>
      </c>
      <c r="O216" s="2" t="inlineStr">
        <is>
          <t>3|
3</t>
        </is>
      </c>
      <c r="P216" s="2" t="inlineStr">
        <is>
          <t xml:space="preserve">|
</t>
        </is>
      </c>
      <c r="Q216" t="inlineStr">
        <is>
          <t>maskingevær (&lt;a href="/entry/result/885847/all" id="ENTRY_TO_ENTRY_CONVERTER" target="_blank"&gt;IATE:885847&lt;/a&gt;) med en kaliber på eller over 12,7 mm og mindre end 20 mm</t>
        </is>
      </c>
      <c r="R216" s="2" t="inlineStr">
        <is>
          <t>schweres Maschinengewehr|
sMG</t>
        </is>
      </c>
      <c r="S216" s="2" t="inlineStr">
        <is>
          <t>3|
3</t>
        </is>
      </c>
      <c r="T216" s="2" t="inlineStr">
        <is>
          <t xml:space="preserve">|
</t>
        </is>
      </c>
      <c r="U216" t="inlineStr">
        <is>
          <t>Maschinengewehr &lt;a href="/entry/result/885847/all" id="ENTRY_TO_ENTRY_CONVERTER" target="_blank"&gt;IATE:885847&lt;/a&gt; mit einem Kaliber zwischen 12 mm und unter 20 mm</t>
        </is>
      </c>
      <c r="V216" s="2" t="inlineStr">
        <is>
          <t>βαρύ πολυβόλο</t>
        </is>
      </c>
      <c r="W216" s="2" t="inlineStr">
        <is>
          <t>3</t>
        </is>
      </c>
      <c r="X216" s="2" t="inlineStr">
        <is>
          <t/>
        </is>
      </c>
      <c r="Y216" t="inlineStr">
        <is>
          <t>Κατηγορία πολυβόλων διαμετρήματος 0,30 και άνω.</t>
        </is>
      </c>
      <c r="Z216" s="2" t="inlineStr">
        <is>
          <t>heavy machine gun|
HMG</t>
        </is>
      </c>
      <c r="AA216" s="2" t="inlineStr">
        <is>
          <t>3|
3</t>
        </is>
      </c>
      <c r="AB216" s="2" t="inlineStr">
        <is>
          <t xml:space="preserve">|
</t>
        </is>
      </c>
      <c r="AC216" t="inlineStr">
        <is>
          <t>machine gun [ &lt;a href="/entry/result/885847/all" id="ENTRY_TO_ENTRY_CONVERTER" target="_blank"&gt;IATE:885847&lt;/a&gt; ] having a calibre equal to or greater than 12.7 mm and less than 20 mm</t>
        </is>
      </c>
      <c r="AD216" s="2" t="inlineStr">
        <is>
          <t>ametralladora pesada</t>
        </is>
      </c>
      <c r="AE216" s="2" t="inlineStr">
        <is>
          <t>3</t>
        </is>
      </c>
      <c r="AF216" s="2" t="inlineStr">
        <is>
          <t/>
        </is>
      </c>
      <c r="AG216" t="inlineStr">
        <is>
          <t>Ametralladora de calibre no superior a 30 mm y que debe montarse sobre afuste.</t>
        </is>
      </c>
      <c r="AH216" s="2" t="inlineStr">
        <is>
          <t>raskekuulipilduja</t>
        </is>
      </c>
      <c r="AI216" s="2" t="inlineStr">
        <is>
          <t>3</t>
        </is>
      </c>
      <c r="AJ216" s="2" t="inlineStr">
        <is>
          <t/>
        </is>
      </c>
      <c r="AK216" t="inlineStr">
        <is>
          <t>kolmjalg- või ratasaluselt pms vintpüssikuulidega tulistav kuulipilduja, mille kaliiber on 12-15 mm</t>
        </is>
      </c>
      <c r="AL216" s="2" t="inlineStr">
        <is>
          <t>raskas konekivääri|
RSKK</t>
        </is>
      </c>
      <c r="AM216" s="2" t="inlineStr">
        <is>
          <t>3|
2</t>
        </is>
      </c>
      <c r="AN216" s="2" t="inlineStr">
        <is>
          <t xml:space="preserve">|
</t>
        </is>
      </c>
      <c r="AO216" t="inlineStr">
        <is>
          <t>suurikaliiperinen (&amp;gt; 12,7 mm) konekivääri, jota käytetään yleensä jalustalta</t>
        </is>
      </c>
      <c r="AP216" s="2" t="inlineStr">
        <is>
          <t>mitrailleuse lourde</t>
        </is>
      </c>
      <c r="AQ216" s="2" t="inlineStr">
        <is>
          <t>3</t>
        </is>
      </c>
      <c r="AR216" s="2" t="inlineStr">
        <is>
          <t/>
        </is>
      </c>
      <c r="AS216" t="inlineStr">
        <is>
          <t>mitrailleuse de calibre .50 pouce/12,7 mm jusqu'à 20 mm exclusivement</t>
        </is>
      </c>
      <c r="AT216" s="2" t="inlineStr">
        <is>
          <t>meaisínghunna trom</t>
        </is>
      </c>
      <c r="AU216" s="2" t="inlineStr">
        <is>
          <t>3</t>
        </is>
      </c>
      <c r="AV216" s="2" t="inlineStr">
        <is>
          <t/>
        </is>
      </c>
      <c r="AW216" t="inlineStr">
        <is>
          <t/>
        </is>
      </c>
      <c r="AX216" s="2" t="inlineStr">
        <is>
          <t>teška strojnica</t>
        </is>
      </c>
      <c r="AY216" s="2" t="inlineStr">
        <is>
          <t>3</t>
        </is>
      </c>
      <c r="AZ216" s="2" t="inlineStr">
        <is>
          <t/>
        </is>
      </c>
      <c r="BA216" t="inlineStr">
        <is>
          <t/>
        </is>
      </c>
      <c r="BB216" s="2" t="inlineStr">
        <is>
          <t>nehéz géppuska</t>
        </is>
      </c>
      <c r="BC216" s="2" t="inlineStr">
        <is>
          <t>4</t>
        </is>
      </c>
      <c r="BD216" s="2" t="inlineStr">
        <is>
          <t/>
        </is>
      </c>
      <c r="BE216" t="inlineStr">
        <is>
          <t>legalább 12,7 mm-es és legfeljebb 20 mm-es lőszert tüzelő lőfegyver</t>
        </is>
      </c>
      <c r="BF216" s="2" t="inlineStr">
        <is>
          <t>mitragliatrice pesante</t>
        </is>
      </c>
      <c r="BG216" s="2" t="inlineStr">
        <is>
          <t>3</t>
        </is>
      </c>
      <c r="BH216" s="2" t="inlineStr">
        <is>
          <t/>
        </is>
      </c>
      <c r="BI216" t="inlineStr">
        <is>
          <t>mitragliatrice di grosso calibro (circa .50 o 12,7 mm) progettata per una maggiore gittata, penetrazione e distruzione contro veicoli, costruzioni, velivoli e fortificazioni leggere, rispetto alla cartuccia da fucile usata nelle mitragliatrici medie o mitragliatrici ad uso generale</t>
        </is>
      </c>
      <c r="BJ216" s="2" t="inlineStr">
        <is>
          <t>didelio kalibro kulkosvaidis</t>
        </is>
      </c>
      <c r="BK216" s="2" t="inlineStr">
        <is>
          <t>3</t>
        </is>
      </c>
      <c r="BL216" s="2" t="inlineStr">
        <is>
          <t/>
        </is>
      </c>
      <c r="BM216" t="inlineStr">
        <is>
          <t>automatinis šaulių ginklas oro ir lengvai šarvuotiems antžeminiams ir jūrų taikiniams naikinti</t>
        </is>
      </c>
      <c r="BN216" s="2" t="inlineStr">
        <is>
          <t>lielkalibra ložmetējs</t>
        </is>
      </c>
      <c r="BO216" s="2" t="inlineStr">
        <is>
          <t>3</t>
        </is>
      </c>
      <c r="BP216" s="2" t="inlineStr">
        <is>
          <t/>
        </is>
      </c>
      <c r="BQ216" t="inlineStr">
        <is>
          <t>ložmetējs [ &lt;a href="/entry/result/885847/all" id="ENTRY_TO_ENTRY_CONVERTER" target="_blank"&gt;IATE:885847&lt;/a&gt; ], kura kalibrs ir vismaz 12,7 mm un nepārsniedz 20 mm</t>
        </is>
      </c>
      <c r="BR216" s="2" t="inlineStr">
        <is>
          <t>mitraljatriċi tqila</t>
        </is>
      </c>
      <c r="BS216" s="2" t="inlineStr">
        <is>
          <t>3</t>
        </is>
      </c>
      <c r="BT216" s="2" t="inlineStr">
        <is>
          <t/>
        </is>
      </c>
      <c r="BU216" t="inlineStr">
        <is>
          <t>mitraljatriċi [ &lt;a href="/entry/result/885847/all" id="ENTRY_TO_ENTRY_CONVERTER" target="_blank"&gt;IATE:885847&lt;/a&gt; ] b'kalibru ta' 12.7mm jew aktar u ta' anqas minn 20mm</t>
        </is>
      </c>
      <c r="BV216" s="2" t="inlineStr">
        <is>
          <t>zware mitrailleur|
zwaar machinegeweer</t>
        </is>
      </c>
      <c r="BW216" s="2" t="inlineStr">
        <is>
          <t>3|
3</t>
        </is>
      </c>
      <c r="BX216" s="2" t="inlineStr">
        <is>
          <t xml:space="preserve">|
</t>
        </is>
      </c>
      <c r="BY216" t="inlineStr">
        <is>
          <t>machinegeweer [&lt;a href="/entry/result/885847/all" id="ENTRY_TO_ENTRY_CONVERTER" target="_blank"&gt;IATE:885847&lt;/a&gt; ] met een kaliber gelijk aan of groter dan 12,7 mm en kleiner dan 20 mm</t>
        </is>
      </c>
      <c r="BZ216" s="2" t="inlineStr">
        <is>
          <t>wielkokalibrowy karabin maszynowy</t>
        </is>
      </c>
      <c r="CA216" s="2" t="inlineStr">
        <is>
          <t>3</t>
        </is>
      </c>
      <c r="CB216" s="2" t="inlineStr">
        <is>
          <t/>
        </is>
      </c>
      <c r="CC216" t="inlineStr">
        <is>
          <t>karabin dostosowany do amunicji karabinowej wielkokalibrowej np. kalibru 12,7 mm</t>
        </is>
      </c>
      <c r="CD216" s="2" t="inlineStr">
        <is>
          <t>metralhadora pesada</t>
        </is>
      </c>
      <c r="CE216" s="2" t="inlineStr">
        <is>
          <t>3</t>
        </is>
      </c>
      <c r="CF216" s="2" t="inlineStr">
        <is>
          <t/>
        </is>
      </c>
      <c r="CG216" t="inlineStr">
        <is>
          <t>Metralhadora de calibre igual ou superior a 12,7 mm e inferior a 20 mm.</t>
        </is>
      </c>
      <c r="CH216" t="inlineStr">
        <is>
          <t/>
        </is>
      </c>
      <c r="CI216" t="inlineStr">
        <is>
          <t/>
        </is>
      </c>
      <c r="CJ216" t="inlineStr">
        <is>
          <t/>
        </is>
      </c>
      <c r="CK216" t="inlineStr">
        <is>
          <t/>
        </is>
      </c>
      <c r="CL216" s="2" t="inlineStr">
        <is>
          <t>ťažký guľomet</t>
        </is>
      </c>
      <c r="CM216" s="2" t="inlineStr">
        <is>
          <t>3</t>
        </is>
      </c>
      <c r="CN216" s="2" t="inlineStr">
        <is>
          <t/>
        </is>
      </c>
      <c r="CO216" t="inlineStr">
        <is>
          <t>1. samočinná zbraň, ktorú je vzhľadom na jej hmotnosť potrebné umiestniť na podstavec (trojnožka, lafeta);&lt;br&gt;2. samočinná zbraň na strelivo kalibru 12,7 mm alebo väčšieho</t>
        </is>
      </c>
      <c r="CP216" s="2" t="inlineStr">
        <is>
          <t>težki mitraljez</t>
        </is>
      </c>
      <c r="CQ216" s="2" t="inlineStr">
        <is>
          <t>3</t>
        </is>
      </c>
      <c r="CR216" s="2" t="inlineStr">
        <is>
          <t/>
        </is>
      </c>
      <c r="CS216" t="inlineStr">
        <is>
          <t/>
        </is>
      </c>
      <c r="CT216" s="2" t="inlineStr">
        <is>
          <t>tung kulspruta</t>
        </is>
      </c>
      <c r="CU216" s="2" t="inlineStr">
        <is>
          <t>3</t>
        </is>
      </c>
      <c r="CV216" s="2" t="inlineStr">
        <is>
          <t/>
        </is>
      </c>
      <c r="CW216" t="inlineStr">
        <is>
          <t>helautomatiskt skjutvapen med hög eldhastighet (600–800 skott per minut). Lätta kulsprutor har benstöd och väger ca 10 kg, tyngre kulsprutor är lagrade i trefotslavett och väger ca 17 kg. Den effektiva räckvidden är 600 m respektive 1 000 m.</t>
        </is>
      </c>
    </row>
    <row r="217">
      <c r="A217" s="1" t="str">
        <f>HYPERLINK("https://iate.europa.eu/entry/result/1664517/all", "1664517")</f>
        <v>1664517</v>
      </c>
      <c r="B217" t="inlineStr">
        <is>
          <t>INTERNATIONAL RELATIONS</t>
        </is>
      </c>
      <c r="C217" t="inlineStr">
        <is>
          <t>INTERNATIONAL RELATIONS|defence|military equipment</t>
        </is>
      </c>
      <c r="D217" t="inlineStr">
        <is>
          <t>no</t>
        </is>
      </c>
      <c r="E217" t="inlineStr">
        <is>
          <t/>
        </is>
      </c>
      <c r="F217" t="inlineStr">
        <is>
          <t/>
        </is>
      </c>
      <c r="G217" t="inlineStr">
        <is>
          <t/>
        </is>
      </c>
      <c r="H217" t="inlineStr">
        <is>
          <t/>
        </is>
      </c>
      <c r="I217" t="inlineStr">
        <is>
          <t/>
        </is>
      </c>
      <c r="J217" t="inlineStr">
        <is>
          <t/>
        </is>
      </c>
      <c r="K217" t="inlineStr">
        <is>
          <t/>
        </is>
      </c>
      <c r="L217" t="inlineStr">
        <is>
          <t/>
        </is>
      </c>
      <c r="M217" t="inlineStr">
        <is>
          <t/>
        </is>
      </c>
      <c r="N217" t="inlineStr">
        <is>
          <t/>
        </is>
      </c>
      <c r="O217" t="inlineStr">
        <is>
          <t/>
        </is>
      </c>
      <c r="P217" t="inlineStr">
        <is>
          <t/>
        </is>
      </c>
      <c r="Q217" t="inlineStr">
        <is>
          <t/>
        </is>
      </c>
      <c r="R217" t="inlineStr">
        <is>
          <t/>
        </is>
      </c>
      <c r="S217" t="inlineStr">
        <is>
          <t/>
        </is>
      </c>
      <c r="T217" t="inlineStr">
        <is>
          <t/>
        </is>
      </c>
      <c r="U217" t="inlineStr">
        <is>
          <t/>
        </is>
      </c>
      <c r="V217" t="inlineStr">
        <is>
          <t/>
        </is>
      </c>
      <c r="W217" t="inlineStr">
        <is>
          <t/>
        </is>
      </c>
      <c r="X217" t="inlineStr">
        <is>
          <t/>
        </is>
      </c>
      <c r="Y217" t="inlineStr">
        <is>
          <t/>
        </is>
      </c>
      <c r="Z217" s="2" t="inlineStr">
        <is>
          <t>calibre|
caliber</t>
        </is>
      </c>
      <c r="AA217" s="2" t="inlineStr">
        <is>
          <t>0|
0</t>
        </is>
      </c>
      <c r="AB217" s="2" t="inlineStr">
        <is>
          <t xml:space="preserve">|
</t>
        </is>
      </c>
      <c r="AC217" t="inlineStr">
        <is>
          <t>D.the bore diameter of the barrel of a weapon (as a firearm) measured in rifled arms from land to land.</t>
        </is>
      </c>
      <c r="AD217" t="inlineStr">
        <is>
          <t/>
        </is>
      </c>
      <c r="AE217" t="inlineStr">
        <is>
          <t/>
        </is>
      </c>
      <c r="AF217" t="inlineStr">
        <is>
          <t/>
        </is>
      </c>
      <c r="AG217" t="inlineStr">
        <is>
          <t/>
        </is>
      </c>
      <c r="AH217" t="inlineStr">
        <is>
          <t/>
        </is>
      </c>
      <c r="AI217" t="inlineStr">
        <is>
          <t/>
        </is>
      </c>
      <c r="AJ217" t="inlineStr">
        <is>
          <t/>
        </is>
      </c>
      <c r="AK217" t="inlineStr">
        <is>
          <t/>
        </is>
      </c>
      <c r="AL217" t="inlineStr">
        <is>
          <t/>
        </is>
      </c>
      <c r="AM217" t="inlineStr">
        <is>
          <t/>
        </is>
      </c>
      <c r="AN217" t="inlineStr">
        <is>
          <t/>
        </is>
      </c>
      <c r="AO217" t="inlineStr">
        <is>
          <t/>
        </is>
      </c>
      <c r="AP217" t="inlineStr">
        <is>
          <t/>
        </is>
      </c>
      <c r="AQ217" t="inlineStr">
        <is>
          <t/>
        </is>
      </c>
      <c r="AR217" t="inlineStr">
        <is>
          <t/>
        </is>
      </c>
      <c r="AS217" t="inlineStr">
        <is>
          <t/>
        </is>
      </c>
      <c r="AT217" t="inlineStr">
        <is>
          <t/>
        </is>
      </c>
      <c r="AU217" t="inlineStr">
        <is>
          <t/>
        </is>
      </c>
      <c r="AV217" t="inlineStr">
        <is>
          <t/>
        </is>
      </c>
      <c r="AW217" t="inlineStr">
        <is>
          <t/>
        </is>
      </c>
      <c r="AX217" t="inlineStr">
        <is>
          <t/>
        </is>
      </c>
      <c r="AY217" t="inlineStr">
        <is>
          <t/>
        </is>
      </c>
      <c r="AZ217" t="inlineStr">
        <is>
          <t/>
        </is>
      </c>
      <c r="BA217" t="inlineStr">
        <is>
          <t/>
        </is>
      </c>
      <c r="BB217" t="inlineStr">
        <is>
          <t/>
        </is>
      </c>
      <c r="BC217" t="inlineStr">
        <is>
          <t/>
        </is>
      </c>
      <c r="BD217" t="inlineStr">
        <is>
          <t/>
        </is>
      </c>
      <c r="BE217" t="inlineStr">
        <is>
          <t/>
        </is>
      </c>
      <c r="BF217" t="inlineStr">
        <is>
          <t/>
        </is>
      </c>
      <c r="BG217" t="inlineStr">
        <is>
          <t/>
        </is>
      </c>
      <c r="BH217" t="inlineStr">
        <is>
          <t/>
        </is>
      </c>
      <c r="BI217" t="inlineStr">
        <is>
          <t/>
        </is>
      </c>
      <c r="BJ217" t="inlineStr">
        <is>
          <t/>
        </is>
      </c>
      <c r="BK217" t="inlineStr">
        <is>
          <t/>
        </is>
      </c>
      <c r="BL217" t="inlineStr">
        <is>
          <t/>
        </is>
      </c>
      <c r="BM217" t="inlineStr">
        <is>
          <t/>
        </is>
      </c>
      <c r="BN217" t="inlineStr">
        <is>
          <t/>
        </is>
      </c>
      <c r="BO217" t="inlineStr">
        <is>
          <t/>
        </is>
      </c>
      <c r="BP217" t="inlineStr">
        <is>
          <t/>
        </is>
      </c>
      <c r="BQ217" t="inlineStr">
        <is>
          <t/>
        </is>
      </c>
      <c r="BR217" t="inlineStr">
        <is>
          <t/>
        </is>
      </c>
      <c r="BS217" t="inlineStr">
        <is>
          <t/>
        </is>
      </c>
      <c r="BT217" t="inlineStr">
        <is>
          <t/>
        </is>
      </c>
      <c r="BU217" t="inlineStr">
        <is>
          <t/>
        </is>
      </c>
      <c r="BV217" t="inlineStr">
        <is>
          <t/>
        </is>
      </c>
      <c r="BW217" t="inlineStr">
        <is>
          <t/>
        </is>
      </c>
      <c r="BX217" t="inlineStr">
        <is>
          <t/>
        </is>
      </c>
      <c r="BY217" t="inlineStr">
        <is>
          <t/>
        </is>
      </c>
      <c r="BZ217" s="2" t="inlineStr">
        <is>
          <t>kaliber</t>
        </is>
      </c>
      <c r="CA217" s="2" t="inlineStr">
        <is>
          <t>3</t>
        </is>
      </c>
      <c r="CB217" s="2" t="inlineStr">
        <is>
          <t/>
        </is>
      </c>
      <c r="CC217" t="inlineStr">
        <is>
          <t>najmniejsza średnica przewodu lufy broni palnej</t>
        </is>
      </c>
      <c r="CD217" t="inlineStr">
        <is>
          <t/>
        </is>
      </c>
      <c r="CE217" t="inlineStr">
        <is>
          <t/>
        </is>
      </c>
      <c r="CF217" t="inlineStr">
        <is>
          <t/>
        </is>
      </c>
      <c r="CG217" t="inlineStr">
        <is>
          <t/>
        </is>
      </c>
      <c r="CH217" t="inlineStr">
        <is>
          <t/>
        </is>
      </c>
      <c r="CI217" t="inlineStr">
        <is>
          <t/>
        </is>
      </c>
      <c r="CJ217" t="inlineStr">
        <is>
          <t/>
        </is>
      </c>
      <c r="CK217" t="inlineStr">
        <is>
          <t/>
        </is>
      </c>
      <c r="CL217" t="inlineStr">
        <is>
          <t/>
        </is>
      </c>
      <c r="CM217" t="inlineStr">
        <is>
          <t/>
        </is>
      </c>
      <c r="CN217" t="inlineStr">
        <is>
          <t/>
        </is>
      </c>
      <c r="CO217" t="inlineStr">
        <is>
          <t/>
        </is>
      </c>
      <c r="CP217" t="inlineStr">
        <is>
          <t/>
        </is>
      </c>
      <c r="CQ217" t="inlineStr">
        <is>
          <t/>
        </is>
      </c>
      <c r="CR217" t="inlineStr">
        <is>
          <t/>
        </is>
      </c>
      <c r="CS217" t="inlineStr">
        <is>
          <t/>
        </is>
      </c>
      <c r="CT217" t="inlineStr">
        <is>
          <t/>
        </is>
      </c>
      <c r="CU217" t="inlineStr">
        <is>
          <t/>
        </is>
      </c>
      <c r="CV217" t="inlineStr">
        <is>
          <t/>
        </is>
      </c>
      <c r="CW217" t="inlineStr">
        <is>
          <t/>
        </is>
      </c>
    </row>
    <row r="218">
      <c r="A218" s="1" t="str">
        <f>HYPERLINK("https://iate.europa.eu/entry/result/3564379/all", "3564379")</f>
        <v>3564379</v>
      </c>
      <c r="B218" t="inlineStr">
        <is>
          <t>INTERNATIONAL RELATIONS;INDUSTRY</t>
        </is>
      </c>
      <c r="C218" t="inlineStr">
        <is>
          <t>INTERNATIONAL RELATIONS|defence|military equipment;INDUSTRY|mechanical engineering|mechanical equipment</t>
        </is>
      </c>
      <c r="D218" t="inlineStr">
        <is>
          <t>yes</t>
        </is>
      </c>
      <c r="E218" t="inlineStr">
        <is>
          <t/>
        </is>
      </c>
      <c r="F218" s="2" t="inlineStr">
        <is>
          <t>деактивиране на огнестрелни(те) оръжия|
дезактивиране на огнестрелно оръжие</t>
        </is>
      </c>
      <c r="G218" s="2" t="inlineStr">
        <is>
          <t>3|
3</t>
        </is>
      </c>
      <c r="H218" s="2" t="inlineStr">
        <is>
          <t xml:space="preserve">|
</t>
        </is>
      </c>
      <c r="I218" t="inlineStr">
        <is>
          <t>подлагане на обработка на огнестрелно оръжие, така че то да стане окончателно негодно за употреба, като основните му части бъдат доведени до състояние на постоянна нефункционалност и невъзможност да бъдат отстранени, подменени или модифицирани</t>
        </is>
      </c>
      <c r="J218" s="2" t="inlineStr">
        <is>
          <t>znehodnocení palných zbraní</t>
        </is>
      </c>
      <c r="K218" s="2" t="inlineStr">
        <is>
          <t>3</t>
        </is>
      </c>
      <c r="L218" s="2" t="inlineStr">
        <is>
          <t/>
        </is>
      </c>
      <c r="M218" t="inlineStr">
        <is>
          <t>nevratné úpravy palných zbraní, které znemožňují jejich použití ke střelbě</t>
        </is>
      </c>
      <c r="N218" s="2" t="inlineStr">
        <is>
          <t>deaktivering af våben|
inaktivering af våben</t>
        </is>
      </c>
      <c r="O218" s="2" t="inlineStr">
        <is>
          <t>3|
3</t>
        </is>
      </c>
      <c r="P218" s="2" t="inlineStr">
        <is>
          <t xml:space="preserve">preferred|
</t>
        </is>
      </c>
      <c r="Q218" t="inlineStr">
        <is>
          <t>Fjernelse af dele fra våben, så de ikke længere kan bruges.</t>
        </is>
      </c>
      <c r="R218" s="2" t="inlineStr">
        <is>
          <t>Unbrauchbarmachung von Schusswaffen|
Deaktivierung von Schusswaffen</t>
        </is>
      </c>
      <c r="S218" s="2" t="inlineStr">
        <is>
          <t>3|
3</t>
        </is>
      </c>
      <c r="T218" s="2" t="inlineStr">
        <is>
          <t xml:space="preserve">|
</t>
        </is>
      </c>
      <c r="U218" t="inlineStr">
        <is>
          <t>eine Schusswaffe dauerhaft so verändern, dass Schussfähigkeit der Waffe oder die Funktionsfähigkeit der wesentlichen Teile mit allgemein gebräuchlichen Werkzeugen nicht wieder hergestellt werden kann</t>
        </is>
      </c>
      <c r="V218" s="2" t="inlineStr">
        <is>
          <t>απενεργοποίηση των πυροβόλων όπλων</t>
        </is>
      </c>
      <c r="W218" s="2" t="inlineStr">
        <is>
          <t>3</t>
        </is>
      </c>
      <c r="X218" s="2" t="inlineStr">
        <is>
          <t/>
        </is>
      </c>
      <c r="Y218" t="inlineStr">
        <is>
          <t>Αφαίρεση μερών του όπλου και προσθήκη περονών ώστε να εμποδίζεται η λειτουργία του.</t>
        </is>
      </c>
      <c r="Z218" s="2" t="inlineStr">
        <is>
          <t>deactivation of firearms|
deactivate firearms|
firearms deactivation|
firearms de-activation</t>
        </is>
      </c>
      <c r="AA218" s="2" t="inlineStr">
        <is>
          <t>4|
1|
3|
1</t>
        </is>
      </c>
      <c r="AB218" s="2" t="inlineStr">
        <is>
          <t xml:space="preserve">|
|
|
</t>
        </is>
      </c>
      <c r="AC218" t="inlineStr">
        <is>
          <t>rendering a firearm permanently unfit for use by ensuring that all the essential parts have been rendered permanently inoperable and incapable of being removed, replaced or modified so as to permit the firearm to be reactivated in any way</t>
        </is>
      </c>
      <c r="AD218" s="2" t="inlineStr">
        <is>
          <t>inutilización de armas</t>
        </is>
      </c>
      <c r="AE218" s="2" t="inlineStr">
        <is>
          <t>3</t>
        </is>
      </c>
      <c r="AF218" s="2" t="inlineStr">
        <is>
          <t/>
        </is>
      </c>
      <c r="AG218" t="inlineStr">
        <is>
          <t>Aplicación de procedimientos técnicos garantizados por un organismo oficial o reconocidos por dicho organismo, para impedir que un arma pueda utilizarse.&lt;br&gt;Puede consistir, por ejemplo, en el taladrado, fresado u obstrucción definitiva del tubo o cañón de un arma de fuego.</t>
        </is>
      </c>
      <c r="AH218" s="2" t="inlineStr">
        <is>
          <t>tulirelvade deaktiveerimine|
tulirelvade laskekõlbmatuks muutmine|
tulirelvade kasutuskõlbmatuks muutmine</t>
        </is>
      </c>
      <c r="AI218" s="2" t="inlineStr">
        <is>
          <t>3|
3|
3</t>
        </is>
      </c>
      <c r="AJ218" s="2" t="inlineStr">
        <is>
          <t xml:space="preserve">|
|
</t>
        </is>
      </c>
      <c r="AK218" t="inlineStr">
        <is>
          <t>tulirelva olulise osa mehaanilise töötlemine, mille tulemusena relv kaotab jäädavalt lasu sooritamise võime</t>
        </is>
      </c>
      <c r="AL218" s="2" t="inlineStr">
        <is>
          <t>ampuma-aseiden deaktivointi</t>
        </is>
      </c>
      <c r="AM218" s="2" t="inlineStr">
        <is>
          <t>3</t>
        </is>
      </c>
      <c r="AN218" s="2" t="inlineStr">
        <is>
          <t/>
        </is>
      </c>
      <c r="AO218" t="inlineStr">
        <is>
          <t>ampuma-aseiden tekeminen pysyvästi ampumakelvottomiksi</t>
        </is>
      </c>
      <c r="AP218" s="2" t="inlineStr">
        <is>
          <t>neutralisation des armes à feu|
désactivation des armes à feu</t>
        </is>
      </c>
      <c r="AQ218" s="2" t="inlineStr">
        <is>
          <t>3|
3</t>
        </is>
      </c>
      <c r="AR218" s="2" t="inlineStr">
        <is>
          <t xml:space="preserve">|
</t>
        </is>
      </c>
      <c r="AS218" t="inlineStr">
        <is>
          <t>procédure visant à rendre une arme définitivement impropre au tir de toute munition par l'application de procédés techniques définis assurant que tous les éléments de l'arme à feu à neutraliser ont été rendus définitivement inutilisables et impossibles à modifier</t>
        </is>
      </c>
      <c r="AT218" s="2" t="inlineStr">
        <is>
          <t>díghníomhachtú arm tine</t>
        </is>
      </c>
      <c r="AU218" s="2" t="inlineStr">
        <is>
          <t>3</t>
        </is>
      </c>
      <c r="AV218" s="2" t="inlineStr">
        <is>
          <t/>
        </is>
      </c>
      <c r="AW218" t="inlineStr">
        <is>
          <t/>
        </is>
      </c>
      <c r="AX218" s="2" t="inlineStr">
        <is>
          <t>deaktivacija vatrenog oružja</t>
        </is>
      </c>
      <c r="AY218" s="2" t="inlineStr">
        <is>
          <t>3</t>
        </is>
      </c>
      <c r="AZ218" s="2" t="inlineStr">
        <is>
          <t/>
        </is>
      </c>
      <c r="BA218" t="inlineStr">
        <is>
          <t/>
        </is>
      </c>
      <c r="BB218" s="2" t="inlineStr">
        <is>
          <t>tűzfegyverek hatástalanítása</t>
        </is>
      </c>
      <c r="BC218" s="2" t="inlineStr">
        <is>
          <t>4</t>
        </is>
      </c>
      <c r="BD218" s="2" t="inlineStr">
        <is>
          <t/>
        </is>
      </c>
      <c r="BE218" t="inlineStr">
        <is>
          <t>A tűzfegyver [ &lt;a href="/entry/result/1442422/all" id="ENTRY_TO_ENTRY_CONVERTER" target="_blank"&gt;IATE:1442422&lt;/a&gt; ] egyes részeinek eltávolítása, illetve mechanikusan betárazásra és tüzelésre alkalmatlanná tétele.</t>
        </is>
      </c>
      <c r="BF218" s="2" t="inlineStr">
        <is>
          <t>disattivazione di armi da fuoco</t>
        </is>
      </c>
      <c r="BG218" s="2" t="inlineStr">
        <is>
          <t>4</t>
        </is>
      </c>
      <c r="BH218" s="2" t="inlineStr">
        <is>
          <t/>
        </is>
      </c>
      <c r="BI218" t="inlineStr">
        <is>
          <t>operazione tecnica mediante la quale un'arma portatile da guerra o comune viene in modo permanente ed irreversibile resa inerte e portata allo stato di mero simulacro anche nelle sue parti essenziali</t>
        </is>
      </c>
      <c r="BJ218" s="2" t="inlineStr">
        <is>
          <t>šaunamųjų ginklų deaktyvavimas</t>
        </is>
      </c>
      <c r="BK218" s="2" t="inlineStr">
        <is>
          <t>3</t>
        </is>
      </c>
      <c r="BL218" s="2" t="inlineStr">
        <is>
          <t/>
        </is>
      </c>
      <c r="BM218" t="inlineStr">
        <is>
          <t/>
        </is>
      </c>
      <c r="BN218" s="2" t="inlineStr">
        <is>
          <t>šaujamieroču dezaktivēšana</t>
        </is>
      </c>
      <c r="BO218" s="2" t="inlineStr">
        <is>
          <t>3</t>
        </is>
      </c>
      <c r="BP218" s="2" t="inlineStr">
        <is>
          <t/>
        </is>
      </c>
      <c r="BQ218" t="inlineStr">
        <is>
          <t>ieroča padarīšana par nederīgu šāviena izdarīšanai tādējādi, ka visas šaujamieroča būtiskās sastāvdaļas ir kļuvušas neatgriezeniski nelietojamas un nav noņemamas, aizvietojamas vai maināmas tā, ka tas ļautu šaujamieroci jebkādā veidā padarīt derīgu šaušanai</t>
        </is>
      </c>
      <c r="BR218" s="2" t="inlineStr">
        <is>
          <t>diżattivazzjoni tal-armi tan-nar</t>
        </is>
      </c>
      <c r="BS218" s="2" t="inlineStr">
        <is>
          <t>3</t>
        </is>
      </c>
      <c r="BT218" s="2" t="inlineStr">
        <is>
          <t/>
        </is>
      </c>
      <c r="BU218" t="inlineStr">
        <is>
          <t>meta arma tan-nar tiġi manipulata biex ma tibqax kapaċi tiffunzjona b'mod permanenti. Sabiex terġa' tiffunzjona jkunu meħtieġa ħiliet u għodod speċjalizzati</t>
        </is>
      </c>
      <c r="BV218" s="2" t="inlineStr">
        <is>
          <t>onbruikbaar maken van vuurwapens|
neutralisatie van vuurwapens</t>
        </is>
      </c>
      <c r="BW218" s="2" t="inlineStr">
        <is>
          <t>3|
2</t>
        </is>
      </c>
      <c r="BX218" s="2" t="inlineStr">
        <is>
          <t xml:space="preserve">|
</t>
        </is>
      </c>
      <c r="BY218" t="inlineStr">
        <is>
          <t>het permanent onklaar maken van een vuurwapen door alle essentiële onderdelen ervan permanent buiten werking te stellen</t>
        </is>
      </c>
      <c r="BZ218" s="2" t="inlineStr">
        <is>
          <t>pozbawienie broni palnej w sposób trwały cech użytkowych|
pozbawienie cech użytkowych</t>
        </is>
      </c>
      <c r="CA218" s="2" t="inlineStr">
        <is>
          <t>3|
3</t>
        </is>
      </c>
      <c r="CB218" s="2" t="inlineStr">
        <is>
          <t xml:space="preserve">|
</t>
        </is>
      </c>
      <c r="CC218" t="inlineStr">
        <is>
          <t>pozbawienie cech użytkowych wszystkich istotnych części broni palnej w taki sposób, by mimo działania sprężonych gazów, powstających na skutek spalania materiału miotającego, nie była zdolna do wystrzelenia pocisku lub substancji z lufy albo elementu ją zastępującego oraz do wywołania efektu wizualnego lub akustycznego, a przywrócenie broni cech użytkowych bez podjęcia czynności specjalistycznych nie było możliwe</t>
        </is>
      </c>
      <c r="CD218" s="2" t="inlineStr">
        <is>
          <t>inutilização de armas de fogo</t>
        </is>
      </c>
      <c r="CE218" s="2" t="inlineStr">
        <is>
          <t>3</t>
        </is>
      </c>
      <c r="CF218" s="2" t="inlineStr">
        <is>
          <t/>
        </is>
      </c>
      <c r="CG218" t="inlineStr">
        <is>
          <t>Procedimento técnico pelo qual as partes essenciais de uma arma de fogo são tornadas definitivamente inoperacionais e impossíveis de retirar, substituir ou modificar com vista a uma qualquer reativação dessa arma.</t>
        </is>
      </c>
      <c r="CH218" s="2" t="inlineStr">
        <is>
          <t>dezactivare a unei arme de foc</t>
        </is>
      </c>
      <c r="CI218" s="2" t="inlineStr">
        <is>
          <t>3</t>
        </is>
      </c>
      <c r="CJ218" s="2" t="inlineStr">
        <is>
          <t/>
        </is>
      </c>
      <c r="CK218" t="inlineStr">
        <is>
          <t>acțiune prin care toate componentele esențiale ale unei arme devin definitiv nefuncționale și nu pot fi îndepărtate, înlocuite sau modificate astfel încât arma de foc să poată fi reactivată în vreun fel</t>
        </is>
      </c>
      <c r="CL218" s="2" t="inlineStr">
        <is>
          <t>deaktivácia strelných zbraní|
znehodnotenie strelných zbraní|
znehodnotenie palných zbraní</t>
        </is>
      </c>
      <c r="CM218" s="2" t="inlineStr">
        <is>
          <t>3|
3|
3</t>
        </is>
      </c>
      <c r="CN218" s="2" t="inlineStr">
        <is>
          <t>|
|
preferred</t>
        </is>
      </c>
      <c r="CO218" t="inlineStr">
        <is>
          <t>také zneškodnenie strelnej zbrane, ktorým sa znemožní jej používanie, a to buď tým, že sa všetky jej podstatné súčasti znefunkčnia, alebo sa odstránia, nahradia alebo upravia tak, aby ju nebolo možné žiadnym spôsobom opätovne sprevádzkovať</t>
        </is>
      </c>
      <c r="CP218" s="2" t="inlineStr">
        <is>
          <t>onesposobitev strelnega orožja</t>
        </is>
      </c>
      <c r="CQ218" s="2" t="inlineStr">
        <is>
          <t>3</t>
        </is>
      </c>
      <c r="CR218" s="2" t="inlineStr">
        <is>
          <t/>
        </is>
      </c>
      <c r="CS218" t="inlineStr">
        <is>
          <t>postopek, s katerim postanejo vsi bistveni deli onesposobljenega strelnega orožja trajno neuporabni in taki, da na njih ni mogoča odstranitev, zamenjava ali prireditev, ki bi kakorkoli omogočila ponovno usposobitev tega orožja</t>
        </is>
      </c>
      <c r="CT218" s="2" t="inlineStr">
        <is>
          <t>obrukbargörande av skjutvapen|
deaktivering av skjutvapen</t>
        </is>
      </c>
      <c r="CU218" s="2" t="inlineStr">
        <is>
          <t>3|
3</t>
        </is>
      </c>
      <c r="CV218" s="2" t="inlineStr">
        <is>
          <t>|
preferred</t>
        </is>
      </c>
      <c r="CW218" t="inlineStr">
        <is>
          <t>Att göra skjutvapen "definitivt obrukbara genom åtgärder som medför att skjutvapnets väsentliga delar gjorts definitivt oanvändbara och omöjliga att avlägsna, ersätta eller ändra för någon som helst återanvändning av skjutvapnet.”</t>
        </is>
      </c>
    </row>
    <row r="219">
      <c r="A219" s="1" t="str">
        <f>HYPERLINK("https://iate.europa.eu/entry/result/3555778/all", "3555778")</f>
        <v>3555778</v>
      </c>
      <c r="B219" t="inlineStr">
        <is>
          <t>SOCIAL QUESTIONS</t>
        </is>
      </c>
      <c r="C219" t="inlineStr">
        <is>
          <t>SOCIAL QUESTIONS|social affairs|leisure</t>
        </is>
      </c>
      <c r="D219" t="inlineStr">
        <is>
          <t>no</t>
        </is>
      </c>
      <c r="E219" t="inlineStr">
        <is>
          <t/>
        </is>
      </c>
      <c r="F219" t="inlineStr">
        <is>
          <t/>
        </is>
      </c>
      <c r="G219" t="inlineStr">
        <is>
          <t/>
        </is>
      </c>
      <c r="H219" t="inlineStr">
        <is>
          <t/>
        </is>
      </c>
      <c r="I219" t="inlineStr">
        <is>
          <t/>
        </is>
      </c>
      <c r="J219" t="inlineStr">
        <is>
          <t/>
        </is>
      </c>
      <c r="K219" t="inlineStr">
        <is>
          <t/>
        </is>
      </c>
      <c r="L219" t="inlineStr">
        <is>
          <t/>
        </is>
      </c>
      <c r="M219" t="inlineStr">
        <is>
          <t/>
        </is>
      </c>
      <c r="N219" t="inlineStr">
        <is>
          <t/>
        </is>
      </c>
      <c r="O219" t="inlineStr">
        <is>
          <t/>
        </is>
      </c>
      <c r="P219" t="inlineStr">
        <is>
          <t/>
        </is>
      </c>
      <c r="Q219" t="inlineStr">
        <is>
          <t/>
        </is>
      </c>
      <c r="R219" t="inlineStr">
        <is>
          <t/>
        </is>
      </c>
      <c r="S219" t="inlineStr">
        <is>
          <t/>
        </is>
      </c>
      <c r="T219" t="inlineStr">
        <is>
          <t/>
        </is>
      </c>
      <c r="U219" t="inlineStr">
        <is>
          <t/>
        </is>
      </c>
      <c r="V219" s="2" t="inlineStr">
        <is>
          <t>αθλητικό όπλο</t>
        </is>
      </c>
      <c r="W219" s="2" t="inlineStr">
        <is>
          <t>3</t>
        </is>
      </c>
      <c r="X219" s="2" t="inlineStr">
        <is>
          <t/>
        </is>
      </c>
      <c r="Y219" t="inlineStr">
        <is>
          <t/>
        </is>
      </c>
      <c r="Z219" s="2" t="inlineStr">
        <is>
          <t>sporting weapon</t>
        </is>
      </c>
      <c r="AA219" s="2" t="inlineStr">
        <is>
          <t>3</t>
        </is>
      </c>
      <c r="AB219" s="2" t="inlineStr">
        <is>
          <t/>
        </is>
      </c>
      <c r="AC219" t="inlineStr">
        <is>
          <t/>
        </is>
      </c>
      <c r="AD219" t="inlineStr">
        <is>
          <t/>
        </is>
      </c>
      <c r="AE219" t="inlineStr">
        <is>
          <t/>
        </is>
      </c>
      <c r="AF219" t="inlineStr">
        <is>
          <t/>
        </is>
      </c>
      <c r="AG219" t="inlineStr">
        <is>
          <t/>
        </is>
      </c>
      <c r="AH219" s="2" t="inlineStr">
        <is>
          <t>spordirelv</t>
        </is>
      </c>
      <c r="AI219" s="2" t="inlineStr">
        <is>
          <t>3</t>
        </is>
      </c>
      <c r="AJ219" s="2" t="inlineStr">
        <is>
          <t/>
        </is>
      </c>
      <c r="AK219" t="inlineStr">
        <is>
          <t>relv, mis on ette nähtud rahvusvaheliselt tunnustatud spordialade harrastamiseks</t>
        </is>
      </c>
      <c r="AL219" t="inlineStr">
        <is>
          <t/>
        </is>
      </c>
      <c r="AM219" t="inlineStr">
        <is>
          <t/>
        </is>
      </c>
      <c r="AN219" t="inlineStr">
        <is>
          <t/>
        </is>
      </c>
      <c r="AO219" t="inlineStr">
        <is>
          <t/>
        </is>
      </c>
      <c r="AP219" s="2" t="inlineStr">
        <is>
          <t>arme de tir sportif</t>
        </is>
      </c>
      <c r="AQ219" s="2" t="inlineStr">
        <is>
          <t>3</t>
        </is>
      </c>
      <c r="AR219" s="2" t="inlineStr">
        <is>
          <t/>
        </is>
      </c>
      <c r="AS219" t="inlineStr">
        <is>
          <t/>
        </is>
      </c>
      <c r="AT219" t="inlineStr">
        <is>
          <t/>
        </is>
      </c>
      <c r="AU219" t="inlineStr">
        <is>
          <t/>
        </is>
      </c>
      <c r="AV219" t="inlineStr">
        <is>
          <t/>
        </is>
      </c>
      <c r="AW219" t="inlineStr">
        <is>
          <t/>
        </is>
      </c>
      <c r="AX219" t="inlineStr">
        <is>
          <t/>
        </is>
      </c>
      <c r="AY219" t="inlineStr">
        <is>
          <t/>
        </is>
      </c>
      <c r="AZ219" t="inlineStr">
        <is>
          <t/>
        </is>
      </c>
      <c r="BA219" t="inlineStr">
        <is>
          <t/>
        </is>
      </c>
      <c r="BB219" t="inlineStr">
        <is>
          <t/>
        </is>
      </c>
      <c r="BC219" t="inlineStr">
        <is>
          <t/>
        </is>
      </c>
      <c r="BD219" t="inlineStr">
        <is>
          <t/>
        </is>
      </c>
      <c r="BE219" t="inlineStr">
        <is>
          <t/>
        </is>
      </c>
      <c r="BF219" t="inlineStr">
        <is>
          <t/>
        </is>
      </c>
      <c r="BG219" t="inlineStr">
        <is>
          <t/>
        </is>
      </c>
      <c r="BH219" t="inlineStr">
        <is>
          <t/>
        </is>
      </c>
      <c r="BI219" t="inlineStr">
        <is>
          <t/>
        </is>
      </c>
      <c r="BJ219" s="2" t="inlineStr">
        <is>
          <t>sportinis ginklas</t>
        </is>
      </c>
      <c r="BK219" s="2" t="inlineStr">
        <is>
          <t>3</t>
        </is>
      </c>
      <c r="BL219" s="2" t="inlineStr">
        <is>
          <t/>
        </is>
      </c>
      <c r="BM219" t="inlineStr">
        <is>
          <t/>
        </is>
      </c>
      <c r="BN219" t="inlineStr">
        <is>
          <t/>
        </is>
      </c>
      <c r="BO219" t="inlineStr">
        <is>
          <t/>
        </is>
      </c>
      <c r="BP219" t="inlineStr">
        <is>
          <t/>
        </is>
      </c>
      <c r="BQ219" t="inlineStr">
        <is>
          <t/>
        </is>
      </c>
      <c r="BR219" t="inlineStr">
        <is>
          <t/>
        </is>
      </c>
      <c r="BS219" t="inlineStr">
        <is>
          <t/>
        </is>
      </c>
      <c r="BT219" t="inlineStr">
        <is>
          <t/>
        </is>
      </c>
      <c r="BU219" t="inlineStr">
        <is>
          <t/>
        </is>
      </c>
      <c r="BV219" t="inlineStr">
        <is>
          <t/>
        </is>
      </c>
      <c r="BW219" t="inlineStr">
        <is>
          <t/>
        </is>
      </c>
      <c r="BX219" t="inlineStr">
        <is>
          <t/>
        </is>
      </c>
      <c r="BY219" t="inlineStr">
        <is>
          <t/>
        </is>
      </c>
      <c r="BZ219" s="2" t="inlineStr">
        <is>
          <t>broń sportowa</t>
        </is>
      </c>
      <c r="CA219" s="2" t="inlineStr">
        <is>
          <t>2</t>
        </is>
      </c>
      <c r="CB219" s="2" t="inlineStr">
        <is>
          <t/>
        </is>
      </c>
      <c r="CC219" t="inlineStr">
        <is>
          <t/>
        </is>
      </c>
      <c r="CD219" t="inlineStr">
        <is>
          <t/>
        </is>
      </c>
      <c r="CE219" t="inlineStr">
        <is>
          <t/>
        </is>
      </c>
      <c r="CF219" t="inlineStr">
        <is>
          <t/>
        </is>
      </c>
      <c r="CG219" t="inlineStr">
        <is>
          <t/>
        </is>
      </c>
      <c r="CH219" t="inlineStr">
        <is>
          <t/>
        </is>
      </c>
      <c r="CI219" t="inlineStr">
        <is>
          <t/>
        </is>
      </c>
      <c r="CJ219" t="inlineStr">
        <is>
          <t/>
        </is>
      </c>
      <c r="CK219" t="inlineStr">
        <is>
          <t/>
        </is>
      </c>
      <c r="CL219" t="inlineStr">
        <is>
          <t/>
        </is>
      </c>
      <c r="CM219" t="inlineStr">
        <is>
          <t/>
        </is>
      </c>
      <c r="CN219" t="inlineStr">
        <is>
          <t/>
        </is>
      </c>
      <c r="CO219" t="inlineStr">
        <is>
          <t/>
        </is>
      </c>
      <c r="CP219" t="inlineStr">
        <is>
          <t/>
        </is>
      </c>
      <c r="CQ219" t="inlineStr">
        <is>
          <t/>
        </is>
      </c>
      <c r="CR219" t="inlineStr">
        <is>
          <t/>
        </is>
      </c>
      <c r="CS219" t="inlineStr">
        <is>
          <t/>
        </is>
      </c>
      <c r="CT219" t="inlineStr">
        <is>
          <t/>
        </is>
      </c>
      <c r="CU219" t="inlineStr">
        <is>
          <t/>
        </is>
      </c>
      <c r="CV219" t="inlineStr">
        <is>
          <t/>
        </is>
      </c>
      <c r="CW219" t="inlineStr">
        <is>
          <t/>
        </is>
      </c>
    </row>
    <row r="220">
      <c r="A220" s="1" t="str">
        <f>HYPERLINK("https://iate.europa.eu/entry/result/1468701/all", "1468701")</f>
        <v>1468701</v>
      </c>
      <c r="B220" t="inlineStr">
        <is>
          <t>INTERNATIONAL RELATIONS</t>
        </is>
      </c>
      <c r="C220" t="inlineStr">
        <is>
          <t>INTERNATIONAL RELATIONS|defence</t>
        </is>
      </c>
      <c r="D220" t="inlineStr">
        <is>
          <t>no</t>
        </is>
      </c>
      <c r="E220" t="inlineStr">
        <is>
          <t/>
        </is>
      </c>
      <c r="F220" t="inlineStr">
        <is>
          <t/>
        </is>
      </c>
      <c r="G220" t="inlineStr">
        <is>
          <t/>
        </is>
      </c>
      <c r="H220" t="inlineStr">
        <is>
          <t/>
        </is>
      </c>
      <c r="I220" t="inlineStr">
        <is>
          <t/>
        </is>
      </c>
      <c r="J220" t="inlineStr">
        <is>
          <t/>
        </is>
      </c>
      <c r="K220" t="inlineStr">
        <is>
          <t/>
        </is>
      </c>
      <c r="L220" t="inlineStr">
        <is>
          <t/>
        </is>
      </c>
      <c r="M220" t="inlineStr">
        <is>
          <t/>
        </is>
      </c>
      <c r="N220" s="2" t="inlineStr">
        <is>
          <t>skud gået</t>
        </is>
      </c>
      <c r="O220" s="2" t="inlineStr">
        <is>
          <t>2</t>
        </is>
      </c>
      <c r="P220" s="2" t="inlineStr">
        <is>
          <t/>
        </is>
      </c>
      <c r="Q220" t="inlineStr">
        <is>
          <t/>
        </is>
      </c>
      <c r="R220" t="inlineStr">
        <is>
          <t/>
        </is>
      </c>
      <c r="S220" t="inlineStr">
        <is>
          <t/>
        </is>
      </c>
      <c r="T220" t="inlineStr">
        <is>
          <t/>
        </is>
      </c>
      <c r="U220" t="inlineStr">
        <is>
          <t/>
        </is>
      </c>
      <c r="V220" t="inlineStr">
        <is>
          <t/>
        </is>
      </c>
      <c r="W220" t="inlineStr">
        <is>
          <t/>
        </is>
      </c>
      <c r="X220" t="inlineStr">
        <is>
          <t/>
        </is>
      </c>
      <c r="Y220" t="inlineStr">
        <is>
          <t/>
        </is>
      </c>
      <c r="Z220" s="2" t="inlineStr">
        <is>
          <t>shot</t>
        </is>
      </c>
      <c r="AA220" s="2" t="inlineStr">
        <is>
          <t>2</t>
        </is>
      </c>
      <c r="AB220" s="2" t="inlineStr">
        <is>
          <t/>
        </is>
      </c>
      <c r="AC220" t="inlineStr">
        <is>
          <t>in artillery and naval gunfire support,a report that indicates that a gun,or guns,have been fired</t>
        </is>
      </c>
      <c r="AD220" t="inlineStr">
        <is>
          <t/>
        </is>
      </c>
      <c r="AE220" t="inlineStr">
        <is>
          <t/>
        </is>
      </c>
      <c r="AF220" t="inlineStr">
        <is>
          <t/>
        </is>
      </c>
      <c r="AG220" t="inlineStr">
        <is>
          <t/>
        </is>
      </c>
      <c r="AH220" t="inlineStr">
        <is>
          <t/>
        </is>
      </c>
      <c r="AI220" t="inlineStr">
        <is>
          <t/>
        </is>
      </c>
      <c r="AJ220" t="inlineStr">
        <is>
          <t/>
        </is>
      </c>
      <c r="AK220" t="inlineStr">
        <is>
          <t/>
        </is>
      </c>
      <c r="AL220" t="inlineStr">
        <is>
          <t/>
        </is>
      </c>
      <c r="AM220" t="inlineStr">
        <is>
          <t/>
        </is>
      </c>
      <c r="AN220" t="inlineStr">
        <is>
          <t/>
        </is>
      </c>
      <c r="AO220" t="inlineStr">
        <is>
          <t/>
        </is>
      </c>
      <c r="AP220" s="2" t="inlineStr">
        <is>
          <t>arme vide</t>
        </is>
      </c>
      <c r="AQ220" s="2" t="inlineStr">
        <is>
          <t>2</t>
        </is>
      </c>
      <c r="AR220" s="2" t="inlineStr">
        <is>
          <t/>
        </is>
      </c>
      <c r="AS220" t="inlineStr">
        <is>
          <t>dans l'artillerie et le soutien naval, compte rendu indiquant qu'un arme vient de tirer</t>
        </is>
      </c>
      <c r="AT220" t="inlineStr">
        <is>
          <t/>
        </is>
      </c>
      <c r="AU220" t="inlineStr">
        <is>
          <t/>
        </is>
      </c>
      <c r="AV220" t="inlineStr">
        <is>
          <t/>
        </is>
      </c>
      <c r="AW220" t="inlineStr">
        <is>
          <t/>
        </is>
      </c>
      <c r="AX220" t="inlineStr">
        <is>
          <t/>
        </is>
      </c>
      <c r="AY220" t="inlineStr">
        <is>
          <t/>
        </is>
      </c>
      <c r="AZ220" t="inlineStr">
        <is>
          <t/>
        </is>
      </c>
      <c r="BA220" t="inlineStr">
        <is>
          <t/>
        </is>
      </c>
      <c r="BB220" t="inlineStr">
        <is>
          <t/>
        </is>
      </c>
      <c r="BC220" t="inlineStr">
        <is>
          <t/>
        </is>
      </c>
      <c r="BD220" t="inlineStr">
        <is>
          <t/>
        </is>
      </c>
      <c r="BE220" t="inlineStr">
        <is>
          <t/>
        </is>
      </c>
      <c r="BF220" t="inlineStr">
        <is>
          <t/>
        </is>
      </c>
      <c r="BG220" t="inlineStr">
        <is>
          <t/>
        </is>
      </c>
      <c r="BH220" t="inlineStr">
        <is>
          <t/>
        </is>
      </c>
      <c r="BI220" t="inlineStr">
        <is>
          <t/>
        </is>
      </c>
      <c r="BJ220" t="inlineStr">
        <is>
          <t/>
        </is>
      </c>
      <c r="BK220" t="inlineStr">
        <is>
          <t/>
        </is>
      </c>
      <c r="BL220" t="inlineStr">
        <is>
          <t/>
        </is>
      </c>
      <c r="BM220" t="inlineStr">
        <is>
          <t/>
        </is>
      </c>
      <c r="BN220" t="inlineStr">
        <is>
          <t/>
        </is>
      </c>
      <c r="BO220" t="inlineStr">
        <is>
          <t/>
        </is>
      </c>
      <c r="BP220" t="inlineStr">
        <is>
          <t/>
        </is>
      </c>
      <c r="BQ220" t="inlineStr">
        <is>
          <t/>
        </is>
      </c>
      <c r="BR220" t="inlineStr">
        <is>
          <t/>
        </is>
      </c>
      <c r="BS220" t="inlineStr">
        <is>
          <t/>
        </is>
      </c>
      <c r="BT220" t="inlineStr">
        <is>
          <t/>
        </is>
      </c>
      <c r="BU220" t="inlineStr">
        <is>
          <t/>
        </is>
      </c>
      <c r="BV220" t="inlineStr">
        <is>
          <t/>
        </is>
      </c>
      <c r="BW220" t="inlineStr">
        <is>
          <t/>
        </is>
      </c>
      <c r="BX220" t="inlineStr">
        <is>
          <t/>
        </is>
      </c>
      <c r="BY220" t="inlineStr">
        <is>
          <t/>
        </is>
      </c>
      <c r="BZ220" t="inlineStr">
        <is>
          <t/>
        </is>
      </c>
      <c r="CA220" t="inlineStr">
        <is>
          <t/>
        </is>
      </c>
      <c r="CB220" t="inlineStr">
        <is>
          <t/>
        </is>
      </c>
      <c r="CC220" t="inlineStr">
        <is>
          <t/>
        </is>
      </c>
      <c r="CD220" t="inlineStr">
        <is>
          <t/>
        </is>
      </c>
      <c r="CE220" t="inlineStr">
        <is>
          <t/>
        </is>
      </c>
      <c r="CF220" t="inlineStr">
        <is>
          <t/>
        </is>
      </c>
      <c r="CG220" t="inlineStr">
        <is>
          <t/>
        </is>
      </c>
      <c r="CH220" t="inlineStr">
        <is>
          <t/>
        </is>
      </c>
      <c r="CI220" t="inlineStr">
        <is>
          <t/>
        </is>
      </c>
      <c r="CJ220" t="inlineStr">
        <is>
          <t/>
        </is>
      </c>
      <c r="CK220" t="inlineStr">
        <is>
          <t/>
        </is>
      </c>
      <c r="CL220" t="inlineStr">
        <is>
          <t/>
        </is>
      </c>
      <c r="CM220" t="inlineStr">
        <is>
          <t/>
        </is>
      </c>
      <c r="CN220" t="inlineStr">
        <is>
          <t/>
        </is>
      </c>
      <c r="CO220" t="inlineStr">
        <is>
          <t/>
        </is>
      </c>
      <c r="CP220" t="inlineStr">
        <is>
          <t/>
        </is>
      </c>
      <c r="CQ220" t="inlineStr">
        <is>
          <t/>
        </is>
      </c>
      <c r="CR220" t="inlineStr">
        <is>
          <t/>
        </is>
      </c>
      <c r="CS220" t="inlineStr">
        <is>
          <t/>
        </is>
      </c>
      <c r="CT220" t="inlineStr">
        <is>
          <t/>
        </is>
      </c>
      <c r="CU220" t="inlineStr">
        <is>
          <t/>
        </is>
      </c>
      <c r="CV220" t="inlineStr">
        <is>
          <t/>
        </is>
      </c>
      <c r="CW220" t="inlineStr">
        <is>
          <t/>
        </is>
      </c>
    </row>
    <row r="221">
      <c r="A221" s="1" t="str">
        <f>HYPERLINK("https://iate.europa.eu/entry/result/844058/all", "844058")</f>
        <v>844058</v>
      </c>
      <c r="B221" t="inlineStr">
        <is>
          <t>INTERNATIONAL RELATIONS</t>
        </is>
      </c>
      <c r="C221" t="inlineStr">
        <is>
          <t>INTERNATIONAL RELATIONS|defence|military equipment</t>
        </is>
      </c>
      <c r="D221" t="inlineStr">
        <is>
          <t>yes</t>
        </is>
      </c>
      <c r="E221" t="inlineStr">
        <is>
          <t/>
        </is>
      </c>
      <c r="F221" s="2" t="inlineStr">
        <is>
          <t>револвер</t>
        </is>
      </c>
      <c r="G221" s="2" t="inlineStr">
        <is>
          <t>3</t>
        </is>
      </c>
      <c r="H221" s="2" t="inlineStr">
        <is>
          <t/>
        </is>
      </c>
      <c r="I221" t="inlineStr">
        <is>
          <t>ръчно огнестрелно оръжие (&lt;a href="/entry/result/914979/all" id="ENTRY_TO_ENTRY_CONVERTER" target="_blank"&gt;IATE:914979&lt;/a&gt; ) с къса цев и магазин за куршумите във вид на въртящ се барабан</t>
        </is>
      </c>
      <c r="J221" s="2" t="inlineStr">
        <is>
          <t>revolver</t>
        </is>
      </c>
      <c r="K221" s="2" t="inlineStr">
        <is>
          <t>3</t>
        </is>
      </c>
      <c r="L221" s="2" t="inlineStr">
        <is>
          <t/>
        </is>
      </c>
      <c r="M221" t="inlineStr">
        <is>
          <t>krátká zbraň s pevnou &lt;i&gt;hlavní&lt;/i&gt; [ &lt;a href="/entry/result/2229745/all" id="ENTRY_TO_ENTRY_CONVERTER" target="_blank"&gt;IATE:2229745&lt;/a&gt; ] a otáčivým &lt;i&gt;válcem&lt;/i&gt; [ &lt;a href="/entry/result/2235049/all" id="ENTRY_TO_ENTRY_CONVERTER" target="_blank"&gt;IATE:2235049&lt;/a&gt; ] s &lt;i&gt;nábojovými komorami&lt;/i&gt; [ &lt;a href="/entry/result/3571501/all" id="ENTRY_TO_ENTRY_CONVERTER" target="_blank"&gt;IATE:3571501&lt;/a&gt; ], které se mezi jednotlivými výstřely natáčejí do osy vývrtu hlavně</t>
        </is>
      </c>
      <c r="N221" s="2" t="inlineStr">
        <is>
          <t>revolver|
tromlerevolver</t>
        </is>
      </c>
      <c r="O221" s="2" t="inlineStr">
        <is>
          <t>3|
3</t>
        </is>
      </c>
      <c r="P221" s="2" t="inlineStr">
        <is>
          <t xml:space="preserve">|
</t>
        </is>
      </c>
      <c r="Q221" t="inlineStr">
        <is>
          <t>pistol med drejeligt magasin, sædvanligvis med seks kamre hver med en patron, konstrueret således, at magasinet drejes, når hanen spændes, så et nyt kammer med patron rykker op bag piben</t>
        </is>
      </c>
      <c r="R221" s="2" t="inlineStr">
        <is>
          <t>Revolver</t>
        </is>
      </c>
      <c r="S221" s="2" t="inlineStr">
        <is>
          <t>3</t>
        </is>
      </c>
      <c r="T221" s="2" t="inlineStr">
        <is>
          <t/>
        </is>
      </c>
      <c r="U221" t="inlineStr">
        <is>
          <t>mehrschüssige Handfeuerwaffe &lt;a href="/entry/result/914979/all" id="ENTRY_TO_ENTRY_CONVERTER" target="_blank"&gt;IATE:914979&lt;/a&gt; mit drehbarem Laufbündel oder Trommel &lt;a href="/entry/result/2235049/all" id="ENTRY_TO_ENTRY_CONVERTER" target="_blank"&gt;IATE:2235049&lt;/a&gt; , die den Munitionsvorrat als Magazin enthält und mit der Trommelbohrung gleichzeitig als Patronenlager dient</t>
        </is>
      </c>
      <c r="V221" s="2" t="inlineStr">
        <is>
          <t>περίστροφο|
ρεβόλβερ</t>
        </is>
      </c>
      <c r="W221" s="2" t="inlineStr">
        <is>
          <t>3|
3</t>
        </is>
      </c>
      <c r="X221" s="2" t="inlineStr">
        <is>
          <t xml:space="preserve">preferred|
</t>
        </is>
      </c>
      <c r="Y221" t="inlineStr">
        <is>
          <t>πιστόλι με μύλο (με περιστρεφόμενο κύλινδρο φυσιγγίων)</t>
        </is>
      </c>
      <c r="Z221" s="2" t="inlineStr">
        <is>
          <t>revolver</t>
        </is>
      </c>
      <c r="AA221" s="2" t="inlineStr">
        <is>
          <t>3</t>
        </is>
      </c>
      <c r="AB221" s="2" t="inlineStr">
        <is>
          <t/>
        </is>
      </c>
      <c r="AC221" t="inlineStr">
        <is>
          <t>handgun [ &lt;a href="/entry/result/914979/all" id="ENTRY_TO_ENTRY_CONVERTER" target="_blank"&gt;IATE:914979&lt;/a&gt; ] with a breech-loading, chambered cylinder [ &lt;a href="/entry/result/2235049/all" id="ENTRY_TO_ENTRY_CONVERTER" target="_blank"&gt;IATE:2235049&lt;/a&gt; ] arranged so that the cocking of the hammer or depression of the trigger rotates the cylinder and brings the next cartridge in line with the barrel for firing</t>
        </is>
      </c>
      <c r="AD221" s="2" t="inlineStr">
        <is>
          <t>revólver</t>
        </is>
      </c>
      <c r="AE221" s="2" t="inlineStr">
        <is>
          <t>3</t>
        </is>
      </c>
      <c r="AF221" s="2" t="inlineStr">
        <is>
          <t/>
        </is>
      </c>
      <c r="AG221" t="inlineStr">
        <is>
          <t>Arma corta [ &lt;a href="/entry/result/914979/all" id="ENTRY_TO_ENTRY_CONVERTER" target="_blank"&gt;IATE:914979&lt;/a&gt; ] de fuego cuya munición se aloja en un tambor giratorio.</t>
        </is>
      </c>
      <c r="AH221" s="2" t="inlineStr">
        <is>
          <t>revolver</t>
        </is>
      </c>
      <c r="AI221" s="2" t="inlineStr">
        <is>
          <t>3</t>
        </is>
      </c>
      <c r="AJ221" s="2" t="inlineStr">
        <is>
          <t/>
        </is>
      </c>
      <c r="AK221" t="inlineStr">
        <is>
          <t>pöörleva trummelsalvega käsitulirelv</t>
        </is>
      </c>
      <c r="AL221" s="2" t="inlineStr">
        <is>
          <t>revolveri</t>
        </is>
      </c>
      <c r="AM221" s="2" t="inlineStr">
        <is>
          <t>3</t>
        </is>
      </c>
      <c r="AN221" s="2" t="inlineStr">
        <is>
          <t/>
        </is>
      </c>
      <c r="AO221" t="inlineStr">
        <is>
          <t>ampuma-ase, jonka kokonaispituus on alle 840 millimetriä ja piipun pituus alle 400 millimetriä ja jossa käytetään pyörivään patruunarullaan ladattavaa keski- tai reunasytytteistä patruunaa</t>
        </is>
      </c>
      <c r="AP221" s="2" t="inlineStr">
        <is>
          <t>revolver</t>
        </is>
      </c>
      <c r="AQ221" s="2" t="inlineStr">
        <is>
          <t>3</t>
        </is>
      </c>
      <c r="AR221" s="2" t="inlineStr">
        <is>
          <t/>
        </is>
      </c>
      <c r="AS221" t="inlineStr">
        <is>
          <t>&lt;i&gt;arme de poing&lt;/i&gt; [&lt;a href="/entry/result/914979/all" id="ENTRY_TO_ENTRY_CONVERTER" target="_blank"&gt;IATE:914979&lt;/a&gt; ] à chargement par la culasse et ayant une chambre cylindrique conçue de sorte que le chien du marteau, ou la dépression de la gâchette, fasse tourner le cylindre et amène la nouvelle cartouche au niveau du barillet, prête à être tirée</t>
        </is>
      </c>
      <c r="AT221" s="2" t="inlineStr">
        <is>
          <t>gunnán</t>
        </is>
      </c>
      <c r="AU221" s="2" t="inlineStr">
        <is>
          <t>3</t>
        </is>
      </c>
      <c r="AV221" s="2" t="inlineStr">
        <is>
          <t/>
        </is>
      </c>
      <c r="AW221" t="inlineStr">
        <is>
          <t>piostal aonbhairille le craos rothlaithe agus cuasáin i gcomhair 6 chartús, a chuireann cartús nua sa líne scaoilte go huathoibríoch tar éis gach scaoilte</t>
        </is>
      </c>
      <c r="AX221" s="2" t="inlineStr">
        <is>
          <t>revolver</t>
        </is>
      </c>
      <c r="AY221" s="2" t="inlineStr">
        <is>
          <t>3</t>
        </is>
      </c>
      <c r="AZ221" s="2" t="inlineStr">
        <is>
          <t/>
        </is>
      </c>
      <c r="BA221" t="inlineStr">
        <is>
          <t>ručno vatreno oružje s bubnjem u kojem su naboji smješteni u radijalno postavljenim ležištima</t>
        </is>
      </c>
      <c r="BB221" s="2" t="inlineStr">
        <is>
          <t>revolver|
forgópisztoly</t>
        </is>
      </c>
      <c r="BC221" s="2" t="inlineStr">
        <is>
          <t>4|
3</t>
        </is>
      </c>
      <c r="BD221" s="2" t="inlineStr">
        <is>
          <t xml:space="preserve">preferred|
</t>
        </is>
      </c>
      <c r="BE221" t="inlineStr">
        <is>
          <t/>
        </is>
      </c>
      <c r="BF221" s="2" t="inlineStr">
        <is>
          <t>rivoltella|
revolver|
pistola a tamburo</t>
        </is>
      </c>
      <c r="BG221" s="2" t="inlineStr">
        <is>
          <t>3|
3|
3</t>
        </is>
      </c>
      <c r="BH221" s="2" t="inlineStr">
        <is>
          <t xml:space="preserve">|
|
</t>
        </is>
      </c>
      <c r="BI221" t="inlineStr">
        <is>
          <t>arma da fuoco corta a ripetizione con il caricatore costituito da un tamburo&lt;sup&gt;1&lt;/sup&gt; rotante e camere di scoppio multiple, di volta in volta poste in corrispondenza della canna mediante un meccanismo di rotazione collegato al grilletto&lt;p&gt;&lt;sup&gt;1&lt;/sup&gt; tamburo [ &lt;a href="/entry/result/2235049/all" id="ENTRY_TO_ENTRY_CONVERTER" target="_blank"&gt;IATE:2235049&lt;/a&gt; ]&lt;/p&gt;</t>
        </is>
      </c>
      <c r="BJ221" s="2" t="inlineStr">
        <is>
          <t>revolveris</t>
        </is>
      </c>
      <c r="BK221" s="2" t="inlineStr">
        <is>
          <t>3</t>
        </is>
      </c>
      <c r="BL221" s="2" t="inlineStr">
        <is>
          <t/>
        </is>
      </c>
      <c r="BM221" t="inlineStr">
        <is>
          <t>rankinis daugiašūvis neautomatinis šaunamasis ginklas su pasisukančiu būgnu (šovinio lizdu – dėtuve), kurio lizdai užtaisomi šoviniais</t>
        </is>
      </c>
      <c r="BN221" s="2" t="inlineStr">
        <is>
          <t>revolveris</t>
        </is>
      </c>
      <c r="BO221" s="2" t="inlineStr">
        <is>
          <t>3</t>
        </is>
      </c>
      <c r="BP221" s="2" t="inlineStr">
        <is>
          <t/>
        </is>
      </c>
      <c r="BQ221" t="inlineStr">
        <is>
          <t>individuāls mazizmēra ierocis [ &lt;a href="/entry/result/914979/all" id="ENTRY_TO_ENTRY_CONVERTER" target="_blank"&gt;IATE:914979&lt;/a&gt; ] ar pagriežamu (rotējošu) cilindrisku magazīnu [ &lt;a href="/entry/result/2235049/all" id="ENTRY_TO_ENTRY_CONVERTER" target="_blank"&gt;IATE:2235049&lt;/a&gt; ]</t>
        </is>
      </c>
      <c r="BR221" s="2" t="inlineStr">
        <is>
          <t>rivoltella|
rivolver</t>
        </is>
      </c>
      <c r="BS221" s="2" t="inlineStr">
        <is>
          <t>3|
3</t>
        </is>
      </c>
      <c r="BT221" s="2" t="inlineStr">
        <is>
          <t xml:space="preserve">|
</t>
        </is>
      </c>
      <c r="BU221" t="inlineStr">
        <is>
          <t>arma tan-nar bħal pistola, ġeneralment ta' daqs iżgħar, b'magazzin b'għadd ta' kanni għall-balal, li jdur mekkanikament ma' kull sparatura</t>
        </is>
      </c>
      <c r="BV221" s="2" t="inlineStr">
        <is>
          <t>revolver</t>
        </is>
      </c>
      <c r="BW221" s="2" t="inlineStr">
        <is>
          <t>3</t>
        </is>
      </c>
      <c r="BX221" s="2" t="inlineStr">
        <is>
          <t/>
        </is>
      </c>
      <c r="BY221" t="inlineStr">
        <is>
          <t>kort vuistvuurwapen met een roterende cilinder met één of meerdere kamers waarin de patronen zich bevinden die achtereenvolgens voor de loop komen te staan door druk op de trekker of bij rechtstreekse wapening, waardoor meerdere (oorspronkelijk zes) kogels achter elkaar kunnen worden afgeschoten zonder dat het herladen hoeft te worden</t>
        </is>
      </c>
      <c r="BZ221" s="2" t="inlineStr">
        <is>
          <t>rewolwer</t>
        </is>
      </c>
      <c r="CA221" s="2" t="inlineStr">
        <is>
          <t>3</t>
        </is>
      </c>
      <c r="CB221" s="2" t="inlineStr">
        <is>
          <t/>
        </is>
      </c>
      <c r="CC221" t="inlineStr">
        <is>
          <t>krótka, ręczna broń palna powtarzalna (nieautomatyczna) do walki na odległość do 50 m</t>
        </is>
      </c>
      <c r="CD221" s="2" t="inlineStr">
        <is>
          <t>revólver</t>
        </is>
      </c>
      <c r="CE221" s="2" t="inlineStr">
        <is>
          <t>3</t>
        </is>
      </c>
      <c r="CF221" s="2" t="inlineStr">
        <is>
          <t/>
        </is>
      </c>
      <c r="CG221" t="inlineStr">
        <is>
          <t>Arma de fogo de repetição, que possui um carregador cilíndrico rotativo, que comporta em geral cinco ou seis balas instaladas nas respectivas câmaras.</t>
        </is>
      </c>
      <c r="CH221" s="2" t="inlineStr">
        <is>
          <t>revolver</t>
        </is>
      </c>
      <c r="CI221" s="2" t="inlineStr">
        <is>
          <t>3</t>
        </is>
      </c>
      <c r="CJ221" s="2" t="inlineStr">
        <is>
          <t/>
        </is>
      </c>
      <c r="CK221" t="inlineStr">
        <is>
          <t>armă de foc cu o țeavă unică având un butoi cilindric rotativ</t>
        </is>
      </c>
      <c r="CL221" s="2" t="inlineStr">
        <is>
          <t>revolver</t>
        </is>
      </c>
      <c r="CM221" s="2" t="inlineStr">
        <is>
          <t>3</t>
        </is>
      </c>
      <c r="CN221" s="2" t="inlineStr">
        <is>
          <t/>
        </is>
      </c>
      <c r="CO221" t="inlineStr">
        <is>
          <t>krátka palná zbraň s viacerými nábojovými komorami usporiadanými v otočnom valci</t>
        </is>
      </c>
      <c r="CP221" s="2" t="inlineStr">
        <is>
          <t>revolver</t>
        </is>
      </c>
      <c r="CQ221" s="2" t="inlineStr">
        <is>
          <t>3</t>
        </is>
      </c>
      <c r="CR221" s="2" t="inlineStr">
        <is>
          <t/>
        </is>
      </c>
      <c r="CS221" t="inlineStr">
        <is>
          <t>kratkocevno osebno strelno orožje z valjastim nabojnikom, ki se ob pritisku na sprožilec ali sprožitvi udarne igle zasuče tako, da se s cevjo poravna naslednji naboj</t>
        </is>
      </c>
      <c r="CT221" s="2" t="inlineStr">
        <is>
          <t>revolver</t>
        </is>
      </c>
      <c r="CU221" s="2" t="inlineStr">
        <is>
          <t>3</t>
        </is>
      </c>
      <c r="CV221" s="2" t="inlineStr">
        <is>
          <t/>
        </is>
      </c>
      <c r="CW221" t="inlineStr">
        <is>
          <t>kort och lätt skjutvapen för en hand, i vilket antingen fler sammanfogade pipor eller en cylinder, s.k. trumma med ett antal kamrar, vrider sig runt en axel</t>
        </is>
      </c>
    </row>
    <row r="222">
      <c r="A222" s="1" t="str">
        <f>HYPERLINK("https://iate.europa.eu/entry/result/844052/all", "844052")</f>
        <v>844052</v>
      </c>
      <c r="B222" t="inlineStr">
        <is>
          <t>INTERNATIONAL RELATIONS;EUROPEAN UNION;PRODUCTION, TECHNOLOGY AND RESEARCH</t>
        </is>
      </c>
      <c r="C222" t="inlineStr">
        <is>
          <t>INTERNATIONAL RELATIONS|defence;EUROPEAN UNION|European construction|European Union;PRODUCTION, TECHNOLOGY AND RESEARCH|technology and technical regulations</t>
        </is>
      </c>
      <c r="D222" t="inlineStr">
        <is>
          <t>no</t>
        </is>
      </c>
      <c r="E222" t="inlineStr">
        <is>
          <t/>
        </is>
      </c>
      <c r="F222" t="inlineStr">
        <is>
          <t/>
        </is>
      </c>
      <c r="G222" t="inlineStr">
        <is>
          <t/>
        </is>
      </c>
      <c r="H222" t="inlineStr">
        <is>
          <t/>
        </is>
      </c>
      <c r="I222" t="inlineStr">
        <is>
          <t/>
        </is>
      </c>
      <c r="J222" t="inlineStr">
        <is>
          <t/>
        </is>
      </c>
      <c r="K222" t="inlineStr">
        <is>
          <t/>
        </is>
      </c>
      <c r="L222" t="inlineStr">
        <is>
          <t/>
        </is>
      </c>
      <c r="M222" t="inlineStr">
        <is>
          <t/>
        </is>
      </c>
      <c r="N222" t="inlineStr">
        <is>
          <t/>
        </is>
      </c>
      <c r="O222" t="inlineStr">
        <is>
          <t/>
        </is>
      </c>
      <c r="P222" t="inlineStr">
        <is>
          <t/>
        </is>
      </c>
      <c r="Q222" t="inlineStr">
        <is>
          <t/>
        </is>
      </c>
      <c r="R222" s="2" t="inlineStr">
        <is>
          <t>Besitz von Feuerwaffen</t>
        </is>
      </c>
      <c r="S222" s="2" t="inlineStr">
        <is>
          <t>2</t>
        </is>
      </c>
      <c r="T222" s="2" t="inlineStr">
        <is>
          <t/>
        </is>
      </c>
      <c r="U222" t="inlineStr">
        <is>
          <t/>
        </is>
      </c>
      <c r="V222" s="2" t="inlineStr">
        <is>
          <t>οπλοκατοχή</t>
        </is>
      </c>
      <c r="W222" s="2" t="inlineStr">
        <is>
          <t>3</t>
        </is>
      </c>
      <c r="X222" s="2" t="inlineStr">
        <is>
          <t/>
        </is>
      </c>
      <c r="Y222" t="inlineStr">
        <is>
          <t/>
        </is>
      </c>
      <c r="Z222" s="2" t="inlineStr">
        <is>
          <t>possession of firearms</t>
        </is>
      </c>
      <c r="AA222" s="2" t="inlineStr">
        <is>
          <t>2</t>
        </is>
      </c>
      <c r="AB222" s="2" t="inlineStr">
        <is>
          <t/>
        </is>
      </c>
      <c r="AC222" t="inlineStr">
        <is>
          <t/>
        </is>
      </c>
      <c r="AD222" s="2" t="inlineStr">
        <is>
          <t>tenencia de armas de fuego</t>
        </is>
      </c>
      <c r="AE222" s="2" t="inlineStr">
        <is>
          <t>2</t>
        </is>
      </c>
      <c r="AF222" s="2" t="inlineStr">
        <is>
          <t/>
        </is>
      </c>
      <c r="AG222" t="inlineStr">
        <is>
          <t/>
        </is>
      </c>
      <c r="AH222" t="inlineStr">
        <is>
          <t/>
        </is>
      </c>
      <c r="AI222" t="inlineStr">
        <is>
          <t/>
        </is>
      </c>
      <c r="AJ222" t="inlineStr">
        <is>
          <t/>
        </is>
      </c>
      <c r="AK222" t="inlineStr">
        <is>
          <t/>
        </is>
      </c>
      <c r="AL222" s="2" t="inlineStr">
        <is>
          <t>ampuma-aseiden hallussapito</t>
        </is>
      </c>
      <c r="AM222" s="2" t="inlineStr">
        <is>
          <t>2</t>
        </is>
      </c>
      <c r="AN222" s="2" t="inlineStr">
        <is>
          <t/>
        </is>
      </c>
      <c r="AO222" t="inlineStr">
        <is>
          <t/>
        </is>
      </c>
      <c r="AP222" s="2" t="inlineStr">
        <is>
          <t>détention d'armes à feu</t>
        </is>
      </c>
      <c r="AQ222" s="2" t="inlineStr">
        <is>
          <t>3</t>
        </is>
      </c>
      <c r="AR222" s="2" t="inlineStr">
        <is>
          <t/>
        </is>
      </c>
      <c r="AS222" t="inlineStr">
        <is>
          <t/>
        </is>
      </c>
      <c r="AT222" t="inlineStr">
        <is>
          <t/>
        </is>
      </c>
      <c r="AU222" t="inlineStr">
        <is>
          <t/>
        </is>
      </c>
      <c r="AV222" t="inlineStr">
        <is>
          <t/>
        </is>
      </c>
      <c r="AW222" t="inlineStr">
        <is>
          <t/>
        </is>
      </c>
      <c r="AX222" t="inlineStr">
        <is>
          <t/>
        </is>
      </c>
      <c r="AY222" t="inlineStr">
        <is>
          <t/>
        </is>
      </c>
      <c r="AZ222" t="inlineStr">
        <is>
          <t/>
        </is>
      </c>
      <c r="BA222" t="inlineStr">
        <is>
          <t/>
        </is>
      </c>
      <c r="BB222" t="inlineStr">
        <is>
          <t/>
        </is>
      </c>
      <c r="BC222" t="inlineStr">
        <is>
          <t/>
        </is>
      </c>
      <c r="BD222" t="inlineStr">
        <is>
          <t/>
        </is>
      </c>
      <c r="BE222" t="inlineStr">
        <is>
          <t/>
        </is>
      </c>
      <c r="BF222" s="2" t="inlineStr">
        <is>
          <t>detenzione di armi da fuoco</t>
        </is>
      </c>
      <c r="BG222" s="2" t="inlineStr">
        <is>
          <t>3</t>
        </is>
      </c>
      <c r="BH222" s="2" t="inlineStr">
        <is>
          <t/>
        </is>
      </c>
      <c r="BI222" t="inlineStr">
        <is>
          <t/>
        </is>
      </c>
      <c r="BJ222" t="inlineStr">
        <is>
          <t/>
        </is>
      </c>
      <c r="BK222" t="inlineStr">
        <is>
          <t/>
        </is>
      </c>
      <c r="BL222" t="inlineStr">
        <is>
          <t/>
        </is>
      </c>
      <c r="BM222" t="inlineStr">
        <is>
          <t/>
        </is>
      </c>
      <c r="BN222" t="inlineStr">
        <is>
          <t/>
        </is>
      </c>
      <c r="BO222" t="inlineStr">
        <is>
          <t/>
        </is>
      </c>
      <c r="BP222" t="inlineStr">
        <is>
          <t/>
        </is>
      </c>
      <c r="BQ222" t="inlineStr">
        <is>
          <t/>
        </is>
      </c>
      <c r="BR222" t="inlineStr">
        <is>
          <t/>
        </is>
      </c>
      <c r="BS222" t="inlineStr">
        <is>
          <t/>
        </is>
      </c>
      <c r="BT222" t="inlineStr">
        <is>
          <t/>
        </is>
      </c>
      <c r="BU222" t="inlineStr">
        <is>
          <t/>
        </is>
      </c>
      <c r="BV222" s="2" t="inlineStr">
        <is>
          <t>het voorhanden hebben van vuurwapens</t>
        </is>
      </c>
      <c r="BW222" s="2" t="inlineStr">
        <is>
          <t>3</t>
        </is>
      </c>
      <c r="BX222" s="2" t="inlineStr">
        <is>
          <t/>
        </is>
      </c>
      <c r="BY222" t="inlineStr">
        <is>
          <t/>
        </is>
      </c>
      <c r="BZ222" t="inlineStr">
        <is>
          <t/>
        </is>
      </c>
      <c r="CA222" t="inlineStr">
        <is>
          <t/>
        </is>
      </c>
      <c r="CB222" t="inlineStr">
        <is>
          <t/>
        </is>
      </c>
      <c r="CC222" t="inlineStr">
        <is>
          <t/>
        </is>
      </c>
      <c r="CD222" s="2" t="inlineStr">
        <is>
          <t>detenção de armas de fogo</t>
        </is>
      </c>
      <c r="CE222" s="2" t="inlineStr">
        <is>
          <t>1</t>
        </is>
      </c>
      <c r="CF222" s="2" t="inlineStr">
        <is>
          <t/>
        </is>
      </c>
      <c r="CG222" t="inlineStr">
        <is>
          <t>Facto de ter na sua posse armas de fogo, delas sendo proprietário ou não. A detenção ilegal de armas de fogo é criminalizada no art.º 275º do Código Penal Português.</t>
        </is>
      </c>
      <c r="CH222" t="inlineStr">
        <is>
          <t/>
        </is>
      </c>
      <c r="CI222" t="inlineStr">
        <is>
          <t/>
        </is>
      </c>
      <c r="CJ222" t="inlineStr">
        <is>
          <t/>
        </is>
      </c>
      <c r="CK222" t="inlineStr">
        <is>
          <t/>
        </is>
      </c>
      <c r="CL222" t="inlineStr">
        <is>
          <t/>
        </is>
      </c>
      <c r="CM222" t="inlineStr">
        <is>
          <t/>
        </is>
      </c>
      <c r="CN222" t="inlineStr">
        <is>
          <t/>
        </is>
      </c>
      <c r="CO222" t="inlineStr">
        <is>
          <t/>
        </is>
      </c>
      <c r="CP222" t="inlineStr">
        <is>
          <t/>
        </is>
      </c>
      <c r="CQ222" t="inlineStr">
        <is>
          <t/>
        </is>
      </c>
      <c r="CR222" t="inlineStr">
        <is>
          <t/>
        </is>
      </c>
      <c r="CS222" t="inlineStr">
        <is>
          <t/>
        </is>
      </c>
      <c r="CT222" s="2" t="inlineStr">
        <is>
          <t>innehav av skjutvapen</t>
        </is>
      </c>
      <c r="CU222" s="2" t="inlineStr">
        <is>
          <t>2</t>
        </is>
      </c>
      <c r="CV222" s="2" t="inlineStr">
        <is>
          <t/>
        </is>
      </c>
      <c r="CW222" t="inlineStr">
        <is>
          <t/>
        </is>
      </c>
    </row>
    <row r="223">
      <c r="A223" s="1" t="str">
        <f>HYPERLINK("https://iate.europa.eu/entry/result/2228926/all", "2228926")</f>
        <v>2228926</v>
      </c>
      <c r="B223" t="inlineStr">
        <is>
          <t>INTERNATIONAL RELATIONS</t>
        </is>
      </c>
      <c r="C223" t="inlineStr">
        <is>
          <t>INTERNATIONAL RELATIONS|defence|military equipment</t>
        </is>
      </c>
      <c r="D223" t="inlineStr">
        <is>
          <t>yes</t>
        </is>
      </c>
      <c r="E223" t="inlineStr">
        <is>
          <t/>
        </is>
      </c>
      <c r="F223" s="2" t="inlineStr">
        <is>
          <t>касетъчни боеприпаси</t>
        </is>
      </c>
      <c r="G223" s="2" t="inlineStr">
        <is>
          <t>3</t>
        </is>
      </c>
      <c r="H223" s="2" t="inlineStr">
        <is>
          <t/>
        </is>
      </c>
      <c r="I223" t="inlineStr">
        <is>
          <t>боеприпаси, обикновено авиационни бомби или артилерийски снаряди, които съдържат и разпръскват суббоеприпаси на местността</t>
        </is>
      </c>
      <c r="J223" s="2" t="inlineStr">
        <is>
          <t>kazetová munice</t>
        </is>
      </c>
      <c r="K223" s="2" t="inlineStr">
        <is>
          <t>3</t>
        </is>
      </c>
      <c r="L223" s="2" t="inlineStr">
        <is>
          <t/>
        </is>
      </c>
      <c r="M223" t="inlineStr">
        <is>
          <t>Kazetová munice má většinou podobu kontejnerů vrhaných z letadel nebo odpalovaných ze země, které obsahují určité množství výbušných látek. Jedná se tedy o zbraně s velkým prostorovým účinkem a se značnými riziky negativního humanitárního dopadu na civilní obyvatelstvo.</t>
        </is>
      </c>
      <c r="N223" s="2" t="inlineStr">
        <is>
          <t>klyngeammunition</t>
        </is>
      </c>
      <c r="O223" s="2" t="inlineStr">
        <is>
          <t>3</t>
        </is>
      </c>
      <c r="P223" s="2" t="inlineStr">
        <is>
          <t/>
        </is>
      </c>
      <c r="Q223" t="inlineStr">
        <is>
          <t>konventionel ammunition, der er konstrueret til at sprede eller frigøre eksplosiv subammunition, der vejer mindre end 20 kg pr. genstand, og indeholder sådan eksplosiv subammunition</t>
        </is>
      </c>
      <c r="R223" s="2" t="inlineStr">
        <is>
          <t>Streumunition</t>
        </is>
      </c>
      <c r="S223" s="2" t="inlineStr">
        <is>
          <t>3</t>
        </is>
      </c>
      <c r="T223" s="2" t="inlineStr">
        <is>
          <t/>
        </is>
      </c>
      <c r="U223" t="inlineStr">
        <is>
          <t>konventionelle Munition, die dazu bestimmt ist, explosive Submunitionen mit jeweils weniger als 20 Kilogramm Gewicht zu verstreuen oder freizugeben, einschließlich dieser explosiven Submunitionen</t>
        </is>
      </c>
      <c r="V223" s="2" t="inlineStr">
        <is>
          <t>βομβιδοφόρα πυρομαχικά</t>
        </is>
      </c>
      <c r="W223" s="2" t="inlineStr">
        <is>
          <t>3</t>
        </is>
      </c>
      <c r="X223" s="2" t="inlineStr">
        <is>
          <t>preferred</t>
        </is>
      </c>
      <c r="Y223" t="inlineStr">
        <is>
          <t/>
        </is>
      </c>
      <c r="Z223" s="2" t="inlineStr">
        <is>
          <t>cluster munition|
cluster weapon</t>
        </is>
      </c>
      <c r="AA223" s="2" t="inlineStr">
        <is>
          <t>3|
3</t>
        </is>
      </c>
      <c r="AB223" s="2" t="inlineStr">
        <is>
          <t xml:space="preserve">|
</t>
        </is>
      </c>
      <c r="AC223" t="inlineStr">
        <is>
          <t>conventional munition designed to disperse or release explosive submunitions each weighing less than 20 kilograms</t>
        </is>
      </c>
      <c r="AD223" s="2" t="inlineStr">
        <is>
          <t>munición de racimo|
munición en racimo</t>
        </is>
      </c>
      <c r="AE223" s="2" t="inlineStr">
        <is>
          <t>3|
3</t>
        </is>
      </c>
      <c r="AF223" s="2" t="inlineStr">
        <is>
          <t xml:space="preserve">|
</t>
        </is>
      </c>
      <c r="AG223" t="inlineStr">
        <is>
          <t>Munición convencional que ha sido diseñada para dispersar o liberar submuniciones explosivas, cada una de ellas de un peso inferior a 20 kilogramos, y que incluye estas submuniciones explosivas.</t>
        </is>
      </c>
      <c r="AH223" s="2" t="inlineStr">
        <is>
          <t>kobarlahingumoon</t>
        </is>
      </c>
      <c r="AI223" s="2" t="inlineStr">
        <is>
          <t>3</t>
        </is>
      </c>
      <c r="AJ223" s="2" t="inlineStr">
        <is>
          <t/>
        </is>
      </c>
      <c r="AK223" t="inlineStr">
        <is>
          <t/>
        </is>
      </c>
      <c r="AL223" s="2" t="inlineStr">
        <is>
          <t>tytärammus|
rypäleammus</t>
        </is>
      </c>
      <c r="AM223" s="2" t="inlineStr">
        <is>
          <t>2|
2</t>
        </is>
      </c>
      <c r="AN223" s="2" t="inlineStr">
        <is>
          <t xml:space="preserve">preferred|
</t>
        </is>
      </c>
      <c r="AO223" t="inlineStr">
        <is>
          <t/>
        </is>
      </c>
      <c r="AP223" s="2" t="inlineStr">
        <is>
          <t>arme à sous-munitions</t>
        </is>
      </c>
      <c r="AQ223" s="2" t="inlineStr">
        <is>
          <t>3</t>
        </is>
      </c>
      <c r="AR223" s="2" t="inlineStr">
        <is>
          <t/>
        </is>
      </c>
      <c r="AS223" t="inlineStr">
        <is>
          <t>munitions classiques, conçues pour libérer ou disperser de multiples sous-munitions explosives</t>
        </is>
      </c>
      <c r="AT223" s="2" t="inlineStr">
        <is>
          <t>cnuasmhuinisean</t>
        </is>
      </c>
      <c r="AU223" s="2" t="inlineStr">
        <is>
          <t>3</t>
        </is>
      </c>
      <c r="AV223" s="2" t="inlineStr">
        <is>
          <t/>
        </is>
      </c>
      <c r="AW223" t="inlineStr">
        <is>
          <t>gnáthmhuinisean atá deartha chun fomhuinisin phléascacha a scaipeadh nó a scaoileadh, ar fomhuinisin iad a bhfuil meáchan gach ceann díobh faoi bhun 20 cileagram, agus folaíonn sé na fomhuinisin phléascacha sin</t>
        </is>
      </c>
      <c r="AX223" s="2" t="inlineStr">
        <is>
          <t>kazetno streljivo</t>
        </is>
      </c>
      <c r="AY223" s="2" t="inlineStr">
        <is>
          <t>3</t>
        </is>
      </c>
      <c r="AZ223" s="2" t="inlineStr">
        <is>
          <t/>
        </is>
      </c>
      <c r="BA223" t="inlineStr">
        <is>
          <t/>
        </is>
      </c>
      <c r="BB223" s="2" t="inlineStr">
        <is>
          <t>kazettás lőszer</t>
        </is>
      </c>
      <c r="BC223" s="2" t="inlineStr">
        <is>
          <t>4</t>
        </is>
      </c>
      <c r="BD223" s="2" t="inlineStr">
        <is>
          <t/>
        </is>
      </c>
      <c r="BE223" t="inlineStr">
        <is>
          <t>olyan hagyományos lőszer, amelyet arra terveztek, hogy 20 kg-nál kisebb tömegű robbanó altölteteket szórjon szét vagy bocsásson ki, és amely magában foglalja ezen altölteteket</t>
        </is>
      </c>
      <c r="BF223" s="2" t="inlineStr">
        <is>
          <t>munizioni a grappolo</t>
        </is>
      </c>
      <c r="BG223" s="2" t="inlineStr">
        <is>
          <t>3</t>
        </is>
      </c>
      <c r="BH223" s="2" t="inlineStr">
        <is>
          <t/>
        </is>
      </c>
      <c r="BI223" t="inlineStr">
        <is>
          <t>arma di grandi dimensioni, lanciata da aeromobili oppure da sistemi di artiglieria, lanciarazzi e lanciamissili, che si apre a mezz’aria spargendo ad ampio raggio centinaia (o, nel caso di quelle di artiglieria, decine) di submunizioni più piccole</t>
        </is>
      </c>
      <c r="BJ223" s="2" t="inlineStr">
        <is>
          <t>kasetinis šaudmuo</t>
        </is>
      </c>
      <c r="BK223" s="2" t="inlineStr">
        <is>
          <t>3</t>
        </is>
      </c>
      <c r="BL223" s="2" t="inlineStr">
        <is>
          <t/>
        </is>
      </c>
      <c r="BM223" t="inlineStr">
        <is>
          <t>įprastinis šaudmuo, skirtas sprogstamiesiems antriniams šaudmenims, kiekvienas iš kurių sveria mažiau nei 20 kg, išmėtyti ar paskleisti, ir sudarytas iš šių antrinių šaudmenų</t>
        </is>
      </c>
      <c r="BN223" s="2" t="inlineStr">
        <is>
          <t>kasešu munīcija</t>
        </is>
      </c>
      <c r="BO223" s="2" t="inlineStr">
        <is>
          <t>3</t>
        </is>
      </c>
      <c r="BP223" s="2" t="inlineStr">
        <is>
          <t/>
        </is>
      </c>
      <c r="BQ223" t="inlineStr">
        <is>
          <t>Kasešu munīcija ir no lidaparāta izmesta vai no sauszemes artilērijas izšauta munīcija, kas sprādziena rezultātā izkaisa vairākus desmitus vai simtus mazākas munīcijas daļiņas plašā apkaimē.</t>
        </is>
      </c>
      <c r="BR223" s="2" t="inlineStr">
        <is>
          <t>munizzjon dispersiv</t>
        </is>
      </c>
      <c r="BS223" s="2" t="inlineStr">
        <is>
          <t>3</t>
        </is>
      </c>
      <c r="BT223" s="2" t="inlineStr">
        <is>
          <t/>
        </is>
      </c>
      <c r="BU223" t="inlineStr">
        <is>
          <t>tip ta' arma esplożiva mitluqa mill-ajru jew sparata mill-art li minnha toħroġ kwantità ta' submunizzjon iżgħar</t>
        </is>
      </c>
      <c r="BV223" s="2" t="inlineStr">
        <is>
          <t>clustermunitie</t>
        </is>
      </c>
      <c r="BW223" s="2" t="inlineStr">
        <is>
          <t>3</t>
        </is>
      </c>
      <c r="BX223" s="2" t="inlineStr">
        <is>
          <t/>
        </is>
      </c>
      <c r="BY223" t="inlineStr">
        <is>
          <t>een recipiënt of moedermunitie bedoeld om meerdere submunities te verspreiden of vrij te geven. Wapens met omgevingseffect die kunnen worden afgevuurd vanuit de lucht of vanop land of zee. De definitie omvat recipiënten die submunitie, clusterwapens en clustergranaten genoemd worden. Custermunitie heeft een lage trefkans, explodeert vaak niet wanneer ze neerkomt, waardoor ze nog lang na de beëindiging van een conflict een gevaar blijft. Vele soorten clustermunitie zijn voorzien van gevoelige ontstekingsapparatuur die reageert op geringere fysieke aanraking dan de ontstekingsapparatuur van antipersoneelsmijnen.</t>
        </is>
      </c>
      <c r="BZ223" s="2" t="inlineStr">
        <is>
          <t>amunicja kasetowa</t>
        </is>
      </c>
      <c r="CA223" s="2" t="inlineStr">
        <is>
          <t>3</t>
        </is>
      </c>
      <c r="CB223" s="2" t="inlineStr">
        <is>
          <t/>
        </is>
      </c>
      <c r="CC223" t="inlineStr">
        <is>
          <t>zasobnik, którym po zrzucaniu lub wystrzeleniu rozpada się w powietrzu i uwalnia tzw. sub-amunicję, czyli niewielkie bomby wybuchające przy uderzeniu o ziemię.</t>
        </is>
      </c>
      <c r="CD223" s="2" t="inlineStr">
        <is>
          <t>munição de dispersão</t>
        </is>
      </c>
      <c r="CE223" s="2" t="inlineStr">
        <is>
          <t>3</t>
        </is>
      </c>
      <c r="CF223" s="2" t="inlineStr">
        <is>
          <t/>
        </is>
      </c>
      <c r="CG223" t="inlineStr">
        <is>
          <t>Munição ou arma convencional constituída por uma estrutura com um conjunto de pequenos engenhos explosivos (submunições) que são libertados e dispersos na altura do seu lançamento ou acionamento.&lt;p&gt;A não confundir com &lt;i&gt;munição de fragmentação&lt;/i&gt; [&lt;a href="/entry/result/1474615/all" id="ENTRY_TO_ENTRY_CONVERTER" target="_blank"&gt;IATE:1474615&lt;/a&gt; ]&lt;/p&gt;</t>
        </is>
      </c>
      <c r="CH223" s="2" t="inlineStr">
        <is>
          <t>muniție cu dispersie</t>
        </is>
      </c>
      <c r="CI223" s="2" t="inlineStr">
        <is>
          <t>4</t>
        </is>
      </c>
      <c r="CJ223" s="2" t="inlineStr">
        <is>
          <t/>
        </is>
      </c>
      <c r="CK223" t="inlineStr">
        <is>
          <t/>
        </is>
      </c>
      <c r="CL223" s="2" t="inlineStr">
        <is>
          <t>kazetová munícia</t>
        </is>
      </c>
      <c r="CM223" s="2" t="inlineStr">
        <is>
          <t>3</t>
        </is>
      </c>
      <c r="CN223" s="2" t="inlineStr">
        <is>
          <t/>
        </is>
      </c>
      <c r="CO223" t="inlineStr">
        <is>
          <t>delostrelecká strela, letecká bomba alebo bojová hlavica rakety, ktorá obsahuje jeden alebo viac druhov submunície (čiastkových striel, mín a pod.)</t>
        </is>
      </c>
      <c r="CP223" s="2" t="inlineStr">
        <is>
          <t>kasetno strelivo</t>
        </is>
      </c>
      <c r="CQ223" s="2" t="inlineStr">
        <is>
          <t>3</t>
        </is>
      </c>
      <c r="CR223" s="2" t="inlineStr">
        <is>
          <t/>
        </is>
      </c>
      <c r="CS223" t="inlineStr">
        <is>
          <t>konvencionalno strelivo, ki se razprši ali sprosti eksplozivno podstrelivo</t>
        </is>
      </c>
      <c r="CT223" s="2" t="inlineStr">
        <is>
          <t>klusterammunition</t>
        </is>
      </c>
      <c r="CU223" s="2" t="inlineStr">
        <is>
          <t>3</t>
        </is>
      </c>
      <c r="CV223" s="2" t="inlineStr">
        <is>
          <t/>
        </is>
      </c>
      <c r="CW223" t="inlineStr">
        <is>
          <t>Begreppet omfattar rent tekniskt en mängd olika vapentyper som alla har den egenskapen att de består av ammunition i form av en slags behållare som innehåller mer än en substridsdel.</t>
        </is>
      </c>
    </row>
    <row r="224">
      <c r="A224" s="1" t="str">
        <f>HYPERLINK("https://iate.europa.eu/entry/result/1053278/all", "1053278")</f>
        <v>1053278</v>
      </c>
      <c r="B224" t="inlineStr">
        <is>
          <t>ENERGY</t>
        </is>
      </c>
      <c r="C224" t="inlineStr">
        <is>
          <t>ENERGY|electrical and nuclear industries|nuclear energy</t>
        </is>
      </c>
      <c r="D224" t="inlineStr">
        <is>
          <t>no</t>
        </is>
      </c>
      <c r="E224" t="inlineStr">
        <is>
          <t/>
        </is>
      </c>
      <c r="F224" t="inlineStr">
        <is>
          <t/>
        </is>
      </c>
      <c r="G224" t="inlineStr">
        <is>
          <t/>
        </is>
      </c>
      <c r="H224" t="inlineStr">
        <is>
          <t/>
        </is>
      </c>
      <c r="I224" t="inlineStr">
        <is>
          <t/>
        </is>
      </c>
      <c r="J224" t="inlineStr">
        <is>
          <t/>
        </is>
      </c>
      <c r="K224" t="inlineStr">
        <is>
          <t/>
        </is>
      </c>
      <c r="L224" t="inlineStr">
        <is>
          <t/>
        </is>
      </c>
      <c r="M224" t="inlineStr">
        <is>
          <t/>
        </is>
      </c>
      <c r="N224" t="inlineStr">
        <is>
          <t/>
        </is>
      </c>
      <c r="O224" t="inlineStr">
        <is>
          <t/>
        </is>
      </c>
      <c r="P224" t="inlineStr">
        <is>
          <t/>
        </is>
      </c>
      <c r="Q224" t="inlineStr">
        <is>
          <t/>
        </is>
      </c>
      <c r="R224" t="inlineStr">
        <is>
          <t/>
        </is>
      </c>
      <c r="S224" t="inlineStr">
        <is>
          <t/>
        </is>
      </c>
      <c r="T224" t="inlineStr">
        <is>
          <t/>
        </is>
      </c>
      <c r="U224" t="inlineStr">
        <is>
          <t/>
        </is>
      </c>
      <c r="V224" s="2" t="inlineStr">
        <is>
          <t>NMAC|
λογιστική και έλεγχος πυρηνικού υλικού</t>
        </is>
      </c>
      <c r="W224" s="2" t="inlineStr">
        <is>
          <t>3|
3</t>
        </is>
      </c>
      <c r="X224" s="2" t="inlineStr">
        <is>
          <t xml:space="preserve">|
</t>
        </is>
      </c>
      <c r="Y224" t="inlineStr">
        <is>
          <t>οι πάσης φύσεως δραστηριότητες, σε μια πυρηνική εγκατάσταση, όσον αφορά τη λογιστική και τον έλεγχο των πυρηνικών υλικών, συμπεριλαμβανομένου του προσδιορισμού και της επεξεργασίας δεδομένων και την αναφορά τους στην Επιτροπή</t>
        </is>
      </c>
      <c r="Z224" s="2" t="inlineStr">
        <is>
          <t>nuclear material accountancy and control|
NMAC</t>
        </is>
      </c>
      <c r="AA224" s="2" t="inlineStr">
        <is>
          <t>3|
3</t>
        </is>
      </c>
      <c r="AB224" s="2" t="inlineStr">
        <is>
          <t xml:space="preserve">|
</t>
        </is>
      </c>
      <c r="AC224" t="inlineStr">
        <is>
          <t/>
        </is>
      </c>
      <c r="AD224" t="inlineStr">
        <is>
          <t/>
        </is>
      </c>
      <c r="AE224" t="inlineStr">
        <is>
          <t/>
        </is>
      </c>
      <c r="AF224" t="inlineStr">
        <is>
          <t/>
        </is>
      </c>
      <c r="AG224" t="inlineStr">
        <is>
          <t/>
        </is>
      </c>
      <c r="AH224" t="inlineStr">
        <is>
          <t/>
        </is>
      </c>
      <c r="AI224" t="inlineStr">
        <is>
          <t/>
        </is>
      </c>
      <c r="AJ224" t="inlineStr">
        <is>
          <t/>
        </is>
      </c>
      <c r="AK224" t="inlineStr">
        <is>
          <t/>
        </is>
      </c>
      <c r="AL224" t="inlineStr">
        <is>
          <t/>
        </is>
      </c>
      <c r="AM224" t="inlineStr">
        <is>
          <t/>
        </is>
      </c>
      <c r="AN224" t="inlineStr">
        <is>
          <t/>
        </is>
      </c>
      <c r="AO224" t="inlineStr">
        <is>
          <t/>
        </is>
      </c>
      <c r="AP224" s="2" t="inlineStr">
        <is>
          <t>CCMN|
comptabilité et contrôle des matières nucléaires</t>
        </is>
      </c>
      <c r="AQ224" s="2" t="inlineStr">
        <is>
          <t>3|
3</t>
        </is>
      </c>
      <c r="AR224" s="2" t="inlineStr">
        <is>
          <t xml:space="preserve">|
</t>
        </is>
      </c>
      <c r="AS224" t="inlineStr">
        <is>
          <t/>
        </is>
      </c>
      <c r="AT224" t="inlineStr">
        <is>
          <t/>
        </is>
      </c>
      <c r="AU224" t="inlineStr">
        <is>
          <t/>
        </is>
      </c>
      <c r="AV224" t="inlineStr">
        <is>
          <t/>
        </is>
      </c>
      <c r="AW224" t="inlineStr">
        <is>
          <t/>
        </is>
      </c>
      <c r="AX224" t="inlineStr">
        <is>
          <t/>
        </is>
      </c>
      <c r="AY224" t="inlineStr">
        <is>
          <t/>
        </is>
      </c>
      <c r="AZ224" t="inlineStr">
        <is>
          <t/>
        </is>
      </c>
      <c r="BA224" t="inlineStr">
        <is>
          <t/>
        </is>
      </c>
      <c r="BB224" t="inlineStr">
        <is>
          <t/>
        </is>
      </c>
      <c r="BC224" t="inlineStr">
        <is>
          <t/>
        </is>
      </c>
      <c r="BD224" t="inlineStr">
        <is>
          <t/>
        </is>
      </c>
      <c r="BE224" t="inlineStr">
        <is>
          <t/>
        </is>
      </c>
      <c r="BF224" t="inlineStr">
        <is>
          <t/>
        </is>
      </c>
      <c r="BG224" t="inlineStr">
        <is>
          <t/>
        </is>
      </c>
      <c r="BH224" t="inlineStr">
        <is>
          <t/>
        </is>
      </c>
      <c r="BI224" t="inlineStr">
        <is>
          <t/>
        </is>
      </c>
      <c r="BJ224" t="inlineStr">
        <is>
          <t/>
        </is>
      </c>
      <c r="BK224" t="inlineStr">
        <is>
          <t/>
        </is>
      </c>
      <c r="BL224" t="inlineStr">
        <is>
          <t/>
        </is>
      </c>
      <c r="BM224" t="inlineStr">
        <is>
          <t/>
        </is>
      </c>
      <c r="BN224" t="inlineStr">
        <is>
          <t/>
        </is>
      </c>
      <c r="BO224" t="inlineStr">
        <is>
          <t/>
        </is>
      </c>
      <c r="BP224" t="inlineStr">
        <is>
          <t/>
        </is>
      </c>
      <c r="BQ224" t="inlineStr">
        <is>
          <t/>
        </is>
      </c>
      <c r="BR224" t="inlineStr">
        <is>
          <t/>
        </is>
      </c>
      <c r="BS224" t="inlineStr">
        <is>
          <t/>
        </is>
      </c>
      <c r="BT224" t="inlineStr">
        <is>
          <t/>
        </is>
      </c>
      <c r="BU224" t="inlineStr">
        <is>
          <t/>
        </is>
      </c>
      <c r="BV224" t="inlineStr">
        <is>
          <t/>
        </is>
      </c>
      <c r="BW224" t="inlineStr">
        <is>
          <t/>
        </is>
      </c>
      <c r="BX224" t="inlineStr">
        <is>
          <t/>
        </is>
      </c>
      <c r="BY224" t="inlineStr">
        <is>
          <t/>
        </is>
      </c>
      <c r="BZ224" t="inlineStr">
        <is>
          <t/>
        </is>
      </c>
      <c r="CA224" t="inlineStr">
        <is>
          <t/>
        </is>
      </c>
      <c r="CB224" t="inlineStr">
        <is>
          <t/>
        </is>
      </c>
      <c r="CC224" t="inlineStr">
        <is>
          <t/>
        </is>
      </c>
      <c r="CD224" t="inlineStr">
        <is>
          <t/>
        </is>
      </c>
      <c r="CE224" t="inlineStr">
        <is>
          <t/>
        </is>
      </c>
      <c r="CF224" t="inlineStr">
        <is>
          <t/>
        </is>
      </c>
      <c r="CG224" t="inlineStr">
        <is>
          <t/>
        </is>
      </c>
      <c r="CH224" t="inlineStr">
        <is>
          <t/>
        </is>
      </c>
      <c r="CI224" t="inlineStr">
        <is>
          <t/>
        </is>
      </c>
      <c r="CJ224" t="inlineStr">
        <is>
          <t/>
        </is>
      </c>
      <c r="CK224" t="inlineStr">
        <is>
          <t/>
        </is>
      </c>
      <c r="CL224" t="inlineStr">
        <is>
          <t/>
        </is>
      </c>
      <c r="CM224" t="inlineStr">
        <is>
          <t/>
        </is>
      </c>
      <c r="CN224" t="inlineStr">
        <is>
          <t/>
        </is>
      </c>
      <c r="CO224" t="inlineStr">
        <is>
          <t/>
        </is>
      </c>
      <c r="CP224" t="inlineStr">
        <is>
          <t/>
        </is>
      </c>
      <c r="CQ224" t="inlineStr">
        <is>
          <t/>
        </is>
      </c>
      <c r="CR224" t="inlineStr">
        <is>
          <t/>
        </is>
      </c>
      <c r="CS224" t="inlineStr">
        <is>
          <t/>
        </is>
      </c>
      <c r="CT224" t="inlineStr">
        <is>
          <t/>
        </is>
      </c>
      <c r="CU224" t="inlineStr">
        <is>
          <t/>
        </is>
      </c>
      <c r="CV224" t="inlineStr">
        <is>
          <t/>
        </is>
      </c>
      <c r="CW224" t="inlineStr">
        <is>
          <t/>
        </is>
      </c>
    </row>
    <row r="225">
      <c r="A225" s="1" t="str">
        <f>HYPERLINK("https://iate.europa.eu/entry/result/924603/all", "924603")</f>
        <v>924603</v>
      </c>
      <c r="B225" t="inlineStr">
        <is>
          <t>POLITICS;INTERNATIONAL RELATIONS</t>
        </is>
      </c>
      <c r="C225" t="inlineStr">
        <is>
          <t>POLITICS|politics and public safety|public safety;INTERNATIONAL RELATIONS|defence</t>
        </is>
      </c>
      <c r="D225" t="inlineStr">
        <is>
          <t>yes</t>
        </is>
      </c>
      <c r="E225" t="inlineStr">
        <is>
          <t/>
        </is>
      </c>
      <c r="F225" s="2" t="inlineStr">
        <is>
          <t>взривни военни остатъци|
ERW</t>
        </is>
      </c>
      <c r="G225" s="2" t="inlineStr">
        <is>
          <t>3|
3</t>
        </is>
      </c>
      <c r="H225" s="2" t="inlineStr">
        <is>
          <t xml:space="preserve">|
</t>
        </is>
      </c>
      <c r="I225" t="inlineStr">
        <is>
          <t>невзривени бойни припаси (UXO) и изоставени взривни бойни припаси (AXO)</t>
        </is>
      </c>
      <c r="J225" s="2" t="inlineStr">
        <is>
          <t>výbušné zbytky války|
ERW</t>
        </is>
      </c>
      <c r="K225" s="2" t="inlineStr">
        <is>
          <t>3|
3</t>
        </is>
      </c>
      <c r="L225" s="2" t="inlineStr">
        <is>
          <t xml:space="preserve">|
</t>
        </is>
      </c>
      <c r="M225" t="inlineStr">
        <is>
          <t>nevybuchlý materiál (tj. výbušný materiál, který byl aktivován, adjustován, odjištěn anebo jinak připraven k použití a byl použit v ozbrojeném konfliktu) a opuštěný výbušný materiál (materiál, který nebyl použit během ozbrojeného konfliktu; mohl či nemusel být aktivován, adjustován, odjištěn anebo jinak připraven k použití)</t>
        </is>
      </c>
      <c r="N225" s="2" t="inlineStr">
        <is>
          <t>eksplosivstofholdigt krigsaffald|
eksplosive krigsefterladenskaber</t>
        </is>
      </c>
      <c r="O225" s="2" t="inlineStr">
        <is>
          <t>3|
3</t>
        </is>
      </c>
      <c r="P225" s="2" t="inlineStr">
        <is>
          <t xml:space="preserve">|
</t>
        </is>
      </c>
      <c r="Q225" t="inlineStr">
        <is>
          <t>ueksploderet ammunition og efterladt ueksploderet ammunition</t>
        </is>
      </c>
      <c r="R225" s="2" t="inlineStr">
        <is>
          <t>explosive Kampfmittelrückstände|
ERW</t>
        </is>
      </c>
      <c r="S225" s="2" t="inlineStr">
        <is>
          <t>3|
3</t>
        </is>
      </c>
      <c r="T225" s="2" t="inlineStr">
        <is>
          <t xml:space="preserve">|
</t>
        </is>
      </c>
      <c r="U225" t="inlineStr">
        <is>
          <t>nicht zur Wirkung gelangte explosive Kampfmittel und aufgegebene explosive Kampfmittel</t>
        </is>
      </c>
      <c r="V225" s="2" t="inlineStr">
        <is>
          <t>εκρηκτικά κατάλοιπα πολέμου</t>
        </is>
      </c>
      <c r="W225" s="2" t="inlineStr">
        <is>
          <t>3</t>
        </is>
      </c>
      <c r="X225" s="2" t="inlineStr">
        <is>
          <t/>
        </is>
      </c>
      <c r="Y225" t="inlineStr">
        <is>
          <t>Μη εκραγέντα υλικά&lt;sup&gt;1&lt;/sup&gt; και εγκαταλελειμμένα εκρηκτικά υλικά.</t>
        </is>
      </c>
      <c r="Z225" s="2" t="inlineStr">
        <is>
          <t>explosive remnants of war|
ERW</t>
        </is>
      </c>
      <c r="AA225" s="2" t="inlineStr">
        <is>
          <t>3|
3</t>
        </is>
      </c>
      <c r="AB225" s="2" t="inlineStr">
        <is>
          <t xml:space="preserve">|
</t>
        </is>
      </c>
      <c r="AC225" t="inlineStr">
        <is>
          <t>unexploded ordnance and abandoned explosive ordnance</t>
        </is>
      </c>
      <c r="AD225" s="2" t="inlineStr">
        <is>
          <t>restos explosivos de guerra|
REG</t>
        </is>
      </c>
      <c r="AE225" s="2" t="inlineStr">
        <is>
          <t>3|
3</t>
        </is>
      </c>
      <c r="AF225" s="2" t="inlineStr">
        <is>
          <t xml:space="preserve">|
</t>
        </is>
      </c>
      <c r="AG225" t="inlineStr">
        <is>
          <t>Los artefactos sin estallar &lt;a href="/entry/result/895471/all" id="ENTRY_TO_ENTRY_CONVERTER" target="_blank"&gt;IATE:895471&lt;/a&gt; y los artefactos explosivos abandonados &lt;a href="/entry/result/2199197/all" id="ENTRY_TO_ENTRY_CONVERTER" target="_blank"&gt;IATE:2199197&lt;/a&gt; .</t>
        </is>
      </c>
      <c r="AH225" s="2" t="inlineStr">
        <is>
          <t>sõjategevusest mahajäänud lõhkekehad|
plahvatusohtlikud sõjajäänused</t>
        </is>
      </c>
      <c r="AI225" s="2" t="inlineStr">
        <is>
          <t>2|
2</t>
        </is>
      </c>
      <c r="AJ225" s="2" t="inlineStr">
        <is>
          <t xml:space="preserve">|
</t>
        </is>
      </c>
      <c r="AK225" t="inlineStr">
        <is>
          <t>lõhkemata lahingumoon ja mahajäetud lahingumoon</t>
        </is>
      </c>
      <c r="AL225" s="2" t="inlineStr">
        <is>
          <t>sodan räjähtämättömät jäänteet|
ERW</t>
        </is>
      </c>
      <c r="AM225" s="2" t="inlineStr">
        <is>
          <t>3|
3</t>
        </is>
      </c>
      <c r="AN225" s="2" t="inlineStr">
        <is>
          <t xml:space="preserve">|
</t>
        </is>
      </c>
      <c r="AO225" t="inlineStr">
        <is>
          <t>räjähtämättömät taisteluvälineet ja hylätyt räjähtävät taisteluvälineet</t>
        </is>
      </c>
      <c r="AP225" s="2" t="inlineStr">
        <is>
          <t>restes explosifs de guerre|
REG|
débris de guerre explosifs</t>
        </is>
      </c>
      <c r="AQ225" s="2" t="inlineStr">
        <is>
          <t>3|
3|
3</t>
        </is>
      </c>
      <c r="AR225" s="2" t="inlineStr">
        <is>
          <t xml:space="preserve">|
|
</t>
        </is>
      </c>
      <c r="AS225" t="inlineStr">
        <is>
          <t>munitions non explosées et munitions explosives abandonnées</t>
        </is>
      </c>
      <c r="AT225" s="2" t="inlineStr">
        <is>
          <t>fuílligh phléascacha chogaidh|
ERW</t>
        </is>
      </c>
      <c r="AU225" s="2" t="inlineStr">
        <is>
          <t>3|
3</t>
        </is>
      </c>
      <c r="AV225" s="2" t="inlineStr">
        <is>
          <t xml:space="preserve">|
</t>
        </is>
      </c>
      <c r="AW225" t="inlineStr">
        <is>
          <t/>
        </is>
      </c>
      <c r="AX225" s="2" t="inlineStr">
        <is>
          <t>eksplozivni ostaci rata</t>
        </is>
      </c>
      <c r="AY225" s="2" t="inlineStr">
        <is>
          <t>3</t>
        </is>
      </c>
      <c r="AZ225" s="2" t="inlineStr">
        <is>
          <t/>
        </is>
      </c>
      <c r="BA225" t="inlineStr">
        <is>
          <t/>
        </is>
      </c>
      <c r="BB225" s="2" t="inlineStr">
        <is>
          <t>háborúból visszamaradt robbanószerkezet|
ERW</t>
        </is>
      </c>
      <c r="BC225" s="2" t="inlineStr">
        <is>
          <t>4|
4</t>
        </is>
      </c>
      <c r="BD225" s="2" t="inlineStr">
        <is>
          <t xml:space="preserve">|
</t>
        </is>
      </c>
      <c r="BE225" t="inlineStr">
        <is>
          <t>Fel nem robbant lőszer (robbanó lőszer, melyet fegyveres viszály során betöltöttek, kibiztosítottak, élesítettek vagy egyéb módon használatra készítettek fel és melynek fel kellett volna robbannia, de nem robbant fel), illetve elhagyott robbanó-lőszer.</t>
        </is>
      </c>
      <c r="BF225" s="2" t="inlineStr">
        <is>
          <t>ordigni e residuati bellici esplosivi|
ordigni bellici esplosivi|
residuati bellici esplosivi</t>
        </is>
      </c>
      <c r="BG225" s="2" t="inlineStr">
        <is>
          <t>3|
3|
3</t>
        </is>
      </c>
      <c r="BH225" s="2" t="inlineStr">
        <is>
          <t xml:space="preserve">|
|
</t>
        </is>
      </c>
      <c r="BI225" t="inlineStr">
        <is>
          <t>insieme di residuati inesplosi (ordigni esplosivi - munizioni convenzionali, ad eccezione delle mine - impiegati in un conflitto e non detonati) e di ordigni esplosivi abbandonati (ordigni esplosivi non impiegati in operazioni belliche ed abbandonati da una delle parti di un conflitto).</t>
        </is>
      </c>
      <c r="BJ225" s="2" t="inlineStr">
        <is>
          <t>likę nuo karo sprogmenys</t>
        </is>
      </c>
      <c r="BK225" s="2" t="inlineStr">
        <is>
          <t>3</t>
        </is>
      </c>
      <c r="BL225" s="2" t="inlineStr">
        <is>
          <t/>
        </is>
      </c>
      <c r="BM225" t="inlineStr">
        <is>
          <t>nesprogę sprogmenys ir palikti sprogmenys</t>
        </is>
      </c>
      <c r="BN225" s="2" t="inlineStr">
        <is>
          <t>sprādzienbīstamās kara paliekas</t>
        </is>
      </c>
      <c r="BO225" s="2" t="inlineStr">
        <is>
          <t>3</t>
        </is>
      </c>
      <c r="BP225" s="2" t="inlineStr">
        <is>
          <t/>
        </is>
      </c>
      <c r="BQ225" t="inlineStr">
        <is>
          <t>nesprāgusi un pamesta sprādzienbīstama munīcija un militārie materiāli</t>
        </is>
      </c>
      <c r="BR225" s="2" t="inlineStr">
        <is>
          <t>fdalijiet esplożivi tal-gwerra|
ERW</t>
        </is>
      </c>
      <c r="BS225" s="2" t="inlineStr">
        <is>
          <t>3|
3</t>
        </is>
      </c>
      <c r="BT225" s="2" t="inlineStr">
        <is>
          <t xml:space="preserve">|
</t>
        </is>
      </c>
      <c r="BU225" t="inlineStr">
        <is>
          <t>munizzjon mhux splodut u munizzjon esplożiv abbandunat</t>
        </is>
      </c>
      <c r="BV225" s="2" t="inlineStr">
        <is>
          <t>ontplofbare oorlogsresten|
ERW</t>
        </is>
      </c>
      <c r="BW225" s="2" t="inlineStr">
        <is>
          <t>3|
3</t>
        </is>
      </c>
      <c r="BX225" s="2" t="inlineStr">
        <is>
          <t xml:space="preserve">|
</t>
        </is>
      </c>
      <c r="BY225" t="inlineStr">
        <is>
          <t>"niet-gesprongen munitie en achtergelaten ontplofbare munitie"</t>
        </is>
      </c>
      <c r="BZ225" s="2" t="inlineStr">
        <is>
          <t>wybuchowe pozostałości wojenne</t>
        </is>
      </c>
      <c r="CA225" s="2" t="inlineStr">
        <is>
          <t>3</t>
        </is>
      </c>
      <c r="CB225" s="2" t="inlineStr">
        <is>
          <t/>
        </is>
      </c>
      <c r="CC225" t="inlineStr">
        <is>
          <t>niewypały, niewybuchy i porzucona amunicja wybuchowa</t>
        </is>
      </c>
      <c r="CD225" s="2" t="inlineStr">
        <is>
          <t>explosivos remanescentes de guerra|
ERG</t>
        </is>
      </c>
      <c r="CE225" s="2" t="inlineStr">
        <is>
          <t>3|
3</t>
        </is>
      </c>
      <c r="CF225" s="2" t="inlineStr">
        <is>
          <t xml:space="preserve">|
</t>
        </is>
      </c>
      <c r="CG225" t="inlineStr">
        <is>
          <t>Munições explosivas que foram utilizadas num conflito
armado mas não chegaram a explodir e munições explosivas que não
foram utilizadas e foram abandonadas.</t>
        </is>
      </c>
      <c r="CH225" s="2" t="inlineStr">
        <is>
          <t>resturi explozive de război</t>
        </is>
      </c>
      <c r="CI225" s="2" t="inlineStr">
        <is>
          <t>3</t>
        </is>
      </c>
      <c r="CJ225" s="2" t="inlineStr">
        <is>
          <t/>
        </is>
      </c>
      <c r="CK225" t="inlineStr">
        <is>
          <t>muniție neexplodată și muniție abandonată</t>
        </is>
      </c>
      <c r="CL225" s="2" t="inlineStr">
        <is>
          <t>výbušné pozostatky vojny|
ERW</t>
        </is>
      </c>
      <c r="CM225" s="2" t="inlineStr">
        <is>
          <t>3|
3</t>
        </is>
      </c>
      <c r="CN225" s="2" t="inlineStr">
        <is>
          <t xml:space="preserve">|
</t>
        </is>
      </c>
      <c r="CO225" t="inlineStr">
        <is>
          <t>nevybuchnutá munícia a opustená výbušná munícia</t>
        </is>
      </c>
      <c r="CP225" s="2" t="inlineStr">
        <is>
          <t>eksplozivni ostanki vojne</t>
        </is>
      </c>
      <c r="CQ225" s="2" t="inlineStr">
        <is>
          <t>3</t>
        </is>
      </c>
      <c r="CR225" s="2" t="inlineStr">
        <is>
          <t/>
        </is>
      </c>
      <c r="CS225" t="inlineStr">
        <is>
          <t>neeksplodirana ubojna sredstva in zapuščena eksplozivna sredstva</t>
        </is>
      </c>
      <c r="CT225" s="2" t="inlineStr">
        <is>
          <t>explosiva lämningar efter krig</t>
        </is>
      </c>
      <c r="CU225" s="2" t="inlineStr">
        <is>
          <t>3</t>
        </is>
      </c>
      <c r="CV225" s="2" t="inlineStr">
        <is>
          <t/>
        </is>
      </c>
      <c r="CW225" t="inlineStr">
        <is>
          <t/>
        </is>
      </c>
    </row>
    <row r="226">
      <c r="A226" s="1" t="str">
        <f>HYPERLINK("https://iate.europa.eu/entry/result/919175/all", "919175")</f>
        <v>919175</v>
      </c>
      <c r="B226" t="inlineStr">
        <is>
          <t>INTERNATIONAL RELATIONS</t>
        </is>
      </c>
      <c r="C226" t="inlineStr">
        <is>
          <t>INTERNATIONAL RELATIONS|defence|military equipment</t>
        </is>
      </c>
      <c r="D226" t="inlineStr">
        <is>
          <t>no</t>
        </is>
      </c>
      <c r="E226" t="inlineStr">
        <is>
          <t/>
        </is>
      </c>
      <c r="F226" t="inlineStr">
        <is>
          <t/>
        </is>
      </c>
      <c r="G226" t="inlineStr">
        <is>
          <t/>
        </is>
      </c>
      <c r="H226" t="inlineStr">
        <is>
          <t/>
        </is>
      </c>
      <c r="I226" t="inlineStr">
        <is>
          <t/>
        </is>
      </c>
      <c r="J226" t="inlineStr">
        <is>
          <t/>
        </is>
      </c>
      <c r="K226" t="inlineStr">
        <is>
          <t/>
        </is>
      </c>
      <c r="L226" t="inlineStr">
        <is>
          <t/>
        </is>
      </c>
      <c r="M226" t="inlineStr">
        <is>
          <t/>
        </is>
      </c>
      <c r="N226" s="2" t="inlineStr">
        <is>
          <t>submunition|
subammunition</t>
        </is>
      </c>
      <c r="O226" s="2" t="inlineStr">
        <is>
          <t>4|
4</t>
        </is>
      </c>
      <c r="P226" s="2" t="inlineStr">
        <is>
          <t xml:space="preserve">|
</t>
        </is>
      </c>
      <c r="Q226" t="inlineStr">
        <is>
          <t>Ammunition eller våben, der fremføres af et missil eller et projektil og som skydes ud fra fremføringsmidlet, når det nærmer sig målet.</t>
        </is>
      </c>
      <c r="R226" s="2" t="inlineStr">
        <is>
          <t>Submunition</t>
        </is>
      </c>
      <c r="S226" s="2" t="inlineStr">
        <is>
          <t>3</t>
        </is>
      </c>
      <c r="T226" s="2" t="inlineStr">
        <is>
          <t/>
        </is>
      </c>
      <c r="U226" t="inlineStr">
        <is>
          <t>in Streubomben &lt;a href="/entry/result/918017/all" id="ENTRY_TO_ENTRY_CONVERTER" target="_blank"&gt;IATE:918017&lt;/a&gt; enthaltene Sprengsätze</t>
        </is>
      </c>
      <c r="V226" s="2" t="inlineStr">
        <is>
          <t>υποπυρομαχικό</t>
        </is>
      </c>
      <c r="W226" s="2" t="inlineStr">
        <is>
          <t>3</t>
        </is>
      </c>
      <c r="X226" s="2" t="inlineStr">
        <is>
          <t/>
        </is>
      </c>
      <c r="Y226" t="inlineStr">
        <is>
          <t/>
        </is>
      </c>
      <c r="Z226" s="2" t="inlineStr">
        <is>
          <t>submunition</t>
        </is>
      </c>
      <c r="AA226" s="2" t="inlineStr">
        <is>
          <t>3</t>
        </is>
      </c>
      <c r="AB226" s="2" t="inlineStr">
        <is>
          <t/>
        </is>
      </c>
      <c r="AC226" t="inlineStr">
        <is>
          <t>any munition that, to perform its task, separates from a parent munition</t>
        </is>
      </c>
      <c r="AD226" s="2" t="inlineStr">
        <is>
          <t>submunición</t>
        </is>
      </c>
      <c r="AE226" s="2" t="inlineStr">
        <is>
          <t>3</t>
        </is>
      </c>
      <c r="AF226" s="2" t="inlineStr">
        <is>
          <t/>
        </is>
      </c>
      <c r="AG226" t="inlineStr">
        <is>
          <t>Cualquier munición que, para efectuar su tarea, se separa de una munición madre.</t>
        </is>
      </c>
      <c r="AH226" t="inlineStr">
        <is>
          <t/>
        </is>
      </c>
      <c r="AI226" t="inlineStr">
        <is>
          <t/>
        </is>
      </c>
      <c r="AJ226" t="inlineStr">
        <is>
          <t/>
        </is>
      </c>
      <c r="AK226" t="inlineStr">
        <is>
          <t/>
        </is>
      </c>
      <c r="AL226" s="2" t="inlineStr">
        <is>
          <t>tytärammus|
alkuammus</t>
        </is>
      </c>
      <c r="AM226" s="2" t="inlineStr">
        <is>
          <t>3|
2</t>
        </is>
      </c>
      <c r="AN226" s="2" t="inlineStr">
        <is>
          <t xml:space="preserve">|
</t>
        </is>
      </c>
      <c r="AO226" t="inlineStr">
        <is>
          <t/>
        </is>
      </c>
      <c r="AP226" s="2" t="inlineStr">
        <is>
          <t>sous-munition</t>
        </is>
      </c>
      <c r="AQ226" s="2" t="inlineStr">
        <is>
          <t>3</t>
        </is>
      </c>
      <c r="AR226" s="2" t="inlineStr">
        <is>
          <t/>
        </is>
      </c>
      <c r="AS226" t="inlineStr">
        <is>
          <t>chacun des engins
explosifs contenus dans le disperseur ou "munition mère" d'une &lt;a href="https://iate.europa.eu/entry/result/2228926/fr" target="_blank"&gt;arme à sous-munitions&lt;/a&gt;</t>
        </is>
      </c>
      <c r="AT226" t="inlineStr">
        <is>
          <t/>
        </is>
      </c>
      <c r="AU226" t="inlineStr">
        <is>
          <t/>
        </is>
      </c>
      <c r="AV226" t="inlineStr">
        <is>
          <t/>
        </is>
      </c>
      <c r="AW226" t="inlineStr">
        <is>
          <t/>
        </is>
      </c>
      <c r="AX226" t="inlineStr">
        <is>
          <t/>
        </is>
      </c>
      <c r="AY226" t="inlineStr">
        <is>
          <t/>
        </is>
      </c>
      <c r="AZ226" t="inlineStr">
        <is>
          <t/>
        </is>
      </c>
      <c r="BA226" t="inlineStr">
        <is>
          <t/>
        </is>
      </c>
      <c r="BB226" t="inlineStr">
        <is>
          <t/>
        </is>
      </c>
      <c r="BC226" t="inlineStr">
        <is>
          <t/>
        </is>
      </c>
      <c r="BD226" t="inlineStr">
        <is>
          <t/>
        </is>
      </c>
      <c r="BE226" t="inlineStr">
        <is>
          <t/>
        </is>
      </c>
      <c r="BF226" s="2" t="inlineStr">
        <is>
          <t>submunizione</t>
        </is>
      </c>
      <c r="BG226" s="2" t="inlineStr">
        <is>
          <t>4</t>
        </is>
      </c>
      <c r="BH226" s="2" t="inlineStr">
        <is>
          <t/>
        </is>
      </c>
      <c r="BI226" t="inlineStr">
        <is>
          <t>nel linguaggio militare, ordigno bellico di piccole dimensioni (mine anticarro programmabili, piccole bombe a frammentazione [...]); separatosi dall'ordigno primario, colpisce i diversi bersagli dislocati su una vasta zona</t>
        </is>
      </c>
      <c r="BJ226" t="inlineStr">
        <is>
          <t/>
        </is>
      </c>
      <c r="BK226" t="inlineStr">
        <is>
          <t/>
        </is>
      </c>
      <c r="BL226" t="inlineStr">
        <is>
          <t/>
        </is>
      </c>
      <c r="BM226" t="inlineStr">
        <is>
          <t/>
        </is>
      </c>
      <c r="BN226" t="inlineStr">
        <is>
          <t/>
        </is>
      </c>
      <c r="BO226" t="inlineStr">
        <is>
          <t/>
        </is>
      </c>
      <c r="BP226" t="inlineStr">
        <is>
          <t/>
        </is>
      </c>
      <c r="BQ226" t="inlineStr">
        <is>
          <t/>
        </is>
      </c>
      <c r="BR226" t="inlineStr">
        <is>
          <t/>
        </is>
      </c>
      <c r="BS226" t="inlineStr">
        <is>
          <t/>
        </is>
      </c>
      <c r="BT226" t="inlineStr">
        <is>
          <t/>
        </is>
      </c>
      <c r="BU226" t="inlineStr">
        <is>
          <t/>
        </is>
      </c>
      <c r="BV226" t="inlineStr">
        <is>
          <t/>
        </is>
      </c>
      <c r="BW226" t="inlineStr">
        <is>
          <t/>
        </is>
      </c>
      <c r="BX226" t="inlineStr">
        <is>
          <t/>
        </is>
      </c>
      <c r="BY226" t="inlineStr">
        <is>
          <t/>
        </is>
      </c>
      <c r="BZ226" s="2" t="inlineStr">
        <is>
          <t>podpocisk</t>
        </is>
      </c>
      <c r="CA226" s="2" t="inlineStr">
        <is>
          <t>3</t>
        </is>
      </c>
      <c r="CB226" s="2" t="inlineStr">
        <is>
          <t/>
        </is>
      </c>
      <c r="CC226" t="inlineStr">
        <is>
          <t/>
        </is>
      </c>
      <c r="CD226" t="inlineStr">
        <is>
          <t/>
        </is>
      </c>
      <c r="CE226" t="inlineStr">
        <is>
          <t/>
        </is>
      </c>
      <c r="CF226" t="inlineStr">
        <is>
          <t/>
        </is>
      </c>
      <c r="CG226" t="inlineStr">
        <is>
          <t/>
        </is>
      </c>
      <c r="CH226" t="inlineStr">
        <is>
          <t/>
        </is>
      </c>
      <c r="CI226" t="inlineStr">
        <is>
          <t/>
        </is>
      </c>
      <c r="CJ226" t="inlineStr">
        <is>
          <t/>
        </is>
      </c>
      <c r="CK226" t="inlineStr">
        <is>
          <t/>
        </is>
      </c>
      <c r="CL226" t="inlineStr">
        <is>
          <t/>
        </is>
      </c>
      <c r="CM226" t="inlineStr">
        <is>
          <t/>
        </is>
      </c>
      <c r="CN226" t="inlineStr">
        <is>
          <t/>
        </is>
      </c>
      <c r="CO226" t="inlineStr">
        <is>
          <t/>
        </is>
      </c>
      <c r="CP226" t="inlineStr">
        <is>
          <t/>
        </is>
      </c>
      <c r="CQ226" t="inlineStr">
        <is>
          <t/>
        </is>
      </c>
      <c r="CR226" t="inlineStr">
        <is>
          <t/>
        </is>
      </c>
      <c r="CS226" t="inlineStr">
        <is>
          <t/>
        </is>
      </c>
      <c r="CT226" s="2" t="inlineStr">
        <is>
          <t>substridsdelar</t>
        </is>
      </c>
      <c r="CU226" s="2" t="inlineStr">
        <is>
          <t>2</t>
        </is>
      </c>
      <c r="CV226" s="2" t="inlineStr">
        <is>
          <t/>
        </is>
      </c>
      <c r="CW226" t="inlineStr">
        <is>
          <t/>
        </is>
      </c>
    </row>
    <row r="227">
      <c r="A227" s="1" t="str">
        <f>HYPERLINK("https://iate.europa.eu/entry/result/910589/all", "910589")</f>
        <v>910589</v>
      </c>
      <c r="B227" t="inlineStr">
        <is>
          <t>INTERNATIONAL RELATIONS;EUROPEAN UNION</t>
        </is>
      </c>
      <c r="C227" t="inlineStr">
        <is>
          <t>INTERNATIONAL RELATIONS|defence;EUROPEAN UNION|European construction|European Union</t>
        </is>
      </c>
      <c r="D227" t="inlineStr">
        <is>
          <t>no</t>
        </is>
      </c>
      <c r="E227" t="inlineStr">
        <is>
          <t/>
        </is>
      </c>
      <c r="F227" t="inlineStr">
        <is>
          <t/>
        </is>
      </c>
      <c r="G227" t="inlineStr">
        <is>
          <t/>
        </is>
      </c>
      <c r="H227" t="inlineStr">
        <is>
          <t/>
        </is>
      </c>
      <c r="I227" t="inlineStr">
        <is>
          <t/>
        </is>
      </c>
      <c r="J227" t="inlineStr">
        <is>
          <t/>
        </is>
      </c>
      <c r="K227" t="inlineStr">
        <is>
          <t/>
        </is>
      </c>
      <c r="L227" t="inlineStr">
        <is>
          <t/>
        </is>
      </c>
      <c r="M227" t="inlineStr">
        <is>
          <t/>
        </is>
      </c>
      <c r="N227" s="2" t="inlineStr">
        <is>
          <t>maskinkanon</t>
        </is>
      </c>
      <c r="O227" s="2" t="inlineStr">
        <is>
          <t>4</t>
        </is>
      </c>
      <c r="P227" s="2" t="inlineStr">
        <is>
          <t/>
        </is>
      </c>
      <c r="Q227" t="inlineStr">
        <is>
          <t/>
        </is>
      </c>
      <c r="R227" s="2" t="inlineStr">
        <is>
          <t>Maschinenkanone</t>
        </is>
      </c>
      <c r="S227" s="2" t="inlineStr">
        <is>
          <t>2</t>
        </is>
      </c>
      <c r="T227" s="2" t="inlineStr">
        <is>
          <t/>
        </is>
      </c>
      <c r="U227" t="inlineStr">
        <is>
          <t>zählt zur Gruppe der leichten Waffen</t>
        </is>
      </c>
      <c r="V227" s="2" t="inlineStr">
        <is>
          <t>αυτόματο πυροβόλο</t>
        </is>
      </c>
      <c r="W227" s="2" t="inlineStr">
        <is>
          <t>3</t>
        </is>
      </c>
      <c r="X227" s="2" t="inlineStr">
        <is>
          <t/>
        </is>
      </c>
      <c r="Y227" t="inlineStr">
        <is>
          <t/>
        </is>
      </c>
      <c r="Z227" s="2" t="inlineStr">
        <is>
          <t>automatic cannon</t>
        </is>
      </c>
      <c r="AA227" s="2" t="inlineStr">
        <is>
          <t>1</t>
        </is>
      </c>
      <c r="AB227" s="2" t="inlineStr">
        <is>
          <t/>
        </is>
      </c>
      <c r="AC227" t="inlineStr">
        <is>
          <t/>
        </is>
      </c>
      <c r="AD227" t="inlineStr">
        <is>
          <t/>
        </is>
      </c>
      <c r="AE227" t="inlineStr">
        <is>
          <t/>
        </is>
      </c>
      <c r="AF227" t="inlineStr">
        <is>
          <t/>
        </is>
      </c>
      <c r="AG227" t="inlineStr">
        <is>
          <t/>
        </is>
      </c>
      <c r="AH227" t="inlineStr">
        <is>
          <t/>
        </is>
      </c>
      <c r="AI227" t="inlineStr">
        <is>
          <t/>
        </is>
      </c>
      <c r="AJ227" t="inlineStr">
        <is>
          <t/>
        </is>
      </c>
      <c r="AK227" t="inlineStr">
        <is>
          <t/>
        </is>
      </c>
      <c r="AL227" s="2" t="inlineStr">
        <is>
          <t>automaattikanuuna</t>
        </is>
      </c>
      <c r="AM227" s="2" t="inlineStr">
        <is>
          <t>2</t>
        </is>
      </c>
      <c r="AN227" s="2" t="inlineStr">
        <is>
          <t/>
        </is>
      </c>
      <c r="AO227" t="inlineStr">
        <is>
          <t/>
        </is>
      </c>
      <c r="AP227" s="2" t="inlineStr">
        <is>
          <t>canon automatique</t>
        </is>
      </c>
      <c r="AQ227" s="2" t="inlineStr">
        <is>
          <t>1</t>
        </is>
      </c>
      <c r="AR227" s="2" t="inlineStr">
        <is>
          <t/>
        </is>
      </c>
      <c r="AS227" t="inlineStr">
        <is>
          <t/>
        </is>
      </c>
      <c r="AT227" t="inlineStr">
        <is>
          <t/>
        </is>
      </c>
      <c r="AU227" t="inlineStr">
        <is>
          <t/>
        </is>
      </c>
      <c r="AV227" t="inlineStr">
        <is>
          <t/>
        </is>
      </c>
      <c r="AW227" t="inlineStr">
        <is>
          <t/>
        </is>
      </c>
      <c r="AX227" t="inlineStr">
        <is>
          <t/>
        </is>
      </c>
      <c r="AY227" t="inlineStr">
        <is>
          <t/>
        </is>
      </c>
      <c r="AZ227" t="inlineStr">
        <is>
          <t/>
        </is>
      </c>
      <c r="BA227" t="inlineStr">
        <is>
          <t/>
        </is>
      </c>
      <c r="BB227" s="2" t="inlineStr">
        <is>
          <t>gépágyú</t>
        </is>
      </c>
      <c r="BC227" s="2" t="inlineStr">
        <is>
          <t>3</t>
        </is>
      </c>
      <c r="BD227" s="2" t="inlineStr">
        <is>
          <t/>
        </is>
      </c>
      <c r="BE227" t="inlineStr">
        <is>
          <t>olyan automata lőfegyver, amelynek űrmérete legalább 20 mm</t>
        </is>
      </c>
      <c r="BF227" s="2" t="inlineStr">
        <is>
          <t>cannone automatico</t>
        </is>
      </c>
      <c r="BG227" s="2" t="inlineStr">
        <is>
          <t>2</t>
        </is>
      </c>
      <c r="BH227" s="2" t="inlineStr">
        <is>
          <t/>
        </is>
      </c>
      <c r="BI227" t="inlineStr">
        <is>
          <t/>
        </is>
      </c>
      <c r="BJ227" t="inlineStr">
        <is>
          <t/>
        </is>
      </c>
      <c r="BK227" t="inlineStr">
        <is>
          <t/>
        </is>
      </c>
      <c r="BL227" t="inlineStr">
        <is>
          <t/>
        </is>
      </c>
      <c r="BM227" t="inlineStr">
        <is>
          <t/>
        </is>
      </c>
      <c r="BN227" t="inlineStr">
        <is>
          <t/>
        </is>
      </c>
      <c r="BO227" t="inlineStr">
        <is>
          <t/>
        </is>
      </c>
      <c r="BP227" t="inlineStr">
        <is>
          <t/>
        </is>
      </c>
      <c r="BQ227" t="inlineStr">
        <is>
          <t/>
        </is>
      </c>
      <c r="BR227" t="inlineStr">
        <is>
          <t/>
        </is>
      </c>
      <c r="BS227" t="inlineStr">
        <is>
          <t/>
        </is>
      </c>
      <c r="BT227" t="inlineStr">
        <is>
          <t/>
        </is>
      </c>
      <c r="BU227" t="inlineStr">
        <is>
          <t/>
        </is>
      </c>
      <c r="BV227" s="2" t="inlineStr">
        <is>
          <t>automatisch kanon</t>
        </is>
      </c>
      <c r="BW227" s="2" t="inlineStr">
        <is>
          <t>2</t>
        </is>
      </c>
      <c r="BX227" s="2" t="inlineStr">
        <is>
          <t/>
        </is>
      </c>
      <c r="BY227" t="inlineStr">
        <is>
          <t/>
        </is>
      </c>
      <c r="BZ227" t="inlineStr">
        <is>
          <t/>
        </is>
      </c>
      <c r="CA227" t="inlineStr">
        <is>
          <t/>
        </is>
      </c>
      <c r="CB227" t="inlineStr">
        <is>
          <t/>
        </is>
      </c>
      <c r="CC227" t="inlineStr">
        <is>
          <t/>
        </is>
      </c>
      <c r="CD227" t="inlineStr">
        <is>
          <t/>
        </is>
      </c>
      <c r="CE227" t="inlineStr">
        <is>
          <t/>
        </is>
      </c>
      <c r="CF227" t="inlineStr">
        <is>
          <t/>
        </is>
      </c>
      <c r="CG227" t="inlineStr">
        <is>
          <t/>
        </is>
      </c>
      <c r="CH227" t="inlineStr">
        <is>
          <t/>
        </is>
      </c>
      <c r="CI227" t="inlineStr">
        <is>
          <t/>
        </is>
      </c>
      <c r="CJ227" t="inlineStr">
        <is>
          <t/>
        </is>
      </c>
      <c r="CK227" t="inlineStr">
        <is>
          <t/>
        </is>
      </c>
      <c r="CL227" t="inlineStr">
        <is>
          <t/>
        </is>
      </c>
      <c r="CM227" t="inlineStr">
        <is>
          <t/>
        </is>
      </c>
      <c r="CN227" t="inlineStr">
        <is>
          <t/>
        </is>
      </c>
      <c r="CO227" t="inlineStr">
        <is>
          <t/>
        </is>
      </c>
      <c r="CP227" t="inlineStr">
        <is>
          <t/>
        </is>
      </c>
      <c r="CQ227" t="inlineStr">
        <is>
          <t/>
        </is>
      </c>
      <c r="CR227" t="inlineStr">
        <is>
          <t/>
        </is>
      </c>
      <c r="CS227" t="inlineStr">
        <is>
          <t/>
        </is>
      </c>
      <c r="CT227" s="2" t="inlineStr">
        <is>
          <t>automatkanon</t>
        </is>
      </c>
      <c r="CU227" s="2" t="inlineStr">
        <is>
          <t>2</t>
        </is>
      </c>
      <c r="CV227" s="2" t="inlineStr">
        <is>
          <t/>
        </is>
      </c>
      <c r="CW227" t="inlineStr">
        <is>
          <t/>
        </is>
      </c>
    </row>
    <row r="228">
      <c r="A228" s="1" t="str">
        <f>HYPERLINK("https://iate.europa.eu/entry/result/1697125/all", "1697125")</f>
        <v>1697125</v>
      </c>
      <c r="B228" t="inlineStr">
        <is>
          <t>INDUSTRY</t>
        </is>
      </c>
      <c r="C228" t="inlineStr">
        <is>
          <t>INDUSTRY|industrial structures and policy|industrial production</t>
        </is>
      </c>
      <c r="D228" t="inlineStr">
        <is>
          <t>yes</t>
        </is>
      </c>
      <c r="E228" t="inlineStr">
        <is>
          <t/>
        </is>
      </c>
      <c r="F228" s="2" t="inlineStr">
        <is>
          <t>сериен номер</t>
        </is>
      </c>
      <c r="G228" s="2" t="inlineStr">
        <is>
          <t>3</t>
        </is>
      </c>
      <c r="H228" s="2" t="inlineStr">
        <is>
          <t/>
        </is>
      </c>
      <c r="I228" t="inlineStr">
        <is>
          <t/>
        </is>
      </c>
      <c r="J228" s="2" t="inlineStr">
        <is>
          <t>výrobní číslo</t>
        </is>
      </c>
      <c r="K228" s="2" t="inlineStr">
        <is>
          <t>3</t>
        </is>
      </c>
      <c r="L228" s="2" t="inlineStr">
        <is>
          <t/>
        </is>
      </c>
      <c r="M228" t="inlineStr">
        <is>
          <t>Číslo na výrobku sloužící k jeho identifikaci.</t>
        </is>
      </c>
      <c r="N228" s="2" t="inlineStr">
        <is>
          <t>serienummer|
fabrikationsnummer</t>
        </is>
      </c>
      <c r="O228" s="2" t="inlineStr">
        <is>
          <t>3|
3</t>
        </is>
      </c>
      <c r="P228" s="2" t="inlineStr">
        <is>
          <t xml:space="preserve">|
</t>
        </is>
      </c>
      <c r="Q228" t="inlineStr">
        <is>
          <t/>
        </is>
      </c>
      <c r="R228" s="2" t="inlineStr">
        <is>
          <t>Fabriknummer|
Herstellungsnummer|
Seriennummer|
laufende Nummer</t>
        </is>
      </c>
      <c r="S228" s="2" t="inlineStr">
        <is>
          <t>3|
3|
3|
3</t>
        </is>
      </c>
      <c r="T228" s="2" t="inlineStr">
        <is>
          <t xml:space="preserve">|
|
|
</t>
        </is>
      </c>
      <c r="U228" t="inlineStr">
        <is>
          <t/>
        </is>
      </c>
      <c r="V228" s="2" t="inlineStr">
        <is>
          <t>αριθμός σειράς</t>
        </is>
      </c>
      <c r="W228" s="2" t="inlineStr">
        <is>
          <t>3</t>
        </is>
      </c>
      <c r="X228" s="2" t="inlineStr">
        <is>
          <t/>
        </is>
      </c>
      <c r="Y228" t="inlineStr">
        <is>
          <t/>
        </is>
      </c>
      <c r="Z228" s="2" t="inlineStr">
        <is>
          <t>serial number</t>
        </is>
      </c>
      <c r="AA228" s="2" t="inlineStr">
        <is>
          <t>3</t>
        </is>
      </c>
      <c r="AB228" s="2" t="inlineStr">
        <is>
          <t/>
        </is>
      </c>
      <c r="AC228" t="inlineStr">
        <is>
          <t>number affixed to a manufactured article by which it can be identified</t>
        </is>
      </c>
      <c r="AD228" s="2" t="inlineStr">
        <is>
          <t>número de serie</t>
        </is>
      </c>
      <c r="AE228" s="2" t="inlineStr">
        <is>
          <t>3</t>
        </is>
      </c>
      <c r="AF228" s="2" t="inlineStr">
        <is>
          <t/>
        </is>
      </c>
      <c r="AG228" t="inlineStr">
        <is>
          <t>Número atribuido a un artículo manufacturado para permitir su identificación de manera individual.</t>
        </is>
      </c>
      <c r="AH228" s="2" t="inlineStr">
        <is>
          <t>seerianumber</t>
        </is>
      </c>
      <c r="AI228" s="2" t="inlineStr">
        <is>
          <t>3</t>
        </is>
      </c>
      <c r="AJ228" s="2" t="inlineStr">
        <is>
          <t/>
        </is>
      </c>
      <c r="AK228" t="inlineStr">
        <is>
          <t/>
        </is>
      </c>
      <c r="AL228" t="inlineStr">
        <is>
          <t/>
        </is>
      </c>
      <c r="AM228" t="inlineStr">
        <is>
          <t/>
        </is>
      </c>
      <c r="AN228" t="inlineStr">
        <is>
          <t/>
        </is>
      </c>
      <c r="AO228" t="inlineStr">
        <is>
          <t/>
        </is>
      </c>
      <c r="AP228" s="2" t="inlineStr">
        <is>
          <t>numéro de série</t>
        </is>
      </c>
      <c r="AQ228" s="2" t="inlineStr">
        <is>
          <t>3</t>
        </is>
      </c>
      <c r="AR228" s="2" t="inlineStr">
        <is>
          <t/>
        </is>
      </c>
      <c r="AS228" t="inlineStr">
        <is>
          <t/>
        </is>
      </c>
      <c r="AT228" s="2" t="inlineStr">
        <is>
          <t>sraithuimhir</t>
        </is>
      </c>
      <c r="AU228" s="2" t="inlineStr">
        <is>
          <t>3</t>
        </is>
      </c>
      <c r="AV228" s="2" t="inlineStr">
        <is>
          <t/>
        </is>
      </c>
      <c r="AW228" t="inlineStr">
        <is>
          <t/>
        </is>
      </c>
      <c r="AX228" t="inlineStr">
        <is>
          <t/>
        </is>
      </c>
      <c r="AY228" t="inlineStr">
        <is>
          <t/>
        </is>
      </c>
      <c r="AZ228" t="inlineStr">
        <is>
          <t/>
        </is>
      </c>
      <c r="BA228" t="inlineStr">
        <is>
          <t/>
        </is>
      </c>
      <c r="BB228" s="2" t="inlineStr">
        <is>
          <t>gyártási szám|
sorozatszám</t>
        </is>
      </c>
      <c r="BC228" s="2" t="inlineStr">
        <is>
          <t>3|
3</t>
        </is>
      </c>
      <c r="BD228" s="2" t="inlineStr">
        <is>
          <t xml:space="preserve">|
</t>
        </is>
      </c>
      <c r="BE228" t="inlineStr">
        <is>
          <t/>
        </is>
      </c>
      <c r="BF228" s="2" t="inlineStr">
        <is>
          <t>numero di serie</t>
        </is>
      </c>
      <c r="BG228" s="2" t="inlineStr">
        <is>
          <t>3</t>
        </is>
      </c>
      <c r="BH228" s="2" t="inlineStr">
        <is>
          <t/>
        </is>
      </c>
      <c r="BI228" t="inlineStr">
        <is>
          <t>Numero identificativo assegnato in maniera univoca per distinguere un esemplare di una serie.</t>
        </is>
      </c>
      <c r="BJ228" s="2" t="inlineStr">
        <is>
          <t>serijos numeris</t>
        </is>
      </c>
      <c r="BK228" s="2" t="inlineStr">
        <is>
          <t>3</t>
        </is>
      </c>
      <c r="BL228" s="2" t="inlineStr">
        <is>
          <t/>
        </is>
      </c>
      <c r="BM228" t="inlineStr">
        <is>
          <t/>
        </is>
      </c>
      <c r="BN228" t="inlineStr">
        <is>
          <t/>
        </is>
      </c>
      <c r="BO228" t="inlineStr">
        <is>
          <t/>
        </is>
      </c>
      <c r="BP228" t="inlineStr">
        <is>
          <t/>
        </is>
      </c>
      <c r="BQ228" t="inlineStr">
        <is>
          <t/>
        </is>
      </c>
      <c r="BR228" s="2" t="inlineStr">
        <is>
          <t>numru tas-serje</t>
        </is>
      </c>
      <c r="BS228" s="2" t="inlineStr">
        <is>
          <t>3</t>
        </is>
      </c>
      <c r="BT228" s="2" t="inlineStr">
        <is>
          <t/>
        </is>
      </c>
      <c r="BU228" t="inlineStr">
        <is>
          <t/>
        </is>
      </c>
      <c r="BV228" s="2" t="inlineStr">
        <is>
          <t>serienummer|
volgnummer|
fabrieksnummer</t>
        </is>
      </c>
      <c r="BW228" s="2" t="inlineStr">
        <is>
          <t>3|
1|
3</t>
        </is>
      </c>
      <c r="BX228" s="2" t="inlineStr">
        <is>
          <t xml:space="preserve">|
|
</t>
        </is>
      </c>
      <c r="BY228" t="inlineStr">
        <is>
          <t>nummer van een serie, dat op apparaten of onderdelen, bamkbiljetten enz. wordt aangebracht</t>
        </is>
      </c>
      <c r="BZ228" s="2" t="inlineStr">
        <is>
          <t>numer seryjny</t>
        </is>
      </c>
      <c r="CA228" s="2" t="inlineStr">
        <is>
          <t>3</t>
        </is>
      </c>
      <c r="CB228" s="2" t="inlineStr">
        <is>
          <t/>
        </is>
      </c>
      <c r="CC228" t="inlineStr">
        <is>
          <t>złożony z cyfr i liter numer nadawany produktowi w celu jego identyfikacji</t>
        </is>
      </c>
      <c r="CD228" s="2" t="inlineStr">
        <is>
          <t>número de série|
número de identificação do produtor</t>
        </is>
      </c>
      <c r="CE228" s="2" t="inlineStr">
        <is>
          <t>3|
3</t>
        </is>
      </c>
      <c r="CF228" s="2" t="inlineStr">
        <is>
          <t xml:space="preserve">|
</t>
        </is>
      </c>
      <c r="CG228" t="inlineStr">
        <is>
          <t>Número de série atribuído a um produto e que faz com que esse produto possa ser identificado, bem como a sua origem.</t>
        </is>
      </c>
      <c r="CH228" t="inlineStr">
        <is>
          <t/>
        </is>
      </c>
      <c r="CI228" t="inlineStr">
        <is>
          <t/>
        </is>
      </c>
      <c r="CJ228" t="inlineStr">
        <is>
          <t/>
        </is>
      </c>
      <c r="CK228" t="inlineStr">
        <is>
          <t/>
        </is>
      </c>
      <c r="CL228" t="inlineStr">
        <is>
          <t/>
        </is>
      </c>
      <c r="CM228" t="inlineStr">
        <is>
          <t/>
        </is>
      </c>
      <c r="CN228" t="inlineStr">
        <is>
          <t/>
        </is>
      </c>
      <c r="CO228" t="inlineStr">
        <is>
          <t/>
        </is>
      </c>
      <c r="CP228" s="2" t="inlineStr">
        <is>
          <t>serijska številka</t>
        </is>
      </c>
      <c r="CQ228" s="2" t="inlineStr">
        <is>
          <t>3</t>
        </is>
      </c>
      <c r="CR228" s="2" t="inlineStr">
        <is>
          <t/>
        </is>
      </c>
      <c r="CS228" t="inlineStr">
        <is>
          <t/>
        </is>
      </c>
      <c r="CT228" s="2" t="inlineStr">
        <is>
          <t>serienummer</t>
        </is>
      </c>
      <c r="CU228" s="2" t="inlineStr">
        <is>
          <t>3</t>
        </is>
      </c>
      <c r="CV228" s="2" t="inlineStr">
        <is>
          <t/>
        </is>
      </c>
      <c r="CW228" t="inlineStr">
        <is>
          <t/>
        </is>
      </c>
    </row>
    <row r="229">
      <c r="A229" s="1" t="str">
        <f>HYPERLINK("https://iate.europa.eu/entry/result/911931/all", "911931")</f>
        <v>911931</v>
      </c>
      <c r="B229" t="inlineStr">
        <is>
          <t>INTERNATIONAL RELATIONS</t>
        </is>
      </c>
      <c r="C229" t="inlineStr">
        <is>
          <t>INTERNATIONAL RELATIONS|defence|military equipment</t>
        </is>
      </c>
      <c r="D229" t="inlineStr">
        <is>
          <t>yes</t>
        </is>
      </c>
      <c r="E229" t="inlineStr">
        <is>
          <t/>
        </is>
      </c>
      <c r="F229" s="2" t="inlineStr">
        <is>
          <t>гаубица</t>
        </is>
      </c>
      <c r="G229" s="2" t="inlineStr">
        <is>
          <t>3</t>
        </is>
      </c>
      <c r="H229" s="2" t="inlineStr">
        <is>
          <t/>
        </is>
      </c>
      <c r="I229" t="inlineStr">
        <is>
          <t>оръдие, което е предназначено за навесна стрелба (под ъгъл до 70°) по наземни цели и за разрушаване на отбранителни съоръжения</t>
        </is>
      </c>
      <c r="J229" s="2" t="inlineStr">
        <is>
          <t>houfnice</t>
        </is>
      </c>
      <c r="K229" s="2" t="inlineStr">
        <is>
          <t>4</t>
        </is>
      </c>
      <c r="L229" s="2" t="inlineStr">
        <is>
          <t/>
        </is>
      </c>
      <c r="M229" t="inlineStr">
        <is>
          <t>dělo s krátkou hlavní, ráže do 30 cm, se strmou dráhou střely</t>
        </is>
      </c>
      <c r="N229" s="2" t="inlineStr">
        <is>
          <t>haubits</t>
        </is>
      </c>
      <c r="O229" s="2" t="inlineStr">
        <is>
          <t>3</t>
        </is>
      </c>
      <c r="P229" s="2" t="inlineStr">
        <is>
          <t/>
        </is>
      </c>
      <c r="Q229" t="inlineStr">
        <is>
          <t>kraftig skytstype med relativt kort løb (ca. 20 gange den indvendige boring), der oprindelig var beregnet til bekæmpelse af fæstningsværker</t>
        </is>
      </c>
      <c r="R229" s="2" t="inlineStr">
        <is>
          <t>Haubitze</t>
        </is>
      </c>
      <c r="S229" s="2" t="inlineStr">
        <is>
          <t>3</t>
        </is>
      </c>
      <c r="T229" s="2" t="inlineStr">
        <is>
          <t/>
        </is>
      </c>
      <c r="U229" t="inlineStr">
        <is>
          <t/>
        </is>
      </c>
      <c r="V229" s="2" t="inlineStr">
        <is>
          <t>οβιδοβόλο</t>
        </is>
      </c>
      <c r="W229" s="2" t="inlineStr">
        <is>
          <t>3</t>
        </is>
      </c>
      <c r="X229" s="2" t="inlineStr">
        <is>
          <t/>
        </is>
      </c>
      <c r="Y229" t="inlineStr">
        <is>
          <t>είδος στοιχείου του πυροβολικού με σχετικά βραχεία κάνη, το οποίο μπορεί να εκτοξεύσει τα βλήματά του σε μεγάλο ύψος, ώστε να πετύχει μεγάλη γωνία πτώσης και/ή την προσβολή μη ορατών στόχων</t>
        </is>
      </c>
      <c r="Z229" s="2" t="inlineStr">
        <is>
          <t>howitzer</t>
        </is>
      </c>
      <c r="AA229" s="2" t="inlineStr">
        <is>
          <t>3</t>
        </is>
      </c>
      <c r="AB229" s="2" t="inlineStr">
        <is>
          <t/>
        </is>
      </c>
      <c r="AC229" t="inlineStr">
        <is>
          <t>short gun for firing shells on high trajectories at low velocities</t>
        </is>
      </c>
      <c r="AD229" s="2" t="inlineStr">
        <is>
          <t>obús</t>
        </is>
      </c>
      <c r="AE229" s="2" t="inlineStr">
        <is>
          <t>3</t>
        </is>
      </c>
      <c r="AF229" s="2" t="inlineStr">
        <is>
          <t/>
        </is>
      </c>
      <c r="AG229" t="inlineStr">
        <is>
          <t>Pieza de artillería de forma parecida a la del cañón, pero de menor longitud en relación con su calibre.</t>
        </is>
      </c>
      <c r="AH229" s="2" t="inlineStr">
        <is>
          <t>haubits</t>
        </is>
      </c>
      <c r="AI229" s="2" t="inlineStr">
        <is>
          <t>2</t>
        </is>
      </c>
      <c r="AJ229" s="2" t="inlineStr">
        <is>
          <t/>
        </is>
      </c>
      <c r="AK229" t="inlineStr">
        <is>
          <t/>
        </is>
      </c>
      <c r="AL229" s="2" t="inlineStr">
        <is>
          <t>haupitsi</t>
        </is>
      </c>
      <c r="AM229" s="2" t="inlineStr">
        <is>
          <t>3</t>
        </is>
      </c>
      <c r="AN229" s="2" t="inlineStr">
        <is>
          <t/>
        </is>
      </c>
      <c r="AO229" t="inlineStr">
        <is>
          <t/>
        </is>
      </c>
      <c r="AP229" s="2" t="inlineStr">
        <is>
          <t>obusier|
ob</t>
        </is>
      </c>
      <c r="AQ229" s="2" t="inlineStr">
        <is>
          <t>3|
3</t>
        </is>
      </c>
      <c r="AR229" s="2" t="inlineStr">
        <is>
          <t xml:space="preserve">|
</t>
        </is>
      </c>
      <c r="AS229" t="inlineStr">
        <is>
          <t>canon court pouvant exécuter un tir courbe</t>
        </is>
      </c>
      <c r="AT229" s="2" t="inlineStr">
        <is>
          <t>habhatsar</t>
        </is>
      </c>
      <c r="AU229" s="2" t="inlineStr">
        <is>
          <t>3</t>
        </is>
      </c>
      <c r="AV229" s="2" t="inlineStr">
        <is>
          <t/>
        </is>
      </c>
      <c r="AW229" t="inlineStr">
        <is>
          <t/>
        </is>
      </c>
      <c r="AX229" s="2" t="inlineStr">
        <is>
          <t>haubica</t>
        </is>
      </c>
      <c r="AY229" s="2" t="inlineStr">
        <is>
          <t>3</t>
        </is>
      </c>
      <c r="AZ229" s="2" t="inlineStr">
        <is>
          <t/>
        </is>
      </c>
      <c r="BA229" t="inlineStr">
        <is>
          <t/>
        </is>
      </c>
      <c r="BB229" s="2" t="inlineStr">
        <is>
          <t>tarack</t>
        </is>
      </c>
      <c r="BC229" s="2" t="inlineStr">
        <is>
          <t>4</t>
        </is>
      </c>
      <c r="BD229" s="2" t="inlineStr">
        <is>
          <t/>
        </is>
      </c>
      <c r="BE229" t="inlineStr">
        <is>
          <t>alsó és felső szögcsoporttal tüzelő, rövid csövű löveg, mely a fedezékben vagy a mögötte levő ellenség és tüzelőállások lefogására, illetve megsemmisítésére szolgál</t>
        </is>
      </c>
      <c r="BF229" s="2" t="inlineStr">
        <is>
          <t>obice</t>
        </is>
      </c>
      <c r="BG229" s="2" t="inlineStr">
        <is>
          <t>3</t>
        </is>
      </c>
      <c r="BH229" s="2" t="inlineStr">
        <is>
          <t/>
        </is>
      </c>
      <c r="BI229" t="inlineStr">
        <is>
          <t>pezzo di artiglieria in grado di effettuare tiri con traiettoria molto alta per superare ogni ostacolo topografico contro bersagli defilati</t>
        </is>
      </c>
      <c r="BJ229" s="2" t="inlineStr">
        <is>
          <t>haubica</t>
        </is>
      </c>
      <c r="BK229" s="2" t="inlineStr">
        <is>
          <t>3</t>
        </is>
      </c>
      <c r="BL229" s="2" t="inlineStr">
        <is>
          <t/>
        </is>
      </c>
      <c r="BM229" t="inlineStr">
        <is>
          <t>pabūklas su trumpesniu negu patrankos vamzdžiu, šaudantis iškiliąja trajektorija (pakilimo kampas iki 70°)</t>
        </is>
      </c>
      <c r="BN229" s="2" t="inlineStr">
        <is>
          <t>haubice</t>
        </is>
      </c>
      <c r="BO229" s="2" t="inlineStr">
        <is>
          <t>3</t>
        </is>
      </c>
      <c r="BP229" s="2" t="inlineStr">
        <is>
          <t/>
        </is>
      </c>
      <c r="BQ229" t="inlineStr">
        <is>
          <t>stāvuguns [ &lt;a href="/entry/result/1467803/all" id="ENTRY_TO_ENTRY_CONVERTER" target="_blank"&gt;IATE:1467803&lt;/a&gt; ] artilērijas ierocis (šāviņa izsviedes leņķis līdz 70°), kuram salīdzinājumā ar tāda paša kalibra lielgabaliem [ &lt;a href="/entry/result/1214596/all" id="ENTRY_TO_ENTRY_CONVERTER" target="_blank"&gt;IATE:1214596&lt;/a&gt; ] ir īsāks stobrs (15–30 kalibri), tāpēc mazāks šāviņa izlidošanas ātrums (300–800 m/sek), vieglāka masa, un mazāka šaušanas distance (līdz 24 km, ar reaktīvi aktīvo šāviņu – līdz 30 km)</t>
        </is>
      </c>
      <c r="BR229" s="2" t="inlineStr">
        <is>
          <t>howitzer</t>
        </is>
      </c>
      <c r="BS229" s="2" t="inlineStr">
        <is>
          <t>3</t>
        </is>
      </c>
      <c r="BT229" s="2" t="inlineStr">
        <is>
          <t/>
        </is>
      </c>
      <c r="BU229" t="inlineStr">
        <is>
          <t>kanun qasir li jispara projettili tal-metall fi trajettorji għoljin b'veloċitajiet baxxi</t>
        </is>
      </c>
      <c r="BV229" s="2" t="inlineStr">
        <is>
          <t>houwitser</t>
        </is>
      </c>
      <c r="BW229" s="2" t="inlineStr">
        <is>
          <t>2</t>
        </is>
      </c>
      <c r="BX229" s="2" t="inlineStr">
        <is>
          <t/>
        </is>
      </c>
      <c r="BY229" t="inlineStr">
        <is>
          <t/>
        </is>
      </c>
      <c r="BZ229" s="2" t="inlineStr">
        <is>
          <t>haubica</t>
        </is>
      </c>
      <c r="CA229" s="2" t="inlineStr">
        <is>
          <t>3</t>
        </is>
      </c>
      <c r="CB229" s="2" t="inlineStr">
        <is>
          <t/>
        </is>
      </c>
      <c r="CC229" t="inlineStr">
        <is>
          <t>działo o dość krótkiej lufie przeznaczone do strzelania stromym torem (przy znacznym kącie podniesienia lufy)</t>
        </is>
      </c>
      <c r="CD229" s="2" t="inlineStr">
        <is>
          <t>obuseiro|
obus</t>
        </is>
      </c>
      <c r="CE229" s="2" t="inlineStr">
        <is>
          <t>3|
2</t>
        </is>
      </c>
      <c r="CF229" s="2" t="inlineStr">
        <is>
          <t xml:space="preserve">|
</t>
        </is>
      </c>
      <c r="CG229" t="inlineStr">
        <is>
          <t>Boca de fogo de artilharia caracterizada por ter um tubo de dimensão entre o morteiro (curto) e o canhão (comprido) e por, historicamente, fazer tiro curvo, distinto do do morteiro (vertical) e do do canhão (tenso).</t>
        </is>
      </c>
      <c r="CH229" s="2" t="inlineStr">
        <is>
          <t>obuzier</t>
        </is>
      </c>
      <c r="CI229" s="2" t="inlineStr">
        <is>
          <t>3</t>
        </is>
      </c>
      <c r="CJ229" s="2" t="inlineStr">
        <is>
          <t/>
        </is>
      </c>
      <c r="CK229" t="inlineStr">
        <is>
          <t>gură de foc de artilerie asemănătoare cu tunul, care trage cu traiectorii foarte curbe pentru a lovi obiective situate în spatele unor obstacole înalte</t>
        </is>
      </c>
      <c r="CL229" s="2" t="inlineStr">
        <is>
          <t>húfnica</t>
        </is>
      </c>
      <c r="CM229" s="2" t="inlineStr">
        <is>
          <t>3</t>
        </is>
      </c>
      <c r="CN229" s="2" t="inlineStr">
        <is>
          <t/>
        </is>
      </c>
      <c r="CO229" t="inlineStr">
        <is>
          <t>druh dela určený predovšetkým na ničenie plošných cieľov a živej sily, ktorý na rozdiel od kanónu strieľa obvykle nepriamou paľbou a hornou skupinou uhlov (nad 45°) a dĺžka hlavne býva najčastejšie do 20 kalibrov, niekedy až do 40 kalibrov, vzácne aj viac</t>
        </is>
      </c>
      <c r="CP229" s="2" t="inlineStr">
        <is>
          <t>havbica</t>
        </is>
      </c>
      <c r="CQ229" s="2" t="inlineStr">
        <is>
          <t>2</t>
        </is>
      </c>
      <c r="CR229" s="2" t="inlineStr">
        <is>
          <t/>
        </is>
      </c>
      <c r="CS229" t="inlineStr">
        <is>
          <t>artilerijsko orožje s krajšo cevjo za streljanje pod strmim kotom na cilje v zaklonu</t>
        </is>
      </c>
      <c r="CT229" s="2" t="inlineStr">
        <is>
          <t>haubits</t>
        </is>
      </c>
      <c r="CU229" s="2" t="inlineStr">
        <is>
          <t>3</t>
        </is>
      </c>
      <c r="CV229" s="2" t="inlineStr">
        <is>
          <t/>
        </is>
      </c>
      <c r="CW229" t="inlineStr">
        <is>
          <t>artilleripjäs som normalt använder undergrader (elevation mindre än 45°) och som skjuter inte bara flackeld utan även kasteld, dvs. med nedslagsvinklar större än 20–25° så att granaten kan tränga ned till mål under markytan</t>
        </is>
      </c>
    </row>
    <row r="230">
      <c r="A230" s="1" t="str">
        <f>HYPERLINK("https://iate.europa.eu/entry/result/1084490/all", "1084490")</f>
        <v>1084490</v>
      </c>
      <c r="B230" t="inlineStr">
        <is>
          <t>SCIENCE;PRODUCTION, TECHNOLOGY AND RESEARCH;ENERGY</t>
        </is>
      </c>
      <c r="C230" t="inlineStr">
        <is>
          <t>SCIENCE|natural and applied sciences|physical sciences;PRODUCTION, TECHNOLOGY AND RESEARCH|technology and technical regulations|technical regulations;ENERGY|electrical and nuclear industries|nuclear energy</t>
        </is>
      </c>
      <c r="D230" t="inlineStr">
        <is>
          <t>yes</t>
        </is>
      </c>
      <c r="E230" t="inlineStr">
        <is>
          <t/>
        </is>
      </c>
      <c r="F230" s="2" t="inlineStr">
        <is>
          <t>бекерел</t>
        </is>
      </c>
      <c r="G230" s="2" t="inlineStr">
        <is>
          <t>3</t>
        </is>
      </c>
      <c r="H230" s="2" t="inlineStr">
        <is>
          <t/>
        </is>
      </c>
      <c r="I230" t="inlineStr">
        <is>
          <t>единица от системата СИ за измерване на радиоактивност, която представлява отношението на средния брой спонтанни ядрени превръщания (разпадания) в радиоактивния източник за единица интервал от време, наречена на името на френския учен Анри Бекерел</t>
        </is>
      </c>
      <c r="J230" s="2" t="inlineStr">
        <is>
          <t>becquerel</t>
        </is>
      </c>
      <c r="K230" s="2" t="inlineStr">
        <is>
          <t>4</t>
        </is>
      </c>
      <c r="L230" s="2" t="inlineStr">
        <is>
          <t/>
        </is>
      </c>
      <c r="M230" t="inlineStr">
        <is>
          <t>jednotka, ve které se vyjadřuje aktivita radioaktivní látky</t>
        </is>
      </c>
      <c r="N230" s="2" t="inlineStr">
        <is>
          <t>becquerel</t>
        </is>
      </c>
      <c r="O230" s="2" t="inlineStr">
        <is>
          <t>3</t>
        </is>
      </c>
      <c r="P230" s="2" t="inlineStr">
        <is>
          <t/>
        </is>
      </c>
      <c r="Q230" t="inlineStr">
        <is>
          <t>enhed for radioaktivitet</t>
        </is>
      </c>
      <c r="R230" s="2" t="inlineStr">
        <is>
          <t>Becquerel</t>
        </is>
      </c>
      <c r="S230" s="2" t="inlineStr">
        <is>
          <t>3</t>
        </is>
      </c>
      <c r="T230" s="2" t="inlineStr">
        <is>
          <t/>
        </is>
      </c>
      <c r="U230" t="inlineStr">
        <is>
          <t>SI-Einheit &lt;a href="/entry/result/1372520/all" id="ENTRY_TO_ENTRY_CONVERTER" target="_blank"&gt;IATE:1372520&lt;/a&gt; für Radioaktivität:1 Bq bedeutet ein Zerfallsereignis pro Sekunde</t>
        </is>
      </c>
      <c r="V230" s="2" t="inlineStr">
        <is>
          <t>becquerel</t>
        </is>
      </c>
      <c r="W230" s="2" t="inlineStr">
        <is>
          <t>3</t>
        </is>
      </c>
      <c r="X230" s="2" t="inlineStr">
        <is>
          <t/>
        </is>
      </c>
      <c r="Y230" t="inlineStr">
        <is>
          <t>Η μονάδα ραδιενεργότητας που αντικατέστησε το κιουρί;1 Bq είναι η ραδιενέργεια ενός υλικού στο οποίο πραγματοποιείται μία ραδιενεργός διάσπαση το δευτερόλεπτο</t>
        </is>
      </c>
      <c r="Z230" s="2" t="inlineStr">
        <is>
          <t>becquerel</t>
        </is>
      </c>
      <c r="AA230" s="2" t="inlineStr">
        <is>
          <t>3</t>
        </is>
      </c>
      <c r="AB230" s="2" t="inlineStr">
        <is>
          <t/>
        </is>
      </c>
      <c r="AC230" t="inlineStr">
        <is>
          <t>SI unit [ &lt;a href="/entry/result/1085557/all" id="ENTRY_TO_ENTRY_CONVERTER" target="_blank"&gt;IATE:1085557&lt;/a&gt; ] of activity of a radioactive source, being the activity of a radionuclide decaying at a rate of one spontaneous nuclear transition per second</t>
        </is>
      </c>
      <c r="AD230" s="2" t="inlineStr">
        <is>
          <t>bequerelio</t>
        </is>
      </c>
      <c r="AE230" s="2" t="inlineStr">
        <is>
          <t>3</t>
        </is>
      </c>
      <c r="AF230" s="2" t="inlineStr">
        <is>
          <t/>
        </is>
      </c>
      <c r="AG230" t="inlineStr">
        <is>
          <t>Nombre especial de la unidad de actividad &lt;a href="/entry/result/1368279/all" id="ENTRY_TO_ENTRY_CONVERTER" target="_blank"&gt;IATE:1368279&lt;/a&gt; . Un bequerelio es igual a una transición nuclear por segundo:1 Bq = 1 s&lt;sup&gt;-1&lt;/sup&gt;.</t>
        </is>
      </c>
      <c r="AH230" s="2" t="inlineStr">
        <is>
          <t>bekerell|
bekrell</t>
        </is>
      </c>
      <c r="AI230" s="2" t="inlineStr">
        <is>
          <t>3|
3</t>
        </is>
      </c>
      <c r="AJ230" s="2" t="inlineStr">
        <is>
          <t xml:space="preserve">preferred|
</t>
        </is>
      </c>
      <c r="AK230" t="inlineStr">
        <is>
          <t>aktiivsuse SI-ühik; vastab radioaktiivse aine aktiivsusele üks lagunemine sekundis</t>
        </is>
      </c>
      <c r="AL230" s="2" t="inlineStr">
        <is>
          <t>becquerel</t>
        </is>
      </c>
      <c r="AM230" s="2" t="inlineStr">
        <is>
          <t>3</t>
        </is>
      </c>
      <c r="AN230" s="2" t="inlineStr">
        <is>
          <t/>
        </is>
      </c>
      <c r="AO230" t="inlineStr">
        <is>
          <t>"Aktiivisuuden mittayksikkö, joka tarkoittaa yhtä atomin hajoamista sekunnissa."</t>
        </is>
      </c>
      <c r="AP230" s="2" t="inlineStr">
        <is>
          <t>becquerel</t>
        </is>
      </c>
      <c r="AQ230" s="2" t="inlineStr">
        <is>
          <t>4</t>
        </is>
      </c>
      <c r="AR230" s="2" t="inlineStr">
        <is>
          <t/>
        </is>
      </c>
      <c r="AS230" t="inlineStr">
        <is>
          <t>unité de mesure de l'activité d'un radionucléide, correspondant à la désintégration d'un noyau par seconde</t>
        </is>
      </c>
      <c r="AT230" s="2" t="inlineStr">
        <is>
          <t>beicireil</t>
        </is>
      </c>
      <c r="AU230" s="2" t="inlineStr">
        <is>
          <t>3</t>
        </is>
      </c>
      <c r="AV230" s="2" t="inlineStr">
        <is>
          <t/>
        </is>
      </c>
      <c r="AW230" t="inlineStr">
        <is>
          <t/>
        </is>
      </c>
      <c r="AX230" s="2" t="inlineStr">
        <is>
          <t>bekerel</t>
        </is>
      </c>
      <c r="AY230" s="2" t="inlineStr">
        <is>
          <t>3</t>
        </is>
      </c>
      <c r="AZ230" s="2" t="inlineStr">
        <is>
          <t/>
        </is>
      </c>
      <c r="BA230" t="inlineStr">
        <is>
          <t>„bekerel” (Bq) je poseban naziv za jedinicu aktivnosti. Jedan bekerel jednak je jednom prijelazu (raspadu) u sekundi</t>
        </is>
      </c>
      <c r="BB230" s="2" t="inlineStr">
        <is>
          <t>becquerel</t>
        </is>
      </c>
      <c r="BC230" s="2" t="inlineStr">
        <is>
          <t>4</t>
        </is>
      </c>
      <c r="BD230" s="2" t="inlineStr">
        <is>
          <t/>
        </is>
      </c>
      <c r="BE230" t="inlineStr">
        <is>
          <t>az időegységenkénti magátalakulások számát mutató &lt;i&gt;aktivitás&lt;/i&gt; mértékegysége</t>
        </is>
      </c>
      <c r="BF230" s="2" t="inlineStr">
        <is>
          <t>becquerel</t>
        </is>
      </c>
      <c r="BG230" s="2" t="inlineStr">
        <is>
          <t>3</t>
        </is>
      </c>
      <c r="BH230" s="2" t="inlineStr">
        <is>
          <t/>
        </is>
      </c>
      <c r="BI230" t="inlineStr">
        <is>
          <t>Unità di misura dell'attività nucleare, sostitutiva del curie.1 Bq equivale al volume di sostanza radioattiva in cui avviene una disintegrazione al secondo</t>
        </is>
      </c>
      <c r="BJ230" s="2" t="inlineStr">
        <is>
          <t>bekerelis|
Bq</t>
        </is>
      </c>
      <c r="BK230" s="2" t="inlineStr">
        <is>
          <t>4|
3</t>
        </is>
      </c>
      <c r="BL230" s="2" t="inlineStr">
        <is>
          <t xml:space="preserve">|
</t>
        </is>
      </c>
      <c r="BM230" t="inlineStr">
        <is>
          <t>radioaktyviųjų medžiagų aktyvumo (kai per 1 s įvyksta 1 atomo branduolio dalijimasis) SI vienetas</t>
        </is>
      </c>
      <c r="BN230" s="2" t="inlineStr">
        <is>
          <t>bekerels</t>
        </is>
      </c>
      <c r="BO230" s="2" t="inlineStr">
        <is>
          <t>3</t>
        </is>
      </c>
      <c r="BP230" s="2" t="inlineStr">
        <is>
          <t/>
        </is>
      </c>
      <c r="BQ230" t="inlineStr">
        <is>
          <t>jonizējošā starojuma absorbētās dozas mērvienība</t>
        </is>
      </c>
      <c r="BR230" s="2" t="inlineStr">
        <is>
          <t>becquerel</t>
        </is>
      </c>
      <c r="BS230" s="2" t="inlineStr">
        <is>
          <t>3</t>
        </is>
      </c>
      <c r="BT230" s="2" t="inlineStr">
        <is>
          <t/>
        </is>
      </c>
      <c r="BU230" t="inlineStr">
        <is>
          <t>l-unità tar-radjuattività, korrispondenti għall-attività ta' kwantità ta' materjal radjuattiv fejn jiddiżintegra nukleu wieħed kull sekonda</t>
        </is>
      </c>
      <c r="BV230" s="2" t="inlineStr">
        <is>
          <t>becquerel</t>
        </is>
      </c>
      <c r="BW230" s="2" t="inlineStr">
        <is>
          <t>3</t>
        </is>
      </c>
      <c r="BX230" s="2" t="inlineStr">
        <is>
          <t/>
        </is>
      </c>
      <c r="BY230" t="inlineStr">
        <is>
          <t>SI-eenheid voor radioactiviteit, aangegeven met Bq, die het aantal atoomkernen beschrijft dat per seconde radioactief vervalt</t>
        </is>
      </c>
      <c r="BZ230" s="2" t="inlineStr">
        <is>
          <t>bekerel</t>
        </is>
      </c>
      <c r="CA230" s="2" t="inlineStr">
        <is>
          <t>3</t>
        </is>
      </c>
      <c r="CB230" s="2" t="inlineStr">
        <is>
          <t/>
        </is>
      </c>
      <c r="CC230" t="inlineStr">
        <is>
          <t>w układzie SI jednostka aktywności ciała promieniotwórczego</t>
        </is>
      </c>
      <c r="CD230" s="2" t="inlineStr">
        <is>
          <t>becquerel</t>
        </is>
      </c>
      <c r="CE230" s="2" t="inlineStr">
        <is>
          <t>3</t>
        </is>
      </c>
      <c r="CF230" s="2" t="inlineStr">
        <is>
          <t/>
        </is>
      </c>
      <c r="CG230" t="inlineStr">
        <is>
          <t>Designação especial da unidade de atividade. Um becquerel equivale a uma transição nuclear por segundo: 1 Bq = 1 s&lt;sup&gt;-1&lt;/sup&gt;.</t>
        </is>
      </c>
      <c r="CH230" s="2" t="inlineStr">
        <is>
          <t>becquerel</t>
        </is>
      </c>
      <c r="CI230" s="2" t="inlineStr">
        <is>
          <t>3</t>
        </is>
      </c>
      <c r="CJ230" s="2" t="inlineStr">
        <is>
          <t/>
        </is>
      </c>
      <c r="CK230" t="inlineStr">
        <is>
          <t>Numele special al unității de activitate. Un becquerel este echivalent cu o dezintegrare pe secundă.</t>
        </is>
      </c>
      <c r="CL230" s="2" t="inlineStr">
        <is>
          <t>becquerel</t>
        </is>
      </c>
      <c r="CM230" s="2" t="inlineStr">
        <is>
          <t>3</t>
        </is>
      </c>
      <c r="CN230" s="2" t="inlineStr">
        <is>
          <t/>
        </is>
      </c>
      <c r="CO230" t="inlineStr">
        <is>
          <t>jednotka jadrovej aktivity</t>
        </is>
      </c>
      <c r="CP230" s="2" t="inlineStr">
        <is>
          <t>becquerel</t>
        </is>
      </c>
      <c r="CQ230" s="2" t="inlineStr">
        <is>
          <t>3</t>
        </is>
      </c>
      <c r="CR230" s="2" t="inlineStr">
        <is>
          <t/>
        </is>
      </c>
      <c r="CS230" t="inlineStr">
        <is>
          <t>enota za aktivnost radioaktivnega vira</t>
        </is>
      </c>
      <c r="CT230" s="2" t="inlineStr">
        <is>
          <t>becquerel</t>
        </is>
      </c>
      <c r="CU230" s="2" t="inlineStr">
        <is>
          <t>3</t>
        </is>
      </c>
      <c r="CV230" s="2" t="inlineStr">
        <is>
          <t/>
        </is>
      </c>
      <c r="CW230" t="inlineStr">
        <is>
          <t>enhet för aktivitet där 1 becquerel = 1 sönderfall per sekund</t>
        </is>
      </c>
    </row>
    <row r="231">
      <c r="A231" s="1" t="str">
        <f>HYPERLINK("https://iate.europa.eu/entry/result/117695/all", "117695")</f>
        <v>117695</v>
      </c>
      <c r="B231" t="inlineStr">
        <is>
          <t>INTERNATIONAL RELATIONS</t>
        </is>
      </c>
      <c r="C231" t="inlineStr">
        <is>
          <t>INTERNATIONAL RELATIONS|defence</t>
        </is>
      </c>
      <c r="D231" t="inlineStr">
        <is>
          <t>no</t>
        </is>
      </c>
      <c r="E231" t="inlineStr">
        <is>
          <t/>
        </is>
      </c>
      <c r="F231" t="inlineStr">
        <is>
          <t/>
        </is>
      </c>
      <c r="G231" t="inlineStr">
        <is>
          <t/>
        </is>
      </c>
      <c r="H231" t="inlineStr">
        <is>
          <t/>
        </is>
      </c>
      <c r="I231" t="inlineStr">
        <is>
          <t/>
        </is>
      </c>
      <c r="J231" t="inlineStr">
        <is>
          <t/>
        </is>
      </c>
      <c r="K231" t="inlineStr">
        <is>
          <t/>
        </is>
      </c>
      <c r="L231" t="inlineStr">
        <is>
          <t/>
        </is>
      </c>
      <c r="M231" t="inlineStr">
        <is>
          <t/>
        </is>
      </c>
      <c r="N231" s="2" t="inlineStr">
        <is>
          <t>fjernstyret panserværnsmissil</t>
        </is>
      </c>
      <c r="O231" s="2" t="inlineStr">
        <is>
          <t>3</t>
        </is>
      </c>
      <c r="P231" s="2" t="inlineStr">
        <is>
          <t/>
        </is>
      </c>
      <c r="Q231" t="inlineStr">
        <is>
          <t>missil, der fjernstyres mod dets mål, og som er beregnet til at angribe pansrede køretøjer</t>
        </is>
      </c>
      <c r="R231" t="inlineStr">
        <is>
          <t/>
        </is>
      </c>
      <c r="S231" t="inlineStr">
        <is>
          <t/>
        </is>
      </c>
      <c r="T231" t="inlineStr">
        <is>
          <t/>
        </is>
      </c>
      <c r="U231" t="inlineStr">
        <is>
          <t/>
        </is>
      </c>
      <c r="V231" t="inlineStr">
        <is>
          <t/>
        </is>
      </c>
      <c r="W231" t="inlineStr">
        <is>
          <t/>
        </is>
      </c>
      <c r="X231" t="inlineStr">
        <is>
          <t/>
        </is>
      </c>
      <c r="Y231" t="inlineStr">
        <is>
          <t/>
        </is>
      </c>
      <c r="Z231" s="2" t="inlineStr">
        <is>
          <t>ATGM|
anti-tank guided missile</t>
        </is>
      </c>
      <c r="AA231" s="2" t="inlineStr">
        <is>
          <t>3|
3</t>
        </is>
      </c>
      <c r="AB231" s="2" t="inlineStr">
        <is>
          <t xml:space="preserve">|
</t>
        </is>
      </c>
      <c r="AC231" t="inlineStr">
        <is>
          <t>missile guided to its target and intended for attacking armoured vehicles</t>
        </is>
      </c>
      <c r="AD231" t="inlineStr">
        <is>
          <t/>
        </is>
      </c>
      <c r="AE231" t="inlineStr">
        <is>
          <t/>
        </is>
      </c>
      <c r="AF231" t="inlineStr">
        <is>
          <t/>
        </is>
      </c>
      <c r="AG231" t="inlineStr">
        <is>
          <t/>
        </is>
      </c>
      <c r="AH231" t="inlineStr">
        <is>
          <t/>
        </is>
      </c>
      <c r="AI231" t="inlineStr">
        <is>
          <t/>
        </is>
      </c>
      <c r="AJ231" t="inlineStr">
        <is>
          <t/>
        </is>
      </c>
      <c r="AK231" t="inlineStr">
        <is>
          <t/>
        </is>
      </c>
      <c r="AL231" t="inlineStr">
        <is>
          <t/>
        </is>
      </c>
      <c r="AM231" t="inlineStr">
        <is>
          <t/>
        </is>
      </c>
      <c r="AN231" t="inlineStr">
        <is>
          <t/>
        </is>
      </c>
      <c r="AO231" t="inlineStr">
        <is>
          <t/>
        </is>
      </c>
      <c r="AP231" s="2" t="inlineStr">
        <is>
          <t>missile guidé antichars</t>
        </is>
      </c>
      <c r="AQ231" s="2" t="inlineStr">
        <is>
          <t>1</t>
        </is>
      </c>
      <c r="AR231" s="2" t="inlineStr">
        <is>
          <t/>
        </is>
      </c>
      <c r="AS231" t="inlineStr">
        <is>
          <t/>
        </is>
      </c>
      <c r="AT231" s="2" t="inlineStr">
        <is>
          <t>diúracán treoraithe fritancanna|
ATGM</t>
        </is>
      </c>
      <c r="AU231" s="2" t="inlineStr">
        <is>
          <t>3|
3</t>
        </is>
      </c>
      <c r="AV231" s="2" t="inlineStr">
        <is>
          <t xml:space="preserve">|
</t>
        </is>
      </c>
      <c r="AW231" t="inlineStr">
        <is>
          <t/>
        </is>
      </c>
      <c r="AX231" t="inlineStr">
        <is>
          <t/>
        </is>
      </c>
      <c r="AY231" t="inlineStr">
        <is>
          <t/>
        </is>
      </c>
      <c r="AZ231" t="inlineStr">
        <is>
          <t/>
        </is>
      </c>
      <c r="BA231" t="inlineStr">
        <is>
          <t/>
        </is>
      </c>
      <c r="BB231" t="inlineStr">
        <is>
          <t/>
        </is>
      </c>
      <c r="BC231" t="inlineStr">
        <is>
          <t/>
        </is>
      </c>
      <c r="BD231" t="inlineStr">
        <is>
          <t/>
        </is>
      </c>
      <c r="BE231" t="inlineStr">
        <is>
          <t/>
        </is>
      </c>
      <c r="BF231" t="inlineStr">
        <is>
          <t/>
        </is>
      </c>
      <c r="BG231" t="inlineStr">
        <is>
          <t/>
        </is>
      </c>
      <c r="BH231" t="inlineStr">
        <is>
          <t/>
        </is>
      </c>
      <c r="BI231" t="inlineStr">
        <is>
          <t/>
        </is>
      </c>
      <c r="BJ231" s="2" t="inlineStr">
        <is>
          <t>prieštankinė valdomoji raketa</t>
        </is>
      </c>
      <c r="BK231" s="2" t="inlineStr">
        <is>
          <t>3</t>
        </is>
      </c>
      <c r="BL231" s="2" t="inlineStr">
        <is>
          <t/>
        </is>
      </c>
      <c r="BM231" t="inlineStr">
        <is>
          <t>raketa tankams ir kt. šarvuotiesiems taikiniams naikinti</t>
        </is>
      </c>
      <c r="BN231" s="2" t="inlineStr">
        <is>
          <t>vadāma prettanku raķete</t>
        </is>
      </c>
      <c r="BO231" s="2" t="inlineStr">
        <is>
          <t>3</t>
        </is>
      </c>
      <c r="BP231" s="2" t="inlineStr">
        <is>
          <t/>
        </is>
      </c>
      <c r="BQ231" t="inlineStr">
        <is>
          <t>bruņutehnikas iznīcināšanai paredzēts ierocis, kas izmanto raķetes, kuras pēc izšaušanas ir vadāmas uz mērķi</t>
        </is>
      </c>
      <c r="BR231" s="2" t="inlineStr">
        <is>
          <t>missila ggwidata antitank|
ATGM</t>
        </is>
      </c>
      <c r="BS231" s="2" t="inlineStr">
        <is>
          <t>3|
3</t>
        </is>
      </c>
      <c r="BT231" s="2" t="inlineStr">
        <is>
          <t xml:space="preserve">|
</t>
        </is>
      </c>
      <c r="BU231" t="inlineStr">
        <is>
          <t>missila li tiġu ggwidata lejn il-mira tagħha u li hija maħsuba għal attakki fuq vetturi militari armati</t>
        </is>
      </c>
      <c r="BV231" t="inlineStr">
        <is>
          <t/>
        </is>
      </c>
      <c r="BW231" t="inlineStr">
        <is>
          <t/>
        </is>
      </c>
      <c r="BX231" t="inlineStr">
        <is>
          <t/>
        </is>
      </c>
      <c r="BY231" t="inlineStr">
        <is>
          <t/>
        </is>
      </c>
      <c r="BZ231" t="inlineStr">
        <is>
          <t/>
        </is>
      </c>
      <c r="CA231" t="inlineStr">
        <is>
          <t/>
        </is>
      </c>
      <c r="CB231" t="inlineStr">
        <is>
          <t/>
        </is>
      </c>
      <c r="CC231" t="inlineStr">
        <is>
          <t/>
        </is>
      </c>
      <c r="CD231" s="2" t="inlineStr">
        <is>
          <t>míssil anticarro teleguiado|
míssil antitanque teleguiado</t>
        </is>
      </c>
      <c r="CE231" s="2" t="inlineStr">
        <is>
          <t>2|
2</t>
        </is>
      </c>
      <c r="CF231" s="2" t="inlineStr">
        <is>
          <t xml:space="preserve">|
</t>
        </is>
      </c>
      <c r="CG231" t="inlineStr">
        <is>
          <t>Míssil guiado à distância, concebido para enfrentar os carros de combate.</t>
        </is>
      </c>
      <c r="CH231" t="inlineStr">
        <is>
          <t/>
        </is>
      </c>
      <c r="CI231" t="inlineStr">
        <is>
          <t/>
        </is>
      </c>
      <c r="CJ231" t="inlineStr">
        <is>
          <t/>
        </is>
      </c>
      <c r="CK231" t="inlineStr">
        <is>
          <t/>
        </is>
      </c>
      <c r="CL231" s="2" t="inlineStr">
        <is>
          <t>protitanková riadená strela|
ATGM</t>
        </is>
      </c>
      <c r="CM231" s="2" t="inlineStr">
        <is>
          <t>3|
3</t>
        </is>
      </c>
      <c r="CN231" s="2" t="inlineStr">
        <is>
          <t xml:space="preserve">|
</t>
        </is>
      </c>
      <c r="CO231" t="inlineStr">
        <is>
          <t>strela s palubným riadiacim systémom určená na ničenie obrnených pozemných cieľov</t>
        </is>
      </c>
      <c r="CP231" t="inlineStr">
        <is>
          <t/>
        </is>
      </c>
      <c r="CQ231" t="inlineStr">
        <is>
          <t/>
        </is>
      </c>
      <c r="CR231" t="inlineStr">
        <is>
          <t/>
        </is>
      </c>
      <c r="CS231" t="inlineStr">
        <is>
          <t/>
        </is>
      </c>
      <c r="CT231" t="inlineStr">
        <is>
          <t/>
        </is>
      </c>
      <c r="CU231" t="inlineStr">
        <is>
          <t/>
        </is>
      </c>
      <c r="CV231" t="inlineStr">
        <is>
          <t/>
        </is>
      </c>
      <c r="CW231" t="inlineStr">
        <is>
          <t/>
        </is>
      </c>
    </row>
    <row r="232">
      <c r="A232" s="1" t="str">
        <f>HYPERLINK("https://iate.europa.eu/entry/result/3555777/all", "3555777")</f>
        <v>3555777</v>
      </c>
      <c r="B232" t="inlineStr">
        <is>
          <t>SOCIAL QUESTIONS</t>
        </is>
      </c>
      <c r="C232" t="inlineStr">
        <is>
          <t>SOCIAL QUESTIONS|social affairs|leisure</t>
        </is>
      </c>
      <c r="D232" t="inlineStr">
        <is>
          <t>no</t>
        </is>
      </c>
      <c r="E232" t="inlineStr">
        <is>
          <t/>
        </is>
      </c>
      <c r="F232" t="inlineStr">
        <is>
          <t/>
        </is>
      </c>
      <c r="G232" t="inlineStr">
        <is>
          <t/>
        </is>
      </c>
      <c r="H232" t="inlineStr">
        <is>
          <t/>
        </is>
      </c>
      <c r="I232" t="inlineStr">
        <is>
          <t/>
        </is>
      </c>
      <c r="J232" t="inlineStr">
        <is>
          <t/>
        </is>
      </c>
      <c r="K232" t="inlineStr">
        <is>
          <t/>
        </is>
      </c>
      <c r="L232" t="inlineStr">
        <is>
          <t/>
        </is>
      </c>
      <c r="M232" t="inlineStr">
        <is>
          <t/>
        </is>
      </c>
      <c r="N232" t="inlineStr">
        <is>
          <t/>
        </is>
      </c>
      <c r="O232" t="inlineStr">
        <is>
          <t/>
        </is>
      </c>
      <c r="P232" t="inlineStr">
        <is>
          <t/>
        </is>
      </c>
      <c r="Q232" t="inlineStr">
        <is>
          <t/>
        </is>
      </c>
      <c r="R232" t="inlineStr">
        <is>
          <t/>
        </is>
      </c>
      <c r="S232" t="inlineStr">
        <is>
          <t/>
        </is>
      </c>
      <c r="T232" t="inlineStr">
        <is>
          <t/>
        </is>
      </c>
      <c r="U232" t="inlineStr">
        <is>
          <t/>
        </is>
      </c>
      <c r="V232" s="2" t="inlineStr">
        <is>
          <t>κυνηγετικό όπλο</t>
        </is>
      </c>
      <c r="W232" s="2" t="inlineStr">
        <is>
          <t>3</t>
        </is>
      </c>
      <c r="X232" s="2" t="inlineStr">
        <is>
          <t/>
        </is>
      </c>
      <c r="Y232" t="inlineStr">
        <is>
          <t/>
        </is>
      </c>
      <c r="Z232" s="2" t="inlineStr">
        <is>
          <t>hunting weapon</t>
        </is>
      </c>
      <c r="AA232" s="2" t="inlineStr">
        <is>
          <t>3</t>
        </is>
      </c>
      <c r="AB232" s="2" t="inlineStr">
        <is>
          <t/>
        </is>
      </c>
      <c r="AC232" t="inlineStr">
        <is>
          <t/>
        </is>
      </c>
      <c r="AD232" t="inlineStr">
        <is>
          <t/>
        </is>
      </c>
      <c r="AE232" t="inlineStr">
        <is>
          <t/>
        </is>
      </c>
      <c r="AF232" t="inlineStr">
        <is>
          <t/>
        </is>
      </c>
      <c r="AG232" t="inlineStr">
        <is>
          <t/>
        </is>
      </c>
      <c r="AH232" t="inlineStr">
        <is>
          <t/>
        </is>
      </c>
      <c r="AI232" t="inlineStr">
        <is>
          <t/>
        </is>
      </c>
      <c r="AJ232" t="inlineStr">
        <is>
          <t/>
        </is>
      </c>
      <c r="AK232" t="inlineStr">
        <is>
          <t/>
        </is>
      </c>
      <c r="AL232" t="inlineStr">
        <is>
          <t/>
        </is>
      </c>
      <c r="AM232" t="inlineStr">
        <is>
          <t/>
        </is>
      </c>
      <c r="AN232" t="inlineStr">
        <is>
          <t/>
        </is>
      </c>
      <c r="AO232" t="inlineStr">
        <is>
          <t/>
        </is>
      </c>
      <c r="AP232" s="2" t="inlineStr">
        <is>
          <t>arme de chasse</t>
        </is>
      </c>
      <c r="AQ232" s="2" t="inlineStr">
        <is>
          <t>3</t>
        </is>
      </c>
      <c r="AR232" s="2" t="inlineStr">
        <is>
          <t/>
        </is>
      </c>
      <c r="AS232" t="inlineStr">
        <is>
          <t/>
        </is>
      </c>
      <c r="AT232" t="inlineStr">
        <is>
          <t/>
        </is>
      </c>
      <c r="AU232" t="inlineStr">
        <is>
          <t/>
        </is>
      </c>
      <c r="AV232" t="inlineStr">
        <is>
          <t/>
        </is>
      </c>
      <c r="AW232" t="inlineStr">
        <is>
          <t/>
        </is>
      </c>
      <c r="AX232" t="inlineStr">
        <is>
          <t/>
        </is>
      </c>
      <c r="AY232" t="inlineStr">
        <is>
          <t/>
        </is>
      </c>
      <c r="AZ232" t="inlineStr">
        <is>
          <t/>
        </is>
      </c>
      <c r="BA232" t="inlineStr">
        <is>
          <t/>
        </is>
      </c>
      <c r="BB232" t="inlineStr">
        <is>
          <t/>
        </is>
      </c>
      <c r="BC232" t="inlineStr">
        <is>
          <t/>
        </is>
      </c>
      <c r="BD232" t="inlineStr">
        <is>
          <t/>
        </is>
      </c>
      <c r="BE232" t="inlineStr">
        <is>
          <t/>
        </is>
      </c>
      <c r="BF232" t="inlineStr">
        <is>
          <t/>
        </is>
      </c>
      <c r="BG232" t="inlineStr">
        <is>
          <t/>
        </is>
      </c>
      <c r="BH232" t="inlineStr">
        <is>
          <t/>
        </is>
      </c>
      <c r="BI232" t="inlineStr">
        <is>
          <t/>
        </is>
      </c>
      <c r="BJ232" s="2" t="inlineStr">
        <is>
          <t>medžioklinis ginklas</t>
        </is>
      </c>
      <c r="BK232" s="2" t="inlineStr">
        <is>
          <t>3</t>
        </is>
      </c>
      <c r="BL232" s="2" t="inlineStr">
        <is>
          <t/>
        </is>
      </c>
      <c r="BM232" t="inlineStr">
        <is>
          <t/>
        </is>
      </c>
      <c r="BN232" t="inlineStr">
        <is>
          <t/>
        </is>
      </c>
      <c r="BO232" t="inlineStr">
        <is>
          <t/>
        </is>
      </c>
      <c r="BP232" t="inlineStr">
        <is>
          <t/>
        </is>
      </c>
      <c r="BQ232" t="inlineStr">
        <is>
          <t/>
        </is>
      </c>
      <c r="BR232" t="inlineStr">
        <is>
          <t/>
        </is>
      </c>
      <c r="BS232" t="inlineStr">
        <is>
          <t/>
        </is>
      </c>
      <c r="BT232" t="inlineStr">
        <is>
          <t/>
        </is>
      </c>
      <c r="BU232" t="inlineStr">
        <is>
          <t/>
        </is>
      </c>
      <c r="BV232" t="inlineStr">
        <is>
          <t/>
        </is>
      </c>
      <c r="BW232" t="inlineStr">
        <is>
          <t/>
        </is>
      </c>
      <c r="BX232" t="inlineStr">
        <is>
          <t/>
        </is>
      </c>
      <c r="BY232" t="inlineStr">
        <is>
          <t/>
        </is>
      </c>
      <c r="BZ232" s="2" t="inlineStr">
        <is>
          <t>broń myśliwska</t>
        </is>
      </c>
      <c r="CA232" s="2" t="inlineStr">
        <is>
          <t>2</t>
        </is>
      </c>
      <c r="CB232" s="2" t="inlineStr">
        <is>
          <t/>
        </is>
      </c>
      <c r="CC232" t="inlineStr">
        <is>
          <t/>
        </is>
      </c>
      <c r="CD232" t="inlineStr">
        <is>
          <t/>
        </is>
      </c>
      <c r="CE232" t="inlineStr">
        <is>
          <t/>
        </is>
      </c>
      <c r="CF232" t="inlineStr">
        <is>
          <t/>
        </is>
      </c>
      <c r="CG232" t="inlineStr">
        <is>
          <t/>
        </is>
      </c>
      <c r="CH232" t="inlineStr">
        <is>
          <t/>
        </is>
      </c>
      <c r="CI232" t="inlineStr">
        <is>
          <t/>
        </is>
      </c>
      <c r="CJ232" t="inlineStr">
        <is>
          <t/>
        </is>
      </c>
      <c r="CK232" t="inlineStr">
        <is>
          <t/>
        </is>
      </c>
      <c r="CL232" t="inlineStr">
        <is>
          <t/>
        </is>
      </c>
      <c r="CM232" t="inlineStr">
        <is>
          <t/>
        </is>
      </c>
      <c r="CN232" t="inlineStr">
        <is>
          <t/>
        </is>
      </c>
      <c r="CO232" t="inlineStr">
        <is>
          <t/>
        </is>
      </c>
      <c r="CP232" t="inlineStr">
        <is>
          <t/>
        </is>
      </c>
      <c r="CQ232" t="inlineStr">
        <is>
          <t/>
        </is>
      </c>
      <c r="CR232" t="inlineStr">
        <is>
          <t/>
        </is>
      </c>
      <c r="CS232" t="inlineStr">
        <is>
          <t/>
        </is>
      </c>
      <c r="CT232" s="2" t="inlineStr">
        <is>
          <t>jaktvapen</t>
        </is>
      </c>
      <c r="CU232" s="2" t="inlineStr">
        <is>
          <t>3</t>
        </is>
      </c>
      <c r="CV232" s="2" t="inlineStr">
        <is>
          <t/>
        </is>
      </c>
      <c r="CW232" t="inlineStr">
        <is>
          <t/>
        </is>
      </c>
    </row>
    <row r="233">
      <c r="A233" s="1" t="str">
        <f>HYPERLINK("https://iate.europa.eu/entry/result/1153402/all", "1153402")</f>
        <v>1153402</v>
      </c>
      <c r="B233" t="inlineStr">
        <is>
          <t>INTERNATIONAL RELATIONS</t>
        </is>
      </c>
      <c r="C233" t="inlineStr">
        <is>
          <t>INTERNATIONAL RELATIONS|defence;INTERNATIONAL RELATIONS|defence|military equipment</t>
        </is>
      </c>
      <c r="D233" t="inlineStr">
        <is>
          <t>no</t>
        </is>
      </c>
      <c r="E233" t="inlineStr">
        <is>
          <t/>
        </is>
      </c>
      <c r="F233" t="inlineStr">
        <is>
          <t/>
        </is>
      </c>
      <c r="G233" t="inlineStr">
        <is>
          <t/>
        </is>
      </c>
      <c r="H233" t="inlineStr">
        <is>
          <t/>
        </is>
      </c>
      <c r="I233" t="inlineStr">
        <is>
          <t/>
        </is>
      </c>
      <c r="J233" t="inlineStr">
        <is>
          <t/>
        </is>
      </c>
      <c r="K233" t="inlineStr">
        <is>
          <t/>
        </is>
      </c>
      <c r="L233" t="inlineStr">
        <is>
          <t/>
        </is>
      </c>
      <c r="M233" t="inlineStr">
        <is>
          <t/>
        </is>
      </c>
      <c r="N233" s="2" t="inlineStr">
        <is>
          <t>panserværnsraket|
panserværnsmissil</t>
        </is>
      </c>
      <c r="O233" s="2" t="inlineStr">
        <is>
          <t>3|
4</t>
        </is>
      </c>
      <c r="P233" s="2" t="inlineStr">
        <is>
          <t xml:space="preserve">|
</t>
        </is>
      </c>
      <c r="Q233" t="inlineStr">
        <is>
          <t/>
        </is>
      </c>
      <c r="R233" s="2" t="inlineStr">
        <is>
          <t>Panzerabwehrrakete</t>
        </is>
      </c>
      <c r="S233" s="2" t="inlineStr">
        <is>
          <t>3</t>
        </is>
      </c>
      <c r="T233" s="2" t="inlineStr">
        <is>
          <t/>
        </is>
      </c>
      <c r="U233" t="inlineStr">
        <is>
          <t/>
        </is>
      </c>
      <c r="V233" s="2" t="inlineStr">
        <is>
          <t>αντιαρματικός πύραυλος</t>
        </is>
      </c>
      <c r="W233" s="2" t="inlineStr">
        <is>
          <t>3</t>
        </is>
      </c>
      <c r="X233" s="2" t="inlineStr">
        <is>
          <t/>
        </is>
      </c>
      <c r="Y233" t="inlineStr">
        <is>
          <t/>
        </is>
      </c>
      <c r="Z233" s="2" t="inlineStr">
        <is>
          <t>ATM|
antitank missile</t>
        </is>
      </c>
      <c r="AA233" s="2" t="inlineStr">
        <is>
          <t>3|
3</t>
        </is>
      </c>
      <c r="AB233" s="2" t="inlineStr">
        <is>
          <t xml:space="preserve">|
</t>
        </is>
      </c>
      <c r="AC233" t="inlineStr">
        <is>
          <t/>
        </is>
      </c>
      <c r="AD233" s="2" t="inlineStr">
        <is>
          <t>misil contracarro|
misil dirigido contracarro</t>
        </is>
      </c>
      <c r="AE233" s="2" t="inlineStr">
        <is>
          <t>3|
3</t>
        </is>
      </c>
      <c r="AF233" s="2" t="inlineStr">
        <is>
          <t xml:space="preserve">|
</t>
        </is>
      </c>
      <c r="AG233" t="inlineStr">
        <is>
          <t/>
        </is>
      </c>
      <c r="AH233" t="inlineStr">
        <is>
          <t/>
        </is>
      </c>
      <c r="AI233" t="inlineStr">
        <is>
          <t/>
        </is>
      </c>
      <c r="AJ233" t="inlineStr">
        <is>
          <t/>
        </is>
      </c>
      <c r="AK233" t="inlineStr">
        <is>
          <t/>
        </is>
      </c>
      <c r="AL233" s="2" t="inlineStr">
        <is>
          <t>pst-ohjus|
panssarintorjuntaohjus</t>
        </is>
      </c>
      <c r="AM233" s="2" t="inlineStr">
        <is>
          <t>3|
3</t>
        </is>
      </c>
      <c r="AN233" s="2" t="inlineStr">
        <is>
          <t xml:space="preserve">|
</t>
        </is>
      </c>
      <c r="AO233" t="inlineStr">
        <is>
          <t/>
        </is>
      </c>
      <c r="AP233" s="2" t="inlineStr">
        <is>
          <t>missile antichar</t>
        </is>
      </c>
      <c r="AQ233" s="2" t="inlineStr">
        <is>
          <t>3</t>
        </is>
      </c>
      <c r="AR233" s="2" t="inlineStr">
        <is>
          <t/>
        </is>
      </c>
      <c r="AS233" t="inlineStr">
        <is>
          <t/>
        </is>
      </c>
      <c r="AT233" t="inlineStr">
        <is>
          <t/>
        </is>
      </c>
      <c r="AU233" t="inlineStr">
        <is>
          <t/>
        </is>
      </c>
      <c r="AV233" t="inlineStr">
        <is>
          <t/>
        </is>
      </c>
      <c r="AW233" t="inlineStr">
        <is>
          <t/>
        </is>
      </c>
      <c r="AX233" t="inlineStr">
        <is>
          <t/>
        </is>
      </c>
      <c r="AY233" t="inlineStr">
        <is>
          <t/>
        </is>
      </c>
      <c r="AZ233" t="inlineStr">
        <is>
          <t/>
        </is>
      </c>
      <c r="BA233" t="inlineStr">
        <is>
          <t/>
        </is>
      </c>
      <c r="BB233" t="inlineStr">
        <is>
          <t/>
        </is>
      </c>
      <c r="BC233" t="inlineStr">
        <is>
          <t/>
        </is>
      </c>
      <c r="BD233" t="inlineStr">
        <is>
          <t/>
        </is>
      </c>
      <c r="BE233" t="inlineStr">
        <is>
          <t/>
        </is>
      </c>
      <c r="BF233" s="2" t="inlineStr">
        <is>
          <t>missile controcarro|
missile anticarro</t>
        </is>
      </c>
      <c r="BG233" s="2" t="inlineStr">
        <is>
          <t>3|
3</t>
        </is>
      </c>
      <c r="BH233" s="2" t="inlineStr">
        <is>
          <t xml:space="preserve">|
</t>
        </is>
      </c>
      <c r="BI233" t="inlineStr">
        <is>
          <t/>
        </is>
      </c>
      <c r="BJ233" t="inlineStr">
        <is>
          <t/>
        </is>
      </c>
      <c r="BK233" t="inlineStr">
        <is>
          <t/>
        </is>
      </c>
      <c r="BL233" t="inlineStr">
        <is>
          <t/>
        </is>
      </c>
      <c r="BM233" t="inlineStr">
        <is>
          <t/>
        </is>
      </c>
      <c r="BN233" t="inlineStr">
        <is>
          <t/>
        </is>
      </c>
      <c r="BO233" t="inlineStr">
        <is>
          <t/>
        </is>
      </c>
      <c r="BP233" t="inlineStr">
        <is>
          <t/>
        </is>
      </c>
      <c r="BQ233" t="inlineStr">
        <is>
          <t/>
        </is>
      </c>
      <c r="BR233" t="inlineStr">
        <is>
          <t/>
        </is>
      </c>
      <c r="BS233" t="inlineStr">
        <is>
          <t/>
        </is>
      </c>
      <c r="BT233" t="inlineStr">
        <is>
          <t/>
        </is>
      </c>
      <c r="BU233" t="inlineStr">
        <is>
          <t/>
        </is>
      </c>
      <c r="BV233" s="2" t="inlineStr">
        <is>
          <t>anti-tankraket</t>
        </is>
      </c>
      <c r="BW233" s="2" t="inlineStr">
        <is>
          <t>3</t>
        </is>
      </c>
      <c r="BX233" s="2" t="inlineStr">
        <is>
          <t/>
        </is>
      </c>
      <c r="BY233" t="inlineStr">
        <is>
          <t/>
        </is>
      </c>
      <c r="BZ233" s="2" t="inlineStr">
        <is>
          <t>pocisk przeciwpancerny</t>
        </is>
      </c>
      <c r="CA233" s="2" t="inlineStr">
        <is>
          <t>3</t>
        </is>
      </c>
      <c r="CB233" s="2" t="inlineStr">
        <is>
          <t/>
        </is>
      </c>
      <c r="CC233" t="inlineStr">
        <is>
          <t/>
        </is>
      </c>
      <c r="CD233" s="2" t="inlineStr">
        <is>
          <t>míssil anticarro|
míssil antitanque</t>
        </is>
      </c>
      <c r="CE233" s="2" t="inlineStr">
        <is>
          <t>3|
2</t>
        </is>
      </c>
      <c r="CF233" s="2" t="inlineStr">
        <is>
          <t xml:space="preserve">|
</t>
        </is>
      </c>
      <c r="CG233" t="inlineStr">
        <is>
          <t>Míssil guiado projetado para abater e destruir &lt;i&gt;carros de combate&lt;/i&gt; [&lt;a href="/entry/result/843731/all" id="ENTRY_TO_ENTRY_CONVERTER" target="_blank"&gt;IATE:843731&lt;/a&gt; ] ou qualquer outro tipo de veículo militar blindado. Pode ser lançado de plataformas terrestres, aviões, navios ou por soldados; geralmente é guiado por laser ou infravermelhos e perfura a blindagem do carro de combate antes de detonar</t>
        </is>
      </c>
      <c r="CH233" t="inlineStr">
        <is>
          <t/>
        </is>
      </c>
      <c r="CI233" t="inlineStr">
        <is>
          <t/>
        </is>
      </c>
      <c r="CJ233" t="inlineStr">
        <is>
          <t/>
        </is>
      </c>
      <c r="CK233" t="inlineStr">
        <is>
          <t/>
        </is>
      </c>
      <c r="CL233" t="inlineStr">
        <is>
          <t/>
        </is>
      </c>
      <c r="CM233" t="inlineStr">
        <is>
          <t/>
        </is>
      </c>
      <c r="CN233" t="inlineStr">
        <is>
          <t/>
        </is>
      </c>
      <c r="CO233" t="inlineStr">
        <is>
          <t/>
        </is>
      </c>
      <c r="CP233" t="inlineStr">
        <is>
          <t/>
        </is>
      </c>
      <c r="CQ233" t="inlineStr">
        <is>
          <t/>
        </is>
      </c>
      <c r="CR233" t="inlineStr">
        <is>
          <t/>
        </is>
      </c>
      <c r="CS233" t="inlineStr">
        <is>
          <t/>
        </is>
      </c>
      <c r="CT233" s="2" t="inlineStr">
        <is>
          <t>pansarvärnsrobot</t>
        </is>
      </c>
      <c r="CU233" s="2" t="inlineStr">
        <is>
          <t>3</t>
        </is>
      </c>
      <c r="CV233" s="2" t="inlineStr">
        <is>
          <t/>
        </is>
      </c>
      <c r="CW233" t="inlineStr">
        <is>
          <t>"robot för insats mot pansrade fordon. Lätta robotar har 2 km räckvidd och är bärbara, tunga ca 4 km och skjuts från marklavett, pansarbandvagn eller pansarvärnshelikopter. Roboten styrs i allmänhet automatiskt till siktlinjen, och skytten följer målet i sin kikare till träff. En del tunga robotar styrs av en målsökare i roboten."</t>
        </is>
      </c>
    </row>
    <row r="234">
      <c r="A234" s="1" t="str">
        <f>HYPERLINK("https://iate.europa.eu/entry/result/1133241/all", "1133241")</f>
        <v>1133241</v>
      </c>
      <c r="B234" t="inlineStr">
        <is>
          <t>INTERNATIONAL RELATIONS</t>
        </is>
      </c>
      <c r="C234" t="inlineStr">
        <is>
          <t>INTERNATIONAL RELATIONS|defence|arms policy</t>
        </is>
      </c>
      <c r="D234" t="inlineStr">
        <is>
          <t>no</t>
        </is>
      </c>
      <c r="E234" t="inlineStr">
        <is>
          <t/>
        </is>
      </c>
      <c r="F234" t="inlineStr">
        <is>
          <t/>
        </is>
      </c>
      <c r="G234" t="inlineStr">
        <is>
          <t/>
        </is>
      </c>
      <c r="H234" t="inlineStr">
        <is>
          <t/>
        </is>
      </c>
      <c r="I234" t="inlineStr">
        <is>
          <t/>
        </is>
      </c>
      <c r="J234" t="inlineStr">
        <is>
          <t/>
        </is>
      </c>
      <c r="K234" t="inlineStr">
        <is>
          <t/>
        </is>
      </c>
      <c r="L234" t="inlineStr">
        <is>
          <t/>
        </is>
      </c>
      <c r="M234" t="inlineStr">
        <is>
          <t/>
        </is>
      </c>
      <c r="N234" t="inlineStr">
        <is>
          <t/>
        </is>
      </c>
      <c r="O234" t="inlineStr">
        <is>
          <t/>
        </is>
      </c>
      <c r="P234" t="inlineStr">
        <is>
          <t/>
        </is>
      </c>
      <c r="Q234" t="inlineStr">
        <is>
          <t/>
        </is>
      </c>
      <c r="R234" s="2" t="inlineStr">
        <is>
          <t>Scharfschütze</t>
        </is>
      </c>
      <c r="S234" s="2" t="inlineStr">
        <is>
          <t>3</t>
        </is>
      </c>
      <c r="T234" s="2" t="inlineStr">
        <is>
          <t/>
        </is>
      </c>
      <c r="U234" t="inlineStr">
        <is>
          <t/>
        </is>
      </c>
      <c r="V234" t="inlineStr">
        <is>
          <t/>
        </is>
      </c>
      <c r="W234" t="inlineStr">
        <is>
          <t/>
        </is>
      </c>
      <c r="X234" t="inlineStr">
        <is>
          <t/>
        </is>
      </c>
      <c r="Y234" t="inlineStr">
        <is>
          <t/>
        </is>
      </c>
      <c r="Z234" s="2" t="inlineStr">
        <is>
          <t>sharpshooter</t>
        </is>
      </c>
      <c r="AA234" s="2" t="inlineStr">
        <is>
          <t>3</t>
        </is>
      </c>
      <c r="AB234" s="2" t="inlineStr">
        <is>
          <t/>
        </is>
      </c>
      <c r="AC234" t="inlineStr">
        <is>
          <t/>
        </is>
      </c>
      <c r="AD234" t="inlineStr">
        <is>
          <t/>
        </is>
      </c>
      <c r="AE234" t="inlineStr">
        <is>
          <t/>
        </is>
      </c>
      <c r="AF234" t="inlineStr">
        <is>
          <t/>
        </is>
      </c>
      <c r="AG234" t="inlineStr">
        <is>
          <t/>
        </is>
      </c>
      <c r="AH234" t="inlineStr">
        <is>
          <t/>
        </is>
      </c>
      <c r="AI234" t="inlineStr">
        <is>
          <t/>
        </is>
      </c>
      <c r="AJ234" t="inlineStr">
        <is>
          <t/>
        </is>
      </c>
      <c r="AK234" t="inlineStr">
        <is>
          <t/>
        </is>
      </c>
      <c r="AL234" s="2" t="inlineStr">
        <is>
          <t>tulitukitarkka-ampuja</t>
        </is>
      </c>
      <c r="AM234" s="2" t="inlineStr">
        <is>
          <t>3</t>
        </is>
      </c>
      <c r="AN234" s="2" t="inlineStr">
        <is>
          <t/>
        </is>
      </c>
      <c r="AO234" t="inlineStr">
        <is>
          <t/>
        </is>
      </c>
      <c r="AP234" s="2" t="inlineStr">
        <is>
          <t>tireur d'élite</t>
        </is>
      </c>
      <c r="AQ234" s="2" t="inlineStr">
        <is>
          <t>3</t>
        </is>
      </c>
      <c r="AR234" s="2" t="inlineStr">
        <is>
          <t/>
        </is>
      </c>
      <c r="AS234" t="inlineStr">
        <is>
          <t/>
        </is>
      </c>
      <c r="AT234" t="inlineStr">
        <is>
          <t/>
        </is>
      </c>
      <c r="AU234" t="inlineStr">
        <is>
          <t/>
        </is>
      </c>
      <c r="AV234" t="inlineStr">
        <is>
          <t/>
        </is>
      </c>
      <c r="AW234" t="inlineStr">
        <is>
          <t/>
        </is>
      </c>
      <c r="AX234" t="inlineStr">
        <is>
          <t/>
        </is>
      </c>
      <c r="AY234" t="inlineStr">
        <is>
          <t/>
        </is>
      </c>
      <c r="AZ234" t="inlineStr">
        <is>
          <t/>
        </is>
      </c>
      <c r="BA234" t="inlineStr">
        <is>
          <t/>
        </is>
      </c>
      <c r="BB234" t="inlineStr">
        <is>
          <t/>
        </is>
      </c>
      <c r="BC234" t="inlineStr">
        <is>
          <t/>
        </is>
      </c>
      <c r="BD234" t="inlineStr">
        <is>
          <t/>
        </is>
      </c>
      <c r="BE234" t="inlineStr">
        <is>
          <t/>
        </is>
      </c>
      <c r="BF234" s="2" t="inlineStr">
        <is>
          <t>tiratore scelto</t>
        </is>
      </c>
      <c r="BG234" s="2" t="inlineStr">
        <is>
          <t>3</t>
        </is>
      </c>
      <c r="BH234" s="2" t="inlineStr">
        <is>
          <t/>
        </is>
      </c>
      <c r="BI234" t="inlineStr">
        <is>
          <t/>
        </is>
      </c>
      <c r="BJ234" t="inlineStr">
        <is>
          <t/>
        </is>
      </c>
      <c r="BK234" t="inlineStr">
        <is>
          <t/>
        </is>
      </c>
      <c r="BL234" t="inlineStr">
        <is>
          <t/>
        </is>
      </c>
      <c r="BM234" t="inlineStr">
        <is>
          <t/>
        </is>
      </c>
      <c r="BN234" t="inlineStr">
        <is>
          <t/>
        </is>
      </c>
      <c r="BO234" t="inlineStr">
        <is>
          <t/>
        </is>
      </c>
      <c r="BP234" t="inlineStr">
        <is>
          <t/>
        </is>
      </c>
      <c r="BQ234" t="inlineStr">
        <is>
          <t/>
        </is>
      </c>
      <c r="BR234" t="inlineStr">
        <is>
          <t/>
        </is>
      </c>
      <c r="BS234" t="inlineStr">
        <is>
          <t/>
        </is>
      </c>
      <c r="BT234" t="inlineStr">
        <is>
          <t/>
        </is>
      </c>
      <c r="BU234" t="inlineStr">
        <is>
          <t/>
        </is>
      </c>
      <c r="BV234" s="2" t="inlineStr">
        <is>
          <t>scherpschutter</t>
        </is>
      </c>
      <c r="BW234" s="2" t="inlineStr">
        <is>
          <t>3</t>
        </is>
      </c>
      <c r="BX234" s="2" t="inlineStr">
        <is>
          <t/>
        </is>
      </c>
      <c r="BY234" t="inlineStr">
        <is>
          <t/>
        </is>
      </c>
      <c r="BZ234" t="inlineStr">
        <is>
          <t/>
        </is>
      </c>
      <c r="CA234" t="inlineStr">
        <is>
          <t/>
        </is>
      </c>
      <c r="CB234" t="inlineStr">
        <is>
          <t/>
        </is>
      </c>
      <c r="CC234" t="inlineStr">
        <is>
          <t/>
        </is>
      </c>
      <c r="CD234" s="2" t="inlineStr">
        <is>
          <t>atirador de elite|
atirador especial</t>
        </is>
      </c>
      <c r="CE234" s="2" t="inlineStr">
        <is>
          <t>3|
3</t>
        </is>
      </c>
      <c r="CF234" s="2" t="inlineStr">
        <is>
          <t xml:space="preserve">|
</t>
        </is>
      </c>
      <c r="CG234" t="inlineStr">
        <is>
          <t/>
        </is>
      </c>
      <c r="CH234" t="inlineStr">
        <is>
          <t/>
        </is>
      </c>
      <c r="CI234" t="inlineStr">
        <is>
          <t/>
        </is>
      </c>
      <c r="CJ234" t="inlineStr">
        <is>
          <t/>
        </is>
      </c>
      <c r="CK234" t="inlineStr">
        <is>
          <t/>
        </is>
      </c>
      <c r="CL234" t="inlineStr">
        <is>
          <t/>
        </is>
      </c>
      <c r="CM234" t="inlineStr">
        <is>
          <t/>
        </is>
      </c>
      <c r="CN234" t="inlineStr">
        <is>
          <t/>
        </is>
      </c>
      <c r="CO234" t="inlineStr">
        <is>
          <t/>
        </is>
      </c>
      <c r="CP234" s="2" t="inlineStr">
        <is>
          <t>dobrostrelec</t>
        </is>
      </c>
      <c r="CQ234" s="2" t="inlineStr">
        <is>
          <t>2</t>
        </is>
      </c>
      <c r="CR234" s="2" t="inlineStr">
        <is>
          <t/>
        </is>
      </c>
      <c r="CS234" t="inlineStr">
        <is>
          <t>odlično izurjen strelec (običajno najboljši v enoti), oborožen s standardno oborožitvijo ali ostrostrelskim oborožitvenim sistemom, ki oportunistično prevzema vlogo &lt;b&gt;ostrostrelca&lt;/b&gt; [ &lt;a href="/entry/result/1474533/all" id="ENTRY_TO_ENTRY_CONVERTER" target="_blank"&gt;IATE:1474533&lt;/a&gt; ] za eliminacijo nasprotnikovih tarč ter s svojim delovanjem podaljšuje efektivni ognjeni domet enote</t>
        </is>
      </c>
      <c r="CT234" s="2" t="inlineStr">
        <is>
          <t>prickskytt|
skarpskytt</t>
        </is>
      </c>
      <c r="CU234" s="2" t="inlineStr">
        <is>
          <t>3|
3</t>
        </is>
      </c>
      <c r="CV234" s="2" t="inlineStr">
        <is>
          <t xml:space="preserve">|
</t>
        </is>
      </c>
      <c r="CW234" t="inlineStr">
        <is>
          <t/>
        </is>
      </c>
    </row>
    <row r="235">
      <c r="A235" s="1" t="str">
        <f>HYPERLINK("https://iate.europa.eu/entry/result/3555727/all", "3555727")</f>
        <v>3555727</v>
      </c>
      <c r="B235" t="inlineStr">
        <is>
          <t>INTERNATIONAL RELATIONS</t>
        </is>
      </c>
      <c r="C235" t="inlineStr">
        <is>
          <t>INTERNATIONAL RELATIONS|defence|military equipment</t>
        </is>
      </c>
      <c r="D235" t="inlineStr">
        <is>
          <t>yes</t>
        </is>
      </c>
      <c r="E235" t="inlineStr">
        <is>
          <t/>
        </is>
      </c>
      <c r="F235" s="2" t="inlineStr">
        <is>
          <t>комбинирана пушка</t>
        </is>
      </c>
      <c r="G235" s="2" t="inlineStr">
        <is>
          <t>3</t>
        </is>
      </c>
      <c r="H235" s="2" t="inlineStr">
        <is>
          <t/>
        </is>
      </c>
      <c r="I235" t="inlineStr">
        <is>
          <t>презареждаща се чрез пречуп­ване ловна пушка, която има най-малко две цеви, с поне една нарезна и една гладка цев</t>
        </is>
      </c>
      <c r="J235" s="2" t="inlineStr">
        <is>
          <t>kombinovaná zbraň</t>
        </is>
      </c>
      <c r="K235" s="2" t="inlineStr">
        <is>
          <t>3</t>
        </is>
      </c>
      <c r="L235" s="2" t="inlineStr">
        <is>
          <t/>
        </is>
      </c>
      <c r="M235" t="inlineStr">
        <is>
          <t>palná zbraň s hlavní (hlavněmi) pro střelbu kulovými náboji nebo kulovými střelami, případně speciálními náboji nebo střelami prokulovou zbraň a s hlavní (hlavněmi) pro střelbu brokovými náboji, případně speciálními náboji pro brokovou zbraň</t>
        </is>
      </c>
      <c r="N235" s="2" t="inlineStr">
        <is>
          <t>kombinationsvåben|
kombinationsgevær</t>
        </is>
      </c>
      <c r="O235" s="2" t="inlineStr">
        <is>
          <t>3|
3</t>
        </is>
      </c>
      <c r="P235" s="2" t="inlineStr">
        <is>
          <t xml:space="preserve">|
</t>
        </is>
      </c>
      <c r="Q235" t="inlineStr">
        <is>
          <t/>
        </is>
      </c>
      <c r="R235" s="2" t="inlineStr">
        <is>
          <t>kombinierte Waffe</t>
        </is>
      </c>
      <c r="S235" s="2" t="inlineStr">
        <is>
          <t>3</t>
        </is>
      </c>
      <c r="T235" s="2" t="inlineStr">
        <is>
          <t/>
        </is>
      </c>
      <c r="U235" t="inlineStr">
        <is>
          <t/>
        </is>
      </c>
      <c r="V235" s="2" t="inlineStr">
        <is>
          <t>συνδυασμένο όπλο|
συνδυαστικό πυροβόλο όπλο</t>
        </is>
      </c>
      <c r="W235" s="2" t="inlineStr">
        <is>
          <t>3|
3</t>
        </is>
      </c>
      <c r="X235" s="2" t="inlineStr">
        <is>
          <t xml:space="preserve">|
</t>
        </is>
      </c>
      <c r="Y235" t="inlineStr">
        <is>
          <t>πυροβόλο όπλο που διαθέτει τουλάχιστον μία ραβδωτή και μία λεία κάννη (μπορεί να είναι δίκαννο, τρίκαννο ή τετράκαννο)</t>
        </is>
      </c>
      <c r="Z235" s="2" t="inlineStr">
        <is>
          <t>combination gun|
combination firearm</t>
        </is>
      </c>
      <c r="AA235" s="2" t="inlineStr">
        <is>
          <t>3|
3</t>
        </is>
      </c>
      <c r="AB235" s="2" t="inlineStr">
        <is>
          <t xml:space="preserve">|
</t>
        </is>
      </c>
      <c r="AC235" t="inlineStr">
        <is>
          <t>firearm with two or more barrels of which at least one is a rifle barrel and one is a shotgun barrel</t>
        </is>
      </c>
      <c r="AD235" s="2" t="inlineStr">
        <is>
          <t>arma combinada</t>
        </is>
      </c>
      <c r="AE235" s="2" t="inlineStr">
        <is>
          <t>3</t>
        </is>
      </c>
      <c r="AF235" s="2" t="inlineStr">
        <is>
          <t/>
        </is>
      </c>
      <c r="AG235" t="inlineStr">
        <is>
          <t>Arma de fuego de acción basculante [ &lt;a href="/entry/result/3573882/all" id="ENTRY_TO_ENTRY_CONVERTER" target="_blank"&gt;IATE:3573882&lt;/a&gt; ] que consta de dos o más cañones y, como mínimo, de uno de aníma lisa y otro de ánima rayada.</t>
        </is>
      </c>
      <c r="AH235" s="2" t="inlineStr">
        <is>
          <t>kombineeritud relv|
kombineeritud tulirelv</t>
        </is>
      </c>
      <c r="AI235" s="2" t="inlineStr">
        <is>
          <t>3|
3</t>
        </is>
      </c>
      <c r="AJ235" s="2" t="inlineStr">
        <is>
          <t xml:space="preserve">|
</t>
        </is>
      </c>
      <c r="AK235" t="inlineStr">
        <is>
          <t>sile- ja vintraudade kombinatsiooniga tulirelv</t>
        </is>
      </c>
      <c r="AL235" s="2" t="inlineStr">
        <is>
          <t>yhdistelmäase</t>
        </is>
      </c>
      <c r="AM235" s="2" t="inlineStr">
        <is>
          <t>3</t>
        </is>
      </c>
      <c r="AN235" s="2" t="inlineStr">
        <is>
          <t/>
        </is>
      </c>
      <c r="AO235" t="inlineStr">
        <is>
          <t>ase, jossa on yksi haulipiippu ja yksi rihlattu luotipiippu</t>
        </is>
      </c>
      <c r="AP235" s="2" t="inlineStr">
        <is>
          <t>arme à canons multiples|
arme à calibres mixtes</t>
        </is>
      </c>
      <c r="AQ235" s="2" t="inlineStr">
        <is>
          <t>3|
3</t>
        </is>
      </c>
      <c r="AR235" s="2" t="inlineStr">
        <is>
          <t>preferred|
admitted</t>
        </is>
      </c>
      <c r="AS235" t="inlineStr">
        <is>
          <t>arme à feu à canons multiples, conçue pour tirer différents calibres ou types de munitions</t>
        </is>
      </c>
      <c r="AT235" s="2" t="inlineStr">
        <is>
          <t>gunna cumaisc|
arm tine cumaisc</t>
        </is>
      </c>
      <c r="AU235" s="2" t="inlineStr">
        <is>
          <t>3|
3</t>
        </is>
      </c>
      <c r="AV235" s="2" t="inlineStr">
        <is>
          <t xml:space="preserve">|
</t>
        </is>
      </c>
      <c r="AW235" t="inlineStr">
        <is>
          <t/>
        </is>
      </c>
      <c r="AX235" s="2" t="inlineStr">
        <is>
          <t>vatreno oružje s kombinacijom glatke i užlijebljene cijevi</t>
        </is>
      </c>
      <c r="AY235" s="2" t="inlineStr">
        <is>
          <t>3</t>
        </is>
      </c>
      <c r="AZ235" s="2" t="inlineStr">
        <is>
          <t/>
        </is>
      </c>
      <c r="BA235" t="inlineStr">
        <is>
          <t/>
        </is>
      </c>
      <c r="BB235" s="2" t="inlineStr">
        <is>
          <t>vegyescsövű fegyver</t>
        </is>
      </c>
      <c r="BC235" s="2" t="inlineStr">
        <is>
          <t>3</t>
        </is>
      </c>
      <c r="BD235" s="2" t="inlineStr">
        <is>
          <t/>
        </is>
      </c>
      <c r="BE235" t="inlineStr">
        <is>
          <t>olyan fegyver,amelynek egyik csöve golyós töltény,a másik csöve pedig sörétes töltény kilövésére alkalmas</t>
        </is>
      </c>
      <c r="BF235" s="2" t="inlineStr">
        <is>
          <t>arma combinata</t>
        </is>
      </c>
      <c r="BG235" s="2" t="inlineStr">
        <is>
          <t>3</t>
        </is>
      </c>
      <c r="BH235" s="2" t="inlineStr">
        <is>
          <t/>
        </is>
      </c>
      <c r="BI235" t="inlineStr">
        <is>
          <t>arma che ha canne, generalmente sovrapposte, lisce per tiro a pallini e rigate per tiro a palla</t>
        </is>
      </c>
      <c r="BJ235" s="2" t="inlineStr">
        <is>
          <t>kombinuotasis šautuvas|
kombinuotasis šaunamasis ginklas</t>
        </is>
      </c>
      <c r="BK235" s="2" t="inlineStr">
        <is>
          <t>3|
3</t>
        </is>
      </c>
      <c r="BL235" s="2" t="inlineStr">
        <is>
          <t xml:space="preserve">|
</t>
        </is>
      </c>
      <c r="BM235" t="inlineStr">
        <is>
          <t/>
        </is>
      </c>
      <c r="BN235" s="2" t="inlineStr">
        <is>
          <t>kombinētais šaujamierocis</t>
        </is>
      </c>
      <c r="BO235" s="2" t="inlineStr">
        <is>
          <t>3</t>
        </is>
      </c>
      <c r="BP235" s="2" t="inlineStr">
        <is>
          <t/>
        </is>
      </c>
      <c r="BQ235" t="inlineStr">
        <is>
          <t/>
        </is>
      </c>
      <c r="BR235" s="2" t="inlineStr">
        <is>
          <t>pistola kkumbinata|
arma tan-nar ikkumbinata</t>
        </is>
      </c>
      <c r="BS235" s="2" t="inlineStr">
        <is>
          <t>3|
3</t>
        </is>
      </c>
      <c r="BT235" s="2" t="inlineStr">
        <is>
          <t xml:space="preserve">|
</t>
        </is>
      </c>
      <c r="BU235" t="inlineStr">
        <is>
          <t>arma tan-nar li tinżamm fuq l-ispalla u li jkollha żewġ kanen, kanna tal-azzarini u kanna tas-snieter</t>
        </is>
      </c>
      <c r="BV235" s="2" t="inlineStr">
        <is>
          <t>combinatievuurwapen</t>
        </is>
      </c>
      <c r="BW235" s="2" t="inlineStr">
        <is>
          <t>3</t>
        </is>
      </c>
      <c r="BX235" s="2" t="inlineStr">
        <is>
          <t/>
        </is>
      </c>
      <c r="BY235" t="inlineStr">
        <is>
          <t>vuurwapen&lt;sup&gt;1&lt;/sup&gt; met twee of meerdere lopen waarvan ten minste één een getrokken loop en één een gladde loop is</t>
        </is>
      </c>
      <c r="BZ235" s="2" t="inlineStr">
        <is>
          <t>broń kombinowana</t>
        </is>
      </c>
      <c r="CA235" s="2" t="inlineStr">
        <is>
          <t>3</t>
        </is>
      </c>
      <c r="CB235" s="2" t="inlineStr">
        <is>
          <t/>
        </is>
      </c>
      <c r="CC235" t="inlineStr">
        <is>
          <t>broń posiadająca przynajmniej jedną lufę gwintowaną i jedną lufę gładką</t>
        </is>
      </c>
      <c r="CD235" s="2" t="inlineStr">
        <is>
          <t>arma combinada</t>
        </is>
      </c>
      <c r="CE235" s="2" t="inlineStr">
        <is>
          <t>3</t>
        </is>
      </c>
      <c r="CF235" s="2" t="inlineStr">
        <is>
          <t/>
        </is>
      </c>
      <c r="CG235" t="inlineStr">
        <is>
          <t>Arma de fogo com pelo menos um cano de alma lisa e um cano de alma estriada.</t>
        </is>
      </c>
      <c r="CH235" s="2" t="inlineStr">
        <is>
          <t>armă cu țevi mixte</t>
        </is>
      </c>
      <c r="CI235" s="2" t="inlineStr">
        <is>
          <t>3</t>
        </is>
      </c>
      <c r="CJ235" s="2" t="inlineStr">
        <is>
          <t/>
        </is>
      </c>
      <c r="CK235" t="inlineStr">
        <is>
          <t/>
        </is>
      </c>
      <c r="CL235" s="2" t="inlineStr">
        <is>
          <t>kombinovaná zbraň</t>
        </is>
      </c>
      <c r="CM235" s="2" t="inlineStr">
        <is>
          <t>3</t>
        </is>
      </c>
      <c r="CN235" s="2" t="inlineStr">
        <is>
          <t/>
        </is>
      </c>
      <c r="CO235" t="inlineStr">
        <is>
          <t>palná zbraň s hlavňou (hlavňami) na streľbu s guľovými nábojmi (strelami) a s hlavňou (hlavňami) na streľbu s brokovými nábojmi (strelami)</t>
        </is>
      </c>
      <c r="CP235" s="2" t="inlineStr">
        <is>
          <t>kombinirano strelno orožje</t>
        </is>
      </c>
      <c r="CQ235" s="2" t="inlineStr">
        <is>
          <t>3</t>
        </is>
      </c>
      <c r="CR235" s="2" t="inlineStr">
        <is>
          <t/>
        </is>
      </c>
      <c r="CS235" t="inlineStr">
        <is>
          <t>večcevno strelno orožje, ki ima vsaj eno risano in eno gladko cev</t>
        </is>
      </c>
      <c r="CT235" s="2" t="inlineStr">
        <is>
          <t>kombinationsvapen</t>
        </is>
      </c>
      <c r="CU235" s="2" t="inlineStr">
        <is>
          <t>3</t>
        </is>
      </c>
      <c r="CV235" s="2" t="inlineStr">
        <is>
          <t/>
        </is>
      </c>
      <c r="CW235" t="inlineStr">
        <is>
          <t>jaktvapen med både hagel- och kulpipor</t>
        </is>
      </c>
    </row>
    <row r="236">
      <c r="A236" s="1" t="str">
        <f>HYPERLINK("https://iate.europa.eu/entry/result/918552/all", "918552")</f>
        <v>918552</v>
      </c>
      <c r="B236" t="inlineStr">
        <is>
          <t>INTERNATIONAL RELATIONS</t>
        </is>
      </c>
      <c r="C236" t="inlineStr">
        <is>
          <t>INTERNATIONAL RELATIONS|defence|military equipment</t>
        </is>
      </c>
      <c r="D236" t="inlineStr">
        <is>
          <t>no</t>
        </is>
      </c>
      <c r="E236" t="inlineStr">
        <is>
          <t/>
        </is>
      </c>
      <c r="F236" t="inlineStr">
        <is>
          <t/>
        </is>
      </c>
      <c r="G236" t="inlineStr">
        <is>
          <t/>
        </is>
      </c>
      <c r="H236" t="inlineStr">
        <is>
          <t/>
        </is>
      </c>
      <c r="I236" t="inlineStr">
        <is>
          <t/>
        </is>
      </c>
      <c r="J236" t="inlineStr">
        <is>
          <t/>
        </is>
      </c>
      <c r="K236" t="inlineStr">
        <is>
          <t/>
        </is>
      </c>
      <c r="L236" t="inlineStr">
        <is>
          <t/>
        </is>
      </c>
      <c r="M236" t="inlineStr">
        <is>
          <t/>
        </is>
      </c>
      <c r="N236" s="2" t="inlineStr">
        <is>
          <t>sprængladning</t>
        </is>
      </c>
      <c r="O236" s="2" t="inlineStr">
        <is>
          <t>4</t>
        </is>
      </c>
      <c r="P236" s="2" t="inlineStr">
        <is>
          <t/>
        </is>
      </c>
      <c r="Q236" t="inlineStr">
        <is>
          <t/>
        </is>
      </c>
      <c r="R236" t="inlineStr">
        <is>
          <t/>
        </is>
      </c>
      <c r="S236" t="inlineStr">
        <is>
          <t/>
        </is>
      </c>
      <c r="T236" t="inlineStr">
        <is>
          <t/>
        </is>
      </c>
      <c r="U236" t="inlineStr">
        <is>
          <t/>
        </is>
      </c>
      <c r="V236" t="inlineStr">
        <is>
          <t/>
        </is>
      </c>
      <c r="W236" t="inlineStr">
        <is>
          <t/>
        </is>
      </c>
      <c r="X236" t="inlineStr">
        <is>
          <t/>
        </is>
      </c>
      <c r="Y236" t="inlineStr">
        <is>
          <t/>
        </is>
      </c>
      <c r="Z236" s="2" t="inlineStr">
        <is>
          <t>explosive charge</t>
        </is>
      </c>
      <c r="AA236" s="2" t="inlineStr">
        <is>
          <t>1</t>
        </is>
      </c>
      <c r="AB236" s="2" t="inlineStr">
        <is>
          <t/>
        </is>
      </c>
      <c r="AC236" t="inlineStr">
        <is>
          <t/>
        </is>
      </c>
      <c r="AD236" t="inlineStr">
        <is>
          <t/>
        </is>
      </c>
      <c r="AE236" t="inlineStr">
        <is>
          <t/>
        </is>
      </c>
      <c r="AF236" t="inlineStr">
        <is>
          <t/>
        </is>
      </c>
      <c r="AG236" t="inlineStr">
        <is>
          <t/>
        </is>
      </c>
      <c r="AH236" t="inlineStr">
        <is>
          <t/>
        </is>
      </c>
      <c r="AI236" t="inlineStr">
        <is>
          <t/>
        </is>
      </c>
      <c r="AJ236" t="inlineStr">
        <is>
          <t/>
        </is>
      </c>
      <c r="AK236" t="inlineStr">
        <is>
          <t/>
        </is>
      </c>
      <c r="AL236" s="2" t="inlineStr">
        <is>
          <t>räjähdysainelataus</t>
        </is>
      </c>
      <c r="AM236" s="2" t="inlineStr">
        <is>
          <t>3</t>
        </is>
      </c>
      <c r="AN236" s="2" t="inlineStr">
        <is>
          <t/>
        </is>
      </c>
      <c r="AO236" t="inlineStr">
        <is>
          <t>räjähdyspanos</t>
        </is>
      </c>
      <c r="AP236" t="inlineStr">
        <is>
          <t/>
        </is>
      </c>
      <c r="AQ236" t="inlineStr">
        <is>
          <t/>
        </is>
      </c>
      <c r="AR236" t="inlineStr">
        <is>
          <t/>
        </is>
      </c>
      <c r="AS236" t="inlineStr">
        <is>
          <t/>
        </is>
      </c>
      <c r="AT236" t="inlineStr">
        <is>
          <t/>
        </is>
      </c>
      <c r="AU236" t="inlineStr">
        <is>
          <t/>
        </is>
      </c>
      <c r="AV236" t="inlineStr">
        <is>
          <t/>
        </is>
      </c>
      <c r="AW236" t="inlineStr">
        <is>
          <t/>
        </is>
      </c>
      <c r="AX236" t="inlineStr">
        <is>
          <t/>
        </is>
      </c>
      <c r="AY236" t="inlineStr">
        <is>
          <t/>
        </is>
      </c>
      <c r="AZ236" t="inlineStr">
        <is>
          <t/>
        </is>
      </c>
      <c r="BA236" t="inlineStr">
        <is>
          <t/>
        </is>
      </c>
      <c r="BB236" t="inlineStr">
        <is>
          <t/>
        </is>
      </c>
      <c r="BC236" t="inlineStr">
        <is>
          <t/>
        </is>
      </c>
      <c r="BD236" t="inlineStr">
        <is>
          <t/>
        </is>
      </c>
      <c r="BE236" t="inlineStr">
        <is>
          <t/>
        </is>
      </c>
      <c r="BF236" t="inlineStr">
        <is>
          <t/>
        </is>
      </c>
      <c r="BG236" t="inlineStr">
        <is>
          <t/>
        </is>
      </c>
      <c r="BH236" t="inlineStr">
        <is>
          <t/>
        </is>
      </c>
      <c r="BI236" t="inlineStr">
        <is>
          <t/>
        </is>
      </c>
      <c r="BJ236" t="inlineStr">
        <is>
          <t/>
        </is>
      </c>
      <c r="BK236" t="inlineStr">
        <is>
          <t/>
        </is>
      </c>
      <c r="BL236" t="inlineStr">
        <is>
          <t/>
        </is>
      </c>
      <c r="BM236" t="inlineStr">
        <is>
          <t/>
        </is>
      </c>
      <c r="BN236" t="inlineStr">
        <is>
          <t/>
        </is>
      </c>
      <c r="BO236" t="inlineStr">
        <is>
          <t/>
        </is>
      </c>
      <c r="BP236" t="inlineStr">
        <is>
          <t/>
        </is>
      </c>
      <c r="BQ236" t="inlineStr">
        <is>
          <t/>
        </is>
      </c>
      <c r="BR236" t="inlineStr">
        <is>
          <t/>
        </is>
      </c>
      <c r="BS236" t="inlineStr">
        <is>
          <t/>
        </is>
      </c>
      <c r="BT236" t="inlineStr">
        <is>
          <t/>
        </is>
      </c>
      <c r="BU236" t="inlineStr">
        <is>
          <t/>
        </is>
      </c>
      <c r="BV236" t="inlineStr">
        <is>
          <t/>
        </is>
      </c>
      <c r="BW236" t="inlineStr">
        <is>
          <t/>
        </is>
      </c>
      <c r="BX236" t="inlineStr">
        <is>
          <t/>
        </is>
      </c>
      <c r="BY236" t="inlineStr">
        <is>
          <t/>
        </is>
      </c>
      <c r="BZ236" t="inlineStr">
        <is>
          <t/>
        </is>
      </c>
      <c r="CA236" t="inlineStr">
        <is>
          <t/>
        </is>
      </c>
      <c r="CB236" t="inlineStr">
        <is>
          <t/>
        </is>
      </c>
      <c r="CC236" t="inlineStr">
        <is>
          <t/>
        </is>
      </c>
      <c r="CD236" t="inlineStr">
        <is>
          <t/>
        </is>
      </c>
      <c r="CE236" t="inlineStr">
        <is>
          <t/>
        </is>
      </c>
      <c r="CF236" t="inlineStr">
        <is>
          <t/>
        </is>
      </c>
      <c r="CG236" t="inlineStr">
        <is>
          <t/>
        </is>
      </c>
      <c r="CH236" t="inlineStr">
        <is>
          <t/>
        </is>
      </c>
      <c r="CI236" t="inlineStr">
        <is>
          <t/>
        </is>
      </c>
      <c r="CJ236" t="inlineStr">
        <is>
          <t/>
        </is>
      </c>
      <c r="CK236" t="inlineStr">
        <is>
          <t/>
        </is>
      </c>
      <c r="CL236" t="inlineStr">
        <is>
          <t/>
        </is>
      </c>
      <c r="CM236" t="inlineStr">
        <is>
          <t/>
        </is>
      </c>
      <c r="CN236" t="inlineStr">
        <is>
          <t/>
        </is>
      </c>
      <c r="CO236" t="inlineStr">
        <is>
          <t/>
        </is>
      </c>
      <c r="CP236" t="inlineStr">
        <is>
          <t/>
        </is>
      </c>
      <c r="CQ236" t="inlineStr">
        <is>
          <t/>
        </is>
      </c>
      <c r="CR236" t="inlineStr">
        <is>
          <t/>
        </is>
      </c>
      <c r="CS236" t="inlineStr">
        <is>
          <t/>
        </is>
      </c>
      <c r="CT236" t="inlineStr">
        <is>
          <t/>
        </is>
      </c>
      <c r="CU236" t="inlineStr">
        <is>
          <t/>
        </is>
      </c>
      <c r="CV236" t="inlineStr">
        <is>
          <t/>
        </is>
      </c>
      <c r="CW236" t="inlineStr">
        <is>
          <t/>
        </is>
      </c>
    </row>
    <row r="237">
      <c r="A237" s="1" t="str">
        <f>HYPERLINK("https://iate.europa.eu/entry/result/1407257/all", "1407257")</f>
        <v>1407257</v>
      </c>
      <c r="B237" t="inlineStr">
        <is>
          <t>INTERNATIONAL RELATIONS</t>
        </is>
      </c>
      <c r="C237" t="inlineStr">
        <is>
          <t>INTERNATIONAL RELATIONS|defence|military equipment|conventional weapon</t>
        </is>
      </c>
      <c r="D237" t="inlineStr">
        <is>
          <t>yes</t>
        </is>
      </c>
      <c r="E237" t="inlineStr">
        <is>
          <t/>
        </is>
      </c>
      <c r="F237" t="inlineStr">
        <is>
          <t/>
        </is>
      </c>
      <c r="G237" t="inlineStr">
        <is>
          <t/>
        </is>
      </c>
      <c r="H237" t="inlineStr">
        <is>
          <t/>
        </is>
      </c>
      <c r="I237" t="inlineStr">
        <is>
          <t/>
        </is>
      </c>
      <c r="J237" t="inlineStr">
        <is>
          <t/>
        </is>
      </c>
      <c r="K237" t="inlineStr">
        <is>
          <t/>
        </is>
      </c>
      <c r="L237" t="inlineStr">
        <is>
          <t/>
        </is>
      </c>
      <c r="M237" t="inlineStr">
        <is>
          <t/>
        </is>
      </c>
      <c r="N237" s="2" t="inlineStr">
        <is>
          <t>kanon</t>
        </is>
      </c>
      <c r="O237" s="2" t="inlineStr">
        <is>
          <t>3</t>
        </is>
      </c>
      <c r="P237" s="2" t="inlineStr">
        <is>
          <t/>
        </is>
      </c>
      <c r="Q237" t="inlineStr">
        <is>
          <t/>
        </is>
      </c>
      <c r="R237" s="2" t="inlineStr">
        <is>
          <t>Kanone</t>
        </is>
      </c>
      <c r="S237" s="2" t="inlineStr">
        <is>
          <t>3</t>
        </is>
      </c>
      <c r="T237" s="2" t="inlineStr">
        <is>
          <t/>
        </is>
      </c>
      <c r="U237" t="inlineStr">
        <is>
          <t/>
        </is>
      </c>
      <c r="V237" s="2" t="inlineStr">
        <is>
          <t>πυροβόλο</t>
        </is>
      </c>
      <c r="W237" s="2" t="inlineStr">
        <is>
          <t>3</t>
        </is>
      </c>
      <c r="X237" s="2" t="inlineStr">
        <is>
          <t/>
        </is>
      </c>
      <c r="Y237" t="inlineStr">
        <is>
          <t/>
        </is>
      </c>
      <c r="Z237" s="2" t="inlineStr">
        <is>
          <t>cannon</t>
        </is>
      </c>
      <c r="AA237" s="2" t="inlineStr">
        <is>
          <t>3</t>
        </is>
      </c>
      <c r="AB237" s="2" t="inlineStr">
        <is>
          <t/>
        </is>
      </c>
      <c r="AC237" t="inlineStr">
        <is>
          <t>large, heavy gun classified as artillery that launches a projectile using propellant</t>
        </is>
      </c>
      <c r="AD237" s="2" t="inlineStr">
        <is>
          <t>cañón</t>
        </is>
      </c>
      <c r="AE237" s="2" t="inlineStr">
        <is>
          <t>3</t>
        </is>
      </c>
      <c r="AF237" s="2" t="inlineStr">
        <is>
          <t/>
        </is>
      </c>
      <c r="AG237" t="inlineStr">
        <is>
          <t/>
        </is>
      </c>
      <c r="AH237" t="inlineStr">
        <is>
          <t/>
        </is>
      </c>
      <c r="AI237" t="inlineStr">
        <is>
          <t/>
        </is>
      </c>
      <c r="AJ237" t="inlineStr">
        <is>
          <t/>
        </is>
      </c>
      <c r="AK237" t="inlineStr">
        <is>
          <t/>
        </is>
      </c>
      <c r="AL237" s="2" t="inlineStr">
        <is>
          <t>kanuuna</t>
        </is>
      </c>
      <c r="AM237" s="2" t="inlineStr">
        <is>
          <t>2</t>
        </is>
      </c>
      <c r="AN237" s="2" t="inlineStr">
        <is>
          <t/>
        </is>
      </c>
      <c r="AO237" t="inlineStr">
        <is>
          <t>raskas tykki, jonka putken pituus on yli 20 kertaa putken kaliiperi</t>
        </is>
      </c>
      <c r="AP237" s="2" t="inlineStr">
        <is>
          <t>canon</t>
        </is>
      </c>
      <c r="AQ237" s="2" t="inlineStr">
        <is>
          <t>3</t>
        </is>
      </c>
      <c r="AR237" s="2" t="inlineStr">
        <is>
          <t/>
        </is>
      </c>
      <c r="AS237" t="inlineStr">
        <is>
          <t/>
        </is>
      </c>
      <c r="AT237" t="inlineStr">
        <is>
          <t/>
        </is>
      </c>
      <c r="AU237" t="inlineStr">
        <is>
          <t/>
        </is>
      </c>
      <c r="AV237" t="inlineStr">
        <is>
          <t/>
        </is>
      </c>
      <c r="AW237" t="inlineStr">
        <is>
          <t/>
        </is>
      </c>
      <c r="AX237" t="inlineStr">
        <is>
          <t/>
        </is>
      </c>
      <c r="AY237" t="inlineStr">
        <is>
          <t/>
        </is>
      </c>
      <c r="AZ237" t="inlineStr">
        <is>
          <t/>
        </is>
      </c>
      <c r="BA237" t="inlineStr">
        <is>
          <t/>
        </is>
      </c>
      <c r="BB237" t="inlineStr">
        <is>
          <t/>
        </is>
      </c>
      <c r="BC237" t="inlineStr">
        <is>
          <t/>
        </is>
      </c>
      <c r="BD237" t="inlineStr">
        <is>
          <t/>
        </is>
      </c>
      <c r="BE237" t="inlineStr">
        <is>
          <t/>
        </is>
      </c>
      <c r="BF237" s="2" t="inlineStr">
        <is>
          <t>cannone</t>
        </is>
      </c>
      <c r="BG237" s="2" t="inlineStr">
        <is>
          <t>3</t>
        </is>
      </c>
      <c r="BH237" s="2" t="inlineStr">
        <is>
          <t/>
        </is>
      </c>
      <c r="BI237" t="inlineStr">
        <is>
          <t/>
        </is>
      </c>
      <c r="BJ237" t="inlineStr">
        <is>
          <t/>
        </is>
      </c>
      <c r="BK237" t="inlineStr">
        <is>
          <t/>
        </is>
      </c>
      <c r="BL237" t="inlineStr">
        <is>
          <t/>
        </is>
      </c>
      <c r="BM237" t="inlineStr">
        <is>
          <t/>
        </is>
      </c>
      <c r="BN237" t="inlineStr">
        <is>
          <t/>
        </is>
      </c>
      <c r="BO237" t="inlineStr">
        <is>
          <t/>
        </is>
      </c>
      <c r="BP237" t="inlineStr">
        <is>
          <t/>
        </is>
      </c>
      <c r="BQ237" t="inlineStr">
        <is>
          <t/>
        </is>
      </c>
      <c r="BR237" t="inlineStr">
        <is>
          <t/>
        </is>
      </c>
      <c r="BS237" t="inlineStr">
        <is>
          <t/>
        </is>
      </c>
      <c r="BT237" t="inlineStr">
        <is>
          <t/>
        </is>
      </c>
      <c r="BU237" t="inlineStr">
        <is>
          <t/>
        </is>
      </c>
      <c r="BV237" s="2" t="inlineStr">
        <is>
          <t>kanon</t>
        </is>
      </c>
      <c r="BW237" s="2" t="inlineStr">
        <is>
          <t>3</t>
        </is>
      </c>
      <c r="BX237" s="2" t="inlineStr">
        <is>
          <t/>
        </is>
      </c>
      <c r="BY237" t="inlineStr">
        <is>
          <t/>
        </is>
      </c>
      <c r="BZ237" s="2" t="inlineStr">
        <is>
          <t>armata</t>
        </is>
      </c>
      <c r="CA237" s="2" t="inlineStr">
        <is>
          <t>3</t>
        </is>
      </c>
      <c r="CB237" s="2" t="inlineStr">
        <is>
          <t/>
        </is>
      </c>
      <c r="CC237" t="inlineStr">
        <is>
          <t>działo o stosunkowo długiej lufie (40–75 kalibrów), charakteryzujące się tym, że wystrzeliwane z niego pociski poruszają się po torach (krzywych) płaskich, mają dużą prędkość początkową (700–2000 m/s) i dużą donośność (od kilku do ponad 40 km)</t>
        </is>
      </c>
      <c r="CD237" s="2" t="inlineStr">
        <is>
          <t>canhão</t>
        </is>
      </c>
      <c r="CE237" s="2" t="inlineStr">
        <is>
          <t>3</t>
        </is>
      </c>
      <c r="CF237" s="2" t="inlineStr">
        <is>
          <t/>
        </is>
      </c>
      <c r="CG237" t="inlineStr">
        <is>
          <t/>
        </is>
      </c>
      <c r="CH237" t="inlineStr">
        <is>
          <t/>
        </is>
      </c>
      <c r="CI237" t="inlineStr">
        <is>
          <t/>
        </is>
      </c>
      <c r="CJ237" t="inlineStr">
        <is>
          <t/>
        </is>
      </c>
      <c r="CK237" t="inlineStr">
        <is>
          <t/>
        </is>
      </c>
      <c r="CL237" t="inlineStr">
        <is>
          <t/>
        </is>
      </c>
      <c r="CM237" t="inlineStr">
        <is>
          <t/>
        </is>
      </c>
      <c r="CN237" t="inlineStr">
        <is>
          <t/>
        </is>
      </c>
      <c r="CO237" t="inlineStr">
        <is>
          <t/>
        </is>
      </c>
      <c r="CP237" t="inlineStr">
        <is>
          <t/>
        </is>
      </c>
      <c r="CQ237" t="inlineStr">
        <is>
          <t/>
        </is>
      </c>
      <c r="CR237" t="inlineStr">
        <is>
          <t/>
        </is>
      </c>
      <c r="CS237" t="inlineStr">
        <is>
          <t/>
        </is>
      </c>
      <c r="CT237" s="2" t="inlineStr">
        <is>
          <t>eldrörsvapen</t>
        </is>
      </c>
      <c r="CU237" s="2" t="inlineStr">
        <is>
          <t>3</t>
        </is>
      </c>
      <c r="CV237" s="2" t="inlineStr">
        <is>
          <t/>
        </is>
      </c>
      <c r="CW237" t="inlineStr">
        <is>
          <t/>
        </is>
      </c>
    </row>
    <row r="238">
      <c r="A238" s="1" t="str">
        <f>HYPERLINK("https://iate.europa.eu/entry/result/1236252/all", "1236252")</f>
        <v>1236252</v>
      </c>
      <c r="B238" t="inlineStr">
        <is>
          <t>SCIENCE;TRANSPORT</t>
        </is>
      </c>
      <c r="C238" t="inlineStr">
        <is>
          <t>SCIENCE|natural and applied sciences|physical sciences;TRANSPORT</t>
        </is>
      </c>
      <c r="D238" t="inlineStr">
        <is>
          <t>no</t>
        </is>
      </c>
      <c r="E238" t="inlineStr">
        <is>
          <t/>
        </is>
      </c>
      <c r="F238" t="inlineStr">
        <is>
          <t/>
        </is>
      </c>
      <c r="G238" t="inlineStr">
        <is>
          <t/>
        </is>
      </c>
      <c r="H238" t="inlineStr">
        <is>
          <t/>
        </is>
      </c>
      <c r="I238" t="inlineStr">
        <is>
          <t/>
        </is>
      </c>
      <c r="J238" t="inlineStr">
        <is>
          <t/>
        </is>
      </c>
      <c r="K238" t="inlineStr">
        <is>
          <t/>
        </is>
      </c>
      <c r="L238" t="inlineStr">
        <is>
          <t/>
        </is>
      </c>
      <c r="M238" t="inlineStr">
        <is>
          <t/>
        </is>
      </c>
      <c r="N238" t="inlineStr">
        <is>
          <t/>
        </is>
      </c>
      <c r="O238" t="inlineStr">
        <is>
          <t/>
        </is>
      </c>
      <c r="P238" t="inlineStr">
        <is>
          <t/>
        </is>
      </c>
      <c r="Q238" t="inlineStr">
        <is>
          <t/>
        </is>
      </c>
      <c r="R238" s="2" t="inlineStr">
        <is>
          <t>Nachtsichtgeräte (pl.)</t>
        </is>
      </c>
      <c r="S238" s="2" t="inlineStr">
        <is>
          <t>3</t>
        </is>
      </c>
      <c r="T238" s="2" t="inlineStr">
        <is>
          <t/>
        </is>
      </c>
      <c r="U238" t="inlineStr">
        <is>
          <t>aktive N.(heute kaum noch verwendet): der zu beobachtende Bereich wird durch Weißlicht, Infrarotlicht od. andere Lichtquellen beleuchtet, was aber das Erkennen der eigenen Position ermöglicht; passive N.: 1) Restlichtverstärker, die den Helligkeitswert des beobachteten Gegenstandes intensivieren; 2) mit Infrarotdetektoren ausgestattete Wärmebildgeräte, die die Darstellung des beobachteten Gegenstandes in Form eines Wärmebildes oder Thermogramms ermöglichen</t>
        </is>
      </c>
      <c r="V238" s="2" t="inlineStr">
        <is>
          <t>εξοπλισμός νυκτερινής όρασης|
μέσον νυκτερινής κατόπτευσης</t>
        </is>
      </c>
      <c r="W238" s="2" t="inlineStr">
        <is>
          <t>3|
3</t>
        </is>
      </c>
      <c r="X238" s="2" t="inlineStr">
        <is>
          <t xml:space="preserve">|
</t>
        </is>
      </c>
      <c r="Y238" t="inlineStr">
        <is>
          <t/>
        </is>
      </c>
      <c r="Z238" s="2" t="inlineStr">
        <is>
          <t>night vision equipment</t>
        </is>
      </c>
      <c r="AA238" s="2" t="inlineStr">
        <is>
          <t>3</t>
        </is>
      </c>
      <c r="AB238" s="2" t="inlineStr">
        <is>
          <t/>
        </is>
      </c>
      <c r="AC238" t="inlineStr">
        <is>
          <t/>
        </is>
      </c>
      <c r="AD238" s="2" t="inlineStr">
        <is>
          <t>aparato de visión nocturna</t>
        </is>
      </c>
      <c r="AE238" s="2" t="inlineStr">
        <is>
          <t>3</t>
        </is>
      </c>
      <c r="AF238" s="2" t="inlineStr">
        <is>
          <t/>
        </is>
      </c>
      <c r="AG238" t="inlineStr">
        <is>
          <t/>
        </is>
      </c>
      <c r="AH238" t="inlineStr">
        <is>
          <t/>
        </is>
      </c>
      <c r="AI238" t="inlineStr">
        <is>
          <t/>
        </is>
      </c>
      <c r="AJ238" t="inlineStr">
        <is>
          <t/>
        </is>
      </c>
      <c r="AK238" t="inlineStr">
        <is>
          <t/>
        </is>
      </c>
      <c r="AL238" s="2" t="inlineStr">
        <is>
          <t>pimeänäkölaitteet</t>
        </is>
      </c>
      <c r="AM238" s="2" t="inlineStr">
        <is>
          <t>2</t>
        </is>
      </c>
      <c r="AN238" s="2" t="inlineStr">
        <is>
          <t/>
        </is>
      </c>
      <c r="AO238" t="inlineStr">
        <is>
          <t/>
        </is>
      </c>
      <c r="AP238" s="2" t="inlineStr">
        <is>
          <t>équipement de vision nocturne</t>
        </is>
      </c>
      <c r="AQ238" s="2" t="inlineStr">
        <is>
          <t>3</t>
        </is>
      </c>
      <c r="AR238" s="2" t="inlineStr">
        <is>
          <t/>
        </is>
      </c>
      <c r="AS238" t="inlineStr">
        <is>
          <t/>
        </is>
      </c>
      <c r="AT238" t="inlineStr">
        <is>
          <t/>
        </is>
      </c>
      <c r="AU238" t="inlineStr">
        <is>
          <t/>
        </is>
      </c>
      <c r="AV238" t="inlineStr">
        <is>
          <t/>
        </is>
      </c>
      <c r="AW238" t="inlineStr">
        <is>
          <t/>
        </is>
      </c>
      <c r="AX238" t="inlineStr">
        <is>
          <t/>
        </is>
      </c>
      <c r="AY238" t="inlineStr">
        <is>
          <t/>
        </is>
      </c>
      <c r="AZ238" t="inlineStr">
        <is>
          <t/>
        </is>
      </c>
      <c r="BA238" t="inlineStr">
        <is>
          <t/>
        </is>
      </c>
      <c r="BB238" t="inlineStr">
        <is>
          <t/>
        </is>
      </c>
      <c r="BC238" t="inlineStr">
        <is>
          <t/>
        </is>
      </c>
      <c r="BD238" t="inlineStr">
        <is>
          <t/>
        </is>
      </c>
      <c r="BE238" t="inlineStr">
        <is>
          <t/>
        </is>
      </c>
      <c r="BF238" s="2" t="inlineStr">
        <is>
          <t>apparecchiatura di visione notturna</t>
        </is>
      </c>
      <c r="BG238" s="2" t="inlineStr">
        <is>
          <t>3</t>
        </is>
      </c>
      <c r="BH238" s="2" t="inlineStr">
        <is>
          <t/>
        </is>
      </c>
      <c r="BI238" t="inlineStr">
        <is>
          <t/>
        </is>
      </c>
      <c r="BJ238" t="inlineStr">
        <is>
          <t/>
        </is>
      </c>
      <c r="BK238" t="inlineStr">
        <is>
          <t/>
        </is>
      </c>
      <c r="BL238" t="inlineStr">
        <is>
          <t/>
        </is>
      </c>
      <c r="BM238" t="inlineStr">
        <is>
          <t/>
        </is>
      </c>
      <c r="BN238" t="inlineStr">
        <is>
          <t/>
        </is>
      </c>
      <c r="BO238" t="inlineStr">
        <is>
          <t/>
        </is>
      </c>
      <c r="BP238" t="inlineStr">
        <is>
          <t/>
        </is>
      </c>
      <c r="BQ238" t="inlineStr">
        <is>
          <t/>
        </is>
      </c>
      <c r="BR238" t="inlineStr">
        <is>
          <t/>
        </is>
      </c>
      <c r="BS238" t="inlineStr">
        <is>
          <t/>
        </is>
      </c>
      <c r="BT238" t="inlineStr">
        <is>
          <t/>
        </is>
      </c>
      <c r="BU238" t="inlineStr">
        <is>
          <t/>
        </is>
      </c>
      <c r="BV238" s="2" t="inlineStr">
        <is>
          <t>nachtzichtapparatuur|
nachtkijker</t>
        </is>
      </c>
      <c r="BW238" s="2" t="inlineStr">
        <is>
          <t>3|
3</t>
        </is>
      </c>
      <c r="BX238" s="2" t="inlineStr">
        <is>
          <t xml:space="preserve">|
</t>
        </is>
      </c>
      <c r="BY238" t="inlineStr">
        <is>
          <t>1) nachtkijker:kleine kijker die's nachts op de schepen wordt gebruikt 2) Er bestaan volgens de WP 2 typen nachtzichtapparatuur, helderheidsversterkers en infraroodcamera's.</t>
        </is>
      </c>
      <c r="BZ238" t="inlineStr">
        <is>
          <t/>
        </is>
      </c>
      <c r="CA238" t="inlineStr">
        <is>
          <t/>
        </is>
      </c>
      <c r="CB238" t="inlineStr">
        <is>
          <t/>
        </is>
      </c>
      <c r="CC238" t="inlineStr">
        <is>
          <t/>
        </is>
      </c>
      <c r="CD238" s="2" t="inlineStr">
        <is>
          <t>equipamento de visão noturna</t>
        </is>
      </c>
      <c r="CE238" s="2" t="inlineStr">
        <is>
          <t>3</t>
        </is>
      </c>
      <c r="CF238" s="2" t="inlineStr">
        <is>
          <t/>
        </is>
      </c>
      <c r="CG238" t="inlineStr">
        <is>
          <t/>
        </is>
      </c>
      <c r="CH238" t="inlineStr">
        <is>
          <t/>
        </is>
      </c>
      <c r="CI238" t="inlineStr">
        <is>
          <t/>
        </is>
      </c>
      <c r="CJ238" t="inlineStr">
        <is>
          <t/>
        </is>
      </c>
      <c r="CK238" t="inlineStr">
        <is>
          <t/>
        </is>
      </c>
      <c r="CL238" t="inlineStr">
        <is>
          <t/>
        </is>
      </c>
      <c r="CM238" t="inlineStr">
        <is>
          <t/>
        </is>
      </c>
      <c r="CN238" t="inlineStr">
        <is>
          <t/>
        </is>
      </c>
      <c r="CO238" t="inlineStr">
        <is>
          <t/>
        </is>
      </c>
      <c r="CP238" t="inlineStr">
        <is>
          <t/>
        </is>
      </c>
      <c r="CQ238" t="inlineStr">
        <is>
          <t/>
        </is>
      </c>
      <c r="CR238" t="inlineStr">
        <is>
          <t/>
        </is>
      </c>
      <c r="CS238" t="inlineStr">
        <is>
          <t/>
        </is>
      </c>
      <c r="CT238" t="inlineStr">
        <is>
          <t/>
        </is>
      </c>
      <c r="CU238" t="inlineStr">
        <is>
          <t/>
        </is>
      </c>
      <c r="CV238" t="inlineStr">
        <is>
          <t/>
        </is>
      </c>
      <c r="CW238" t="inlineStr">
        <is>
          <t/>
        </is>
      </c>
    </row>
    <row r="239">
      <c r="A239" s="1" t="str">
        <f>HYPERLINK("https://iate.europa.eu/entry/result/3572888/all", "3572888")</f>
        <v>3572888</v>
      </c>
      <c r="B239" t="inlineStr">
        <is>
          <t>INTERNATIONAL RELATIONS</t>
        </is>
      </c>
      <c r="C239" t="inlineStr">
        <is>
          <t>INTERNATIONAL RELATIONS|defence|military equipment</t>
        </is>
      </c>
      <c r="D239" t="inlineStr">
        <is>
          <t>yes</t>
        </is>
      </c>
      <c r="E239" t="inlineStr">
        <is>
          <t/>
        </is>
      </c>
      <c r="F239" t="inlineStr">
        <is>
          <t/>
        </is>
      </c>
      <c r="G239" t="inlineStr">
        <is>
          <t/>
        </is>
      </c>
      <c r="H239" t="inlineStr">
        <is>
          <t/>
        </is>
      </c>
      <c r="I239" t="inlineStr">
        <is>
          <t/>
        </is>
      </c>
      <c r="J239" t="inlineStr">
        <is>
          <t/>
        </is>
      </c>
      <c r="K239" t="inlineStr">
        <is>
          <t/>
        </is>
      </c>
      <c r="L239" t="inlineStr">
        <is>
          <t/>
        </is>
      </c>
      <c r="M239" t="inlineStr">
        <is>
          <t/>
        </is>
      </c>
      <c r="N239" t="inlineStr">
        <is>
          <t/>
        </is>
      </c>
      <c r="O239" t="inlineStr">
        <is>
          <t/>
        </is>
      </c>
      <c r="P239" t="inlineStr">
        <is>
          <t/>
        </is>
      </c>
      <c r="Q239" t="inlineStr">
        <is>
          <t/>
        </is>
      </c>
      <c r="R239" t="inlineStr">
        <is>
          <t/>
        </is>
      </c>
      <c r="S239" t="inlineStr">
        <is>
          <t/>
        </is>
      </c>
      <c r="T239" t="inlineStr">
        <is>
          <t/>
        </is>
      </c>
      <c r="U239" t="inlineStr">
        <is>
          <t/>
        </is>
      </c>
      <c r="V239" t="inlineStr">
        <is>
          <t/>
        </is>
      </c>
      <c r="W239" t="inlineStr">
        <is>
          <t/>
        </is>
      </c>
      <c r="X239" t="inlineStr">
        <is>
          <t/>
        </is>
      </c>
      <c r="Y239" t="inlineStr">
        <is>
          <t/>
        </is>
      </c>
      <c r="Z239" s="2" t="inlineStr">
        <is>
          <t>mechanical weapon</t>
        </is>
      </c>
      <c r="AA239" s="2" t="inlineStr">
        <is>
          <t>3</t>
        </is>
      </c>
      <c r="AB239" s="2" t="inlineStr">
        <is>
          <t/>
        </is>
      </c>
      <c r="AC239" t="inlineStr">
        <is>
          <t>gun, in which the function is derived from the immediate releasing of accumulated mechanical energy</t>
        </is>
      </c>
      <c r="AD239" t="inlineStr">
        <is>
          <t/>
        </is>
      </c>
      <c r="AE239" t="inlineStr">
        <is>
          <t/>
        </is>
      </c>
      <c r="AF239" t="inlineStr">
        <is>
          <t/>
        </is>
      </c>
      <c r="AG239" t="inlineStr">
        <is>
          <t/>
        </is>
      </c>
      <c r="AH239" t="inlineStr">
        <is>
          <t/>
        </is>
      </c>
      <c r="AI239" t="inlineStr">
        <is>
          <t/>
        </is>
      </c>
      <c r="AJ239" t="inlineStr">
        <is>
          <t/>
        </is>
      </c>
      <c r="AK239" t="inlineStr">
        <is>
          <t/>
        </is>
      </c>
      <c r="AL239" t="inlineStr">
        <is>
          <t/>
        </is>
      </c>
      <c r="AM239" t="inlineStr">
        <is>
          <t/>
        </is>
      </c>
      <c r="AN239" t="inlineStr">
        <is>
          <t/>
        </is>
      </c>
      <c r="AO239" t="inlineStr">
        <is>
          <t/>
        </is>
      </c>
      <c r="AP239" t="inlineStr">
        <is>
          <t/>
        </is>
      </c>
      <c r="AQ239" t="inlineStr">
        <is>
          <t/>
        </is>
      </c>
      <c r="AR239" t="inlineStr">
        <is>
          <t/>
        </is>
      </c>
      <c r="AS239" t="inlineStr">
        <is>
          <t/>
        </is>
      </c>
      <c r="AT239" s="2" t="inlineStr">
        <is>
          <t>armán meicniúil|
gunna meicniúil</t>
        </is>
      </c>
      <c r="AU239" s="2" t="inlineStr">
        <is>
          <t>3|
3</t>
        </is>
      </c>
      <c r="AV239" s="2" t="inlineStr">
        <is>
          <t xml:space="preserve">preferred|
</t>
        </is>
      </c>
      <c r="AW239" t="inlineStr">
        <is>
          <t/>
        </is>
      </c>
      <c r="AX239" t="inlineStr">
        <is>
          <t/>
        </is>
      </c>
      <c r="AY239" t="inlineStr">
        <is>
          <t/>
        </is>
      </c>
      <c r="AZ239" t="inlineStr">
        <is>
          <t/>
        </is>
      </c>
      <c r="BA239" t="inlineStr">
        <is>
          <t/>
        </is>
      </c>
      <c r="BB239" t="inlineStr">
        <is>
          <t/>
        </is>
      </c>
      <c r="BC239" t="inlineStr">
        <is>
          <t/>
        </is>
      </c>
      <c r="BD239" t="inlineStr">
        <is>
          <t/>
        </is>
      </c>
      <c r="BE239" t="inlineStr">
        <is>
          <t/>
        </is>
      </c>
      <c r="BF239" t="inlineStr">
        <is>
          <t/>
        </is>
      </c>
      <c r="BG239" t="inlineStr">
        <is>
          <t/>
        </is>
      </c>
      <c r="BH239" t="inlineStr">
        <is>
          <t/>
        </is>
      </c>
      <c r="BI239" t="inlineStr">
        <is>
          <t/>
        </is>
      </c>
      <c r="BJ239" t="inlineStr">
        <is>
          <t/>
        </is>
      </c>
      <c r="BK239" t="inlineStr">
        <is>
          <t/>
        </is>
      </c>
      <c r="BL239" t="inlineStr">
        <is>
          <t/>
        </is>
      </c>
      <c r="BM239" t="inlineStr">
        <is>
          <t/>
        </is>
      </c>
      <c r="BN239" t="inlineStr">
        <is>
          <t/>
        </is>
      </c>
      <c r="BO239" t="inlineStr">
        <is>
          <t/>
        </is>
      </c>
      <c r="BP239" t="inlineStr">
        <is>
          <t/>
        </is>
      </c>
      <c r="BQ239" t="inlineStr">
        <is>
          <t/>
        </is>
      </c>
      <c r="BR239" t="inlineStr">
        <is>
          <t/>
        </is>
      </c>
      <c r="BS239" t="inlineStr">
        <is>
          <t/>
        </is>
      </c>
      <c r="BT239" t="inlineStr">
        <is>
          <t/>
        </is>
      </c>
      <c r="BU239" t="inlineStr">
        <is>
          <t/>
        </is>
      </c>
      <c r="BV239" t="inlineStr">
        <is>
          <t/>
        </is>
      </c>
      <c r="BW239" t="inlineStr">
        <is>
          <t/>
        </is>
      </c>
      <c r="BX239" t="inlineStr">
        <is>
          <t/>
        </is>
      </c>
      <c r="BY239" t="inlineStr">
        <is>
          <t/>
        </is>
      </c>
      <c r="BZ239" t="inlineStr">
        <is>
          <t/>
        </is>
      </c>
      <c r="CA239" t="inlineStr">
        <is>
          <t/>
        </is>
      </c>
      <c r="CB239" t="inlineStr">
        <is>
          <t/>
        </is>
      </c>
      <c r="CC239" t="inlineStr">
        <is>
          <t/>
        </is>
      </c>
      <c r="CD239" t="inlineStr">
        <is>
          <t/>
        </is>
      </c>
      <c r="CE239" t="inlineStr">
        <is>
          <t/>
        </is>
      </c>
      <c r="CF239" t="inlineStr">
        <is>
          <t/>
        </is>
      </c>
      <c r="CG239" t="inlineStr">
        <is>
          <t/>
        </is>
      </c>
      <c r="CH239" t="inlineStr">
        <is>
          <t/>
        </is>
      </c>
      <c r="CI239" t="inlineStr">
        <is>
          <t/>
        </is>
      </c>
      <c r="CJ239" t="inlineStr">
        <is>
          <t/>
        </is>
      </c>
      <c r="CK239" t="inlineStr">
        <is>
          <t/>
        </is>
      </c>
      <c r="CL239" s="2" t="inlineStr">
        <is>
          <t>mechanická zbraň</t>
        </is>
      </c>
      <c r="CM239" s="2" t="inlineStr">
        <is>
          <t>3</t>
        </is>
      </c>
      <c r="CN239" s="2" t="inlineStr">
        <is>
          <t/>
        </is>
      </c>
      <c r="CO239" t="inlineStr">
        <is>
          <t>zbraň, ktorej funkcia je založená na okamžitom uvoľnení energie nahromadenej mechanickým pôsobením</t>
        </is>
      </c>
      <c r="CP239" t="inlineStr">
        <is>
          <t/>
        </is>
      </c>
      <c r="CQ239" t="inlineStr">
        <is>
          <t/>
        </is>
      </c>
      <c r="CR239" t="inlineStr">
        <is>
          <t/>
        </is>
      </c>
      <c r="CS239" t="inlineStr">
        <is>
          <t/>
        </is>
      </c>
      <c r="CT239" t="inlineStr">
        <is>
          <t/>
        </is>
      </c>
      <c r="CU239" t="inlineStr">
        <is>
          <t/>
        </is>
      </c>
      <c r="CV239" t="inlineStr">
        <is>
          <t/>
        </is>
      </c>
      <c r="CW239" t="inlineStr">
        <is>
          <t/>
        </is>
      </c>
    </row>
    <row r="240">
      <c r="A240" s="1" t="str">
        <f>HYPERLINK("https://iate.europa.eu/entry/result/1216248/all", "1216248")</f>
        <v>1216248</v>
      </c>
      <c r="B240" t="inlineStr">
        <is>
          <t>INTERNATIONAL RELATIONS;PRODUCTION, TECHNOLOGY AND RESEARCH</t>
        </is>
      </c>
      <c r="C240" t="inlineStr">
        <is>
          <t>INTERNATIONAL RELATIONS|defence;INTERNATIONAL RELATIONS|defence|military equipment;PRODUCTION, TECHNOLOGY AND RESEARCH|technology and technical regulations</t>
        </is>
      </c>
      <c r="D240" t="inlineStr">
        <is>
          <t>yes</t>
        </is>
      </c>
      <c r="E240" t="inlineStr">
        <is>
          <t/>
        </is>
      </c>
      <c r="F240" s="2" t="inlineStr">
        <is>
          <t>гладкостенна цев</t>
        </is>
      </c>
      <c r="G240" s="2" t="inlineStr">
        <is>
          <t>3</t>
        </is>
      </c>
      <c r="H240" s="2" t="inlineStr">
        <is>
          <t/>
        </is>
      </c>
      <c r="I240" t="inlineStr">
        <is>
          <t/>
        </is>
      </c>
      <c r="J240" s="2" t="inlineStr">
        <is>
          <t>hlaveň s hladkým vývrtem</t>
        </is>
      </c>
      <c r="K240" s="2" t="inlineStr">
        <is>
          <t>3</t>
        </is>
      </c>
      <c r="L240" s="2" t="inlineStr">
        <is>
          <t/>
        </is>
      </c>
      <c r="M240" t="inlineStr">
        <is>
          <t/>
        </is>
      </c>
      <c r="N240" s="2" t="inlineStr">
        <is>
          <t>glat løb</t>
        </is>
      </c>
      <c r="O240" s="2" t="inlineStr">
        <is>
          <t>3</t>
        </is>
      </c>
      <c r="P240" s="2" t="inlineStr">
        <is>
          <t/>
        </is>
      </c>
      <c r="Q240" t="inlineStr">
        <is>
          <t>løb, der har en glat inderside</t>
        </is>
      </c>
      <c r="R240" s="2" t="inlineStr">
        <is>
          <t>glatter Lauf</t>
        </is>
      </c>
      <c r="S240" s="2" t="inlineStr">
        <is>
          <t>3</t>
        </is>
      </c>
      <c r="T240" s="2" t="inlineStr">
        <is>
          <t/>
        </is>
      </c>
      <c r="U240" t="inlineStr">
        <is>
          <t/>
        </is>
      </c>
      <c r="V240" s="2" t="inlineStr">
        <is>
          <t>με λεία κάννη|
λειόκαννο</t>
        </is>
      </c>
      <c r="W240" s="2" t="inlineStr">
        <is>
          <t>3|
3</t>
        </is>
      </c>
      <c r="X240" s="2" t="inlineStr">
        <is>
          <t xml:space="preserve">|
</t>
        </is>
      </c>
      <c r="Y240" t="inlineStr">
        <is>
          <t>τα πυροβόλα όπλα που δεν φέρουν στο εσωτερικό της κάνης ελικοειδείς ραβδώσεις</t>
        </is>
      </c>
      <c r="Z240" s="2" t="inlineStr">
        <is>
          <t>smoothbore barrel|
smooth-bore barrel|
smooth bore barrel</t>
        </is>
      </c>
      <c r="AA240" s="2" t="inlineStr">
        <is>
          <t>3|
1|
1</t>
        </is>
      </c>
      <c r="AB240" s="2" t="inlineStr">
        <is>
          <t xml:space="preserve">|
|
</t>
        </is>
      </c>
      <c r="AC240" t="inlineStr">
        <is>
          <t>barrel which is not rifled and fires projectiles which are often stabilized by fins to ensure they fly accurately and point-first</t>
        </is>
      </c>
      <c r="AD240" s="2" t="inlineStr">
        <is>
          <t>ánima lisa|
cañón de ánima lisa|
cañón liso</t>
        </is>
      </c>
      <c r="AE240" s="2" t="inlineStr">
        <is>
          <t>3|
3|
2</t>
        </is>
      </c>
      <c r="AF240" s="2" t="inlineStr">
        <is>
          <t xml:space="preserve">|
preferred|
</t>
        </is>
      </c>
      <c r="AG240" t="inlineStr">
        <is>
          <t>Cañón de un arma de fuego cuyo interior no tiene estrías, por lo que los proyectiles que dispara no están estabilizados giroscópicamente o los están mediante aletas, como en el caso de las granadas de morteros.</t>
        </is>
      </c>
      <c r="AH240" s="2" t="inlineStr">
        <is>
          <t>sileraud</t>
        </is>
      </c>
      <c r="AI240" s="2" t="inlineStr">
        <is>
          <t>3</t>
        </is>
      </c>
      <c r="AJ240" s="2" t="inlineStr">
        <is>
          <t/>
        </is>
      </c>
      <c r="AK240" t="inlineStr">
        <is>
          <t>relvaraud, mille õõnes ei ole vintsooni</t>
        </is>
      </c>
      <c r="AL240" s="2" t="inlineStr">
        <is>
          <t>sileä piippu</t>
        </is>
      </c>
      <c r="AM240" s="2" t="inlineStr">
        <is>
          <t>3</t>
        </is>
      </c>
      <c r="AN240" s="2" t="inlineStr">
        <is>
          <t/>
        </is>
      </c>
      <c r="AO240" t="inlineStr">
        <is>
          <t>piippu, jota ei ole rihlattu</t>
        </is>
      </c>
      <c r="AP240" s="2" t="inlineStr">
        <is>
          <t>âme lisse|
canon lisse</t>
        </is>
      </c>
      <c r="AQ240" s="2" t="inlineStr">
        <is>
          <t>4|
4</t>
        </is>
      </c>
      <c r="AR240" s="2" t="inlineStr">
        <is>
          <t xml:space="preserve">|
</t>
        </is>
      </c>
      <c r="AS240" t="inlineStr">
        <is>
          <t>canon à paroi interne lisse</t>
        </is>
      </c>
      <c r="AT240" s="2" t="inlineStr">
        <is>
          <t>bairille mínchró</t>
        </is>
      </c>
      <c r="AU240" s="2" t="inlineStr">
        <is>
          <t>3</t>
        </is>
      </c>
      <c r="AV240" s="2" t="inlineStr">
        <is>
          <t/>
        </is>
      </c>
      <c r="AW240" t="inlineStr">
        <is>
          <t/>
        </is>
      </c>
      <c r="AX240" s="2" t="inlineStr">
        <is>
          <t>glatka cijev</t>
        </is>
      </c>
      <c r="AY240" s="2" t="inlineStr">
        <is>
          <t>3</t>
        </is>
      </c>
      <c r="AZ240" s="2" t="inlineStr">
        <is>
          <t/>
        </is>
      </c>
      <c r="BA240" t="inlineStr">
        <is>
          <t/>
        </is>
      </c>
      <c r="BB240" s="2" t="inlineStr">
        <is>
          <t>sima cső|
sima furatú cső|
sima fegyvercső</t>
        </is>
      </c>
      <c r="BC240" s="2" t="inlineStr">
        <is>
          <t>4|
3|
3</t>
        </is>
      </c>
      <c r="BD240" s="2" t="inlineStr">
        <is>
          <t xml:space="preserve">|
|
</t>
        </is>
      </c>
      <c r="BE240" t="inlineStr">
        <is>
          <t>belső barázdák nélküli fegyvercső</t>
        </is>
      </c>
      <c r="BF240" s="2" t="inlineStr">
        <is>
          <t>anima liscia|
canna liscia</t>
        </is>
      </c>
      <c r="BG240" s="2" t="inlineStr">
        <is>
          <t>3|
3</t>
        </is>
      </c>
      <c r="BH240" s="2" t="inlineStr">
        <is>
          <t xml:space="preserve">|
</t>
        </is>
      </c>
      <c r="BI240" t="inlineStr">
        <is>
          <t>canna di un'arma con superficie interna liscia, che permette la roteazione e la fuorisuscita di pallini in una rosa rotonda e uniforme</t>
        </is>
      </c>
      <c r="BJ240" s="2" t="inlineStr">
        <is>
          <t>lygiavamzdis ginklas</t>
        </is>
      </c>
      <c r="BK240" s="2" t="inlineStr">
        <is>
          <t>3</t>
        </is>
      </c>
      <c r="BL240" s="2" t="inlineStr">
        <is>
          <t/>
        </is>
      </c>
      <c r="BM240" t="inlineStr">
        <is>
          <t>šaunamasis ginklas, kurio vamzdyje nėra graižtvų</t>
        </is>
      </c>
      <c r="BN240" s="2" t="inlineStr">
        <is>
          <t>gludstobrs</t>
        </is>
      </c>
      <c r="BO240" s="2" t="inlineStr">
        <is>
          <t>3</t>
        </is>
      </c>
      <c r="BP240" s="2" t="inlineStr">
        <is>
          <t/>
        </is>
      </c>
      <c r="BQ240" t="inlineStr">
        <is>
          <t/>
        </is>
      </c>
      <c r="BR240" s="2" t="inlineStr">
        <is>
          <t>kanna mingħajr raddi spirali|
kanna lixxa</t>
        </is>
      </c>
      <c r="BS240" s="2" t="inlineStr">
        <is>
          <t>3|
3</t>
        </is>
      </c>
      <c r="BT240" s="2" t="inlineStr">
        <is>
          <t xml:space="preserve">|
</t>
        </is>
      </c>
      <c r="BU240" t="inlineStr">
        <is>
          <t>kanna ta' arma b'superfiċje interna lixxa li tippermetti r-rotazzjoni u l-ħruġ tal-balal f'fetħa tonda u uniformi</t>
        </is>
      </c>
      <c r="BV240" s="2" t="inlineStr">
        <is>
          <t>gladde loop</t>
        </is>
      </c>
      <c r="BW240" s="2" t="inlineStr">
        <is>
          <t>3</t>
        </is>
      </c>
      <c r="BX240" s="2" t="inlineStr">
        <is>
          <t/>
        </is>
      </c>
      <c r="BY240" t="inlineStr">
        <is>
          <t>loop die niet getrokken is en waarbij de afgevuurde projectielen vaak door vinnen gestabiliseerd worden</t>
        </is>
      </c>
      <c r="BZ240" s="2" t="inlineStr">
        <is>
          <t>lufa o gładkim przewodzie</t>
        </is>
      </c>
      <c r="CA240" s="2" t="inlineStr">
        <is>
          <t>3</t>
        </is>
      </c>
      <c r="CB240" s="2" t="inlineStr">
        <is>
          <t/>
        </is>
      </c>
      <c r="CC240" t="inlineStr">
        <is>
          <t>lufa, której przewód nie jest gwintowany i nie nadaje pociskom ruchu obrotowego</t>
        </is>
      </c>
      <c r="CD240" s="2" t="inlineStr">
        <is>
          <t>cano liso</t>
        </is>
      </c>
      <c r="CE240" s="2" t="inlineStr">
        <is>
          <t>3</t>
        </is>
      </c>
      <c r="CF240" s="2" t="inlineStr">
        <is>
          <t/>
        </is>
      </c>
      <c r="CG240" t="inlineStr">
        <is>
          <t>Cano de uma arma de fogo cuja parede interior (a alma) possui uma superfície lisa.</t>
        </is>
      </c>
      <c r="CH240" s="2" t="inlineStr">
        <is>
          <t>țeavă lisă</t>
        </is>
      </c>
      <c r="CI240" s="2" t="inlineStr">
        <is>
          <t>3</t>
        </is>
      </c>
      <c r="CJ240" s="2" t="inlineStr">
        <is>
          <t/>
        </is>
      </c>
      <c r="CK240" t="inlineStr">
        <is>
          <t/>
        </is>
      </c>
      <c r="CL240" s="2" t="inlineStr">
        <is>
          <t>hlaveň s hladkým vývrtom|
hladký vývrt hlavne</t>
        </is>
      </c>
      <c r="CM240" s="2" t="inlineStr">
        <is>
          <t>3|
3</t>
        </is>
      </c>
      <c r="CN240" s="2" t="inlineStr">
        <is>
          <t>|
admitted</t>
        </is>
      </c>
      <c r="CO240" t="inlineStr">
        <is>
          <t>vodiaca časť vývrtu hlavne s hladkou stenou kruhového profilu</t>
        </is>
      </c>
      <c r="CP240" s="2" t="inlineStr">
        <is>
          <t>gladka cev</t>
        </is>
      </c>
      <c r="CQ240" s="2" t="inlineStr">
        <is>
          <t>3</t>
        </is>
      </c>
      <c r="CR240" s="2" t="inlineStr">
        <is>
          <t/>
        </is>
      </c>
      <c r="CS240" t="inlineStr">
        <is>
          <t>cev strelnega orožja, ki ni risana ;</t>
        </is>
      </c>
      <c r="CT240" s="2" t="inlineStr">
        <is>
          <t>slätborrad pipa</t>
        </is>
      </c>
      <c r="CU240" s="2" t="inlineStr">
        <is>
          <t>3</t>
        </is>
      </c>
      <c r="CV240" s="2" t="inlineStr">
        <is>
          <t/>
        </is>
      </c>
      <c r="CW240" t="inlineStr">
        <is>
          <t/>
        </is>
      </c>
    </row>
    <row r="241">
      <c r="A241" s="1" t="str">
        <f>HYPERLINK("https://iate.europa.eu/entry/result/1213131/all", "1213131")</f>
        <v>1213131</v>
      </c>
      <c r="B241" t="inlineStr">
        <is>
          <t>INTERNATIONAL RELATIONS</t>
        </is>
      </c>
      <c r="C241" t="inlineStr">
        <is>
          <t>INTERNATIONAL RELATIONS|defence|military equipment|conventional weapon</t>
        </is>
      </c>
      <c r="D241" t="inlineStr">
        <is>
          <t>yes</t>
        </is>
      </c>
      <c r="E241" t="inlineStr">
        <is>
          <t/>
        </is>
      </c>
      <c r="F241" s="2" t="inlineStr">
        <is>
          <t>огнехвъргачка</t>
        </is>
      </c>
      <c r="G241" s="2" t="inlineStr">
        <is>
          <t>3</t>
        </is>
      </c>
      <c r="H241" s="2" t="inlineStr">
        <is>
          <t/>
        </is>
      </c>
      <c r="I241" t="inlineStr">
        <is>
          <t>оръжие, което изстрелва запалителни вещества и
има оборудване за запалването им</t>
        </is>
      </c>
      <c r="J241" s="2" t="inlineStr">
        <is>
          <t>plamenomet</t>
        </is>
      </c>
      <c r="K241" s="2" t="inlineStr">
        <is>
          <t>3</t>
        </is>
      </c>
      <c r="L241" s="2" t="inlineStr">
        <is>
          <t/>
        </is>
      </c>
      <c r="M241" t="inlineStr">
        <is>
          <t>zbraň, která vrhá zápalnou látku a jejíž součástí je zařízení pro zapálení této látky</t>
        </is>
      </c>
      <c r="N241" s="2" t="inlineStr">
        <is>
          <t>flammekaster</t>
        </is>
      </c>
      <c r="O241" s="2" t="inlineStr">
        <is>
          <t>3</t>
        </is>
      </c>
      <c r="P241" s="2" t="inlineStr">
        <is>
          <t/>
        </is>
      </c>
      <c r="Q241" t="inlineStr">
        <is>
          <t>nærkampvåben, der kan udslynge en brændende, tyktflydende væske</t>
        </is>
      </c>
      <c r="R241" s="2" t="inlineStr">
        <is>
          <t>Flammenwerfer</t>
        </is>
      </c>
      <c r="S241" s="2" t="inlineStr">
        <is>
          <t>3</t>
        </is>
      </c>
      <c r="T241" s="2" t="inlineStr">
        <is>
          <t/>
        </is>
      </c>
      <c r="U241" t="inlineStr">
        <is>
          <t>Kriegswaffe aus der Gruppe der Brandwaffen, die dazu dient, einen langen Strahl einer brennenden Flüssigkeit unter hohem Druck auf ein Ziel zu sprühen</t>
        </is>
      </c>
      <c r="V241" s="2" t="inlineStr">
        <is>
          <t>φλογοβόλο</t>
        </is>
      </c>
      <c r="W241" s="2" t="inlineStr">
        <is>
          <t>3</t>
        </is>
      </c>
      <c r="X241" s="2" t="inlineStr">
        <is>
          <t/>
        </is>
      </c>
      <c r="Y241" t="inlineStr">
        <is>
          <t>όπλο με μηχανισμό που εκτοξεύει φλεγόμενο υγρό</t>
        </is>
      </c>
      <c r="Z241" s="2" t="inlineStr">
        <is>
          <t>flamethrower|
flame thrower|
flame gun</t>
        </is>
      </c>
      <c r="AA241" s="2" t="inlineStr">
        <is>
          <t>3|
2|
1</t>
        </is>
      </c>
      <c r="AB241" s="2" t="inlineStr">
        <is>
          <t xml:space="preserve">|
|
</t>
        </is>
      </c>
      <c r="AC241" t="inlineStr">
        <is>
          <t>mechanical incendiary device designed to project a long, controllable stream of fire</t>
        </is>
      </c>
      <c r="AD241" s="2" t="inlineStr">
        <is>
          <t>lanzallamas</t>
        </is>
      </c>
      <c r="AE241" s="2" t="inlineStr">
        <is>
          <t>3</t>
        </is>
      </c>
      <c r="AF241" s="2" t="inlineStr">
        <is>
          <t/>
        </is>
      </c>
      <c r="AG241" t="inlineStr">
        <is>
          <t>Dispositivo utilizado para proyectar combustible encendido desde una tobera.</t>
        </is>
      </c>
      <c r="AH241" s="2" t="inlineStr">
        <is>
          <t>leegiheitja</t>
        </is>
      </c>
      <c r="AI241" s="2" t="inlineStr">
        <is>
          <t>3</t>
        </is>
      </c>
      <c r="AJ241" s="2" t="inlineStr">
        <is>
          <t/>
        </is>
      </c>
      <c r="AK241" t="inlineStr">
        <is>
          <t>relv, mis paiskab välja süütevedelikku ja on varustatud selle süütamiseks vajaliku seadmega</t>
        </is>
      </c>
      <c r="AL241" s="2" t="inlineStr">
        <is>
          <t>liekinheitin</t>
        </is>
      </c>
      <c r="AM241" s="2" t="inlineStr">
        <is>
          <t>3</t>
        </is>
      </c>
      <c r="AN241" s="2" t="inlineStr">
        <is>
          <t/>
        </is>
      </c>
      <c r="AO241" t="inlineStr">
        <is>
          <t>laite, jonka toimintaperiaatteena on ruiskuttaa palavaa nestettä (erilaiset öljypohjaiset seokset) tai hyytelöä (esim. napalm) ja siten mahdollistaa kohteen sytyttäminen tuleen matkan päästä</t>
        </is>
      </c>
      <c r="AP241" s="2" t="inlineStr">
        <is>
          <t>lance-flammes</t>
        </is>
      </c>
      <c r="AQ241" s="2" t="inlineStr">
        <is>
          <t>3</t>
        </is>
      </c>
      <c r="AR241" s="2" t="inlineStr">
        <is>
          <t/>
        </is>
      </c>
      <c r="AS241" t="inlineStr">
        <is>
          <t>arme qui projette un liquide incendiaire et qui est dotée d'un système d'allumage</t>
        </is>
      </c>
      <c r="AT241" s="2" t="inlineStr">
        <is>
          <t>teilgeoir lasrach</t>
        </is>
      </c>
      <c r="AU241" s="2" t="inlineStr">
        <is>
          <t>3</t>
        </is>
      </c>
      <c r="AV241" s="2" t="inlineStr">
        <is>
          <t/>
        </is>
      </c>
      <c r="AW241" t="inlineStr">
        <is>
          <t/>
        </is>
      </c>
      <c r="AX241" s="2" t="inlineStr">
        <is>
          <t>bacaš plamena|
plamenobacač</t>
        </is>
      </c>
      <c r="AY241" s="2" t="inlineStr">
        <is>
          <t>3|
3</t>
        </is>
      </c>
      <c r="AZ241" s="2" t="inlineStr">
        <is>
          <t xml:space="preserve">preferred|
</t>
        </is>
      </c>
      <c r="BA241" t="inlineStr">
        <is>
          <t>oružje koje uz pomoć stlačenoga plina izbacuje plameni mlaz zapaljive tvari</t>
        </is>
      </c>
      <c r="BB241" s="2" t="inlineStr">
        <is>
          <t>lángszóró</t>
        </is>
      </c>
      <c r="BC241" s="2" t="inlineStr">
        <is>
          <t>3</t>
        </is>
      </c>
      <c r="BD241" s="2" t="inlineStr">
        <is>
          <t/>
        </is>
      </c>
      <c r="BE241" t="inlineStr">
        <is>
          <t/>
        </is>
      </c>
      <c r="BF241" s="2" t="inlineStr">
        <is>
          <t>lanciafiamme</t>
        </is>
      </c>
      <c r="BG241" s="2" t="inlineStr">
        <is>
          <t>3</t>
        </is>
      </c>
      <c r="BH241" s="2" t="inlineStr">
        <is>
          <t/>
        </is>
      </c>
      <c r="BI241" t="inlineStr">
        <is>
          <t>arma che, rilasciando sostanze chimiche fortemente compresse in una bombola, provoca una grande fiammata dal getto di decine di metri</t>
        </is>
      </c>
      <c r="BJ241" s="2" t="inlineStr">
        <is>
          <t>liepsnosvaidis</t>
        </is>
      </c>
      <c r="BK241" s="2" t="inlineStr">
        <is>
          <t>3</t>
        </is>
      </c>
      <c r="BL241" s="2" t="inlineStr">
        <is>
          <t/>
        </is>
      </c>
      <c r="BM241" t="inlineStr">
        <is>
          <t>ginklas padegamajam mišiniui svaidyti ir jam padegti</t>
        </is>
      </c>
      <c r="BN241" s="2" t="inlineStr">
        <is>
          <t>liesmumetējs|
ugunsmetējs</t>
        </is>
      </c>
      <c r="BO241" s="2" t="inlineStr">
        <is>
          <t>3|
3</t>
        </is>
      </c>
      <c r="BP241" s="2" t="inlineStr">
        <is>
          <t xml:space="preserve">preferred|
</t>
        </is>
      </c>
      <c r="BQ241" t="inlineStr">
        <is>
          <t/>
        </is>
      </c>
      <c r="BR241" s="2" t="inlineStr">
        <is>
          <t>kanun tal-fjammi|
arma li twaddab il-fjammi</t>
        </is>
      </c>
      <c r="BS241" s="2" t="inlineStr">
        <is>
          <t>3|
3</t>
        </is>
      </c>
      <c r="BT241" s="2" t="inlineStr">
        <is>
          <t xml:space="preserve">|
</t>
        </is>
      </c>
      <c r="BU241" t="inlineStr">
        <is>
          <t>arma, immuntata jew li tinġarr, li tisprejja karburant jaqbad bin-nar fuq ċerta distanza</t>
        </is>
      </c>
      <c r="BV241" s="2" t="inlineStr">
        <is>
          <t>vlammenwerper</t>
        </is>
      </c>
      <c r="BW241" s="2" t="inlineStr">
        <is>
          <t>3</t>
        </is>
      </c>
      <c r="BX241" s="2" t="inlineStr">
        <is>
          <t/>
        </is>
      </c>
      <c r="BY241" t="inlineStr">
        <is>
          <t>"wapen
 dat een brandbare vloeistof onder hoge druk wegspuit uit een sproeiopening
 waarbij de vloeistof ontstoken wordt"</t>
        </is>
      </c>
      <c r="BZ241" s="2" t="inlineStr">
        <is>
          <t>miotacz ognia</t>
        </is>
      </c>
      <c r="CA241" s="2" t="inlineStr">
        <is>
          <t>3</t>
        </is>
      </c>
      <c r="CB241" s="2" t="inlineStr">
        <is>
          <t/>
        </is>
      </c>
      <c r="CC241" t="inlineStr">
        <is>
          <t>broń (tzw. zapalająca) do zdalnego rażenia i wzniecania pożarów strumieniem palącej się substancji chem. (benzyny, napalmu); strumień wypływa z dużą prędkością z pistoletu połączonego ze zbiornikiem substancji</t>
        </is>
      </c>
      <c r="CD241" s="2" t="inlineStr">
        <is>
          <t>lança-chamas</t>
        </is>
      </c>
      <c r="CE241" s="2" t="inlineStr">
        <is>
          <t>3</t>
        </is>
      </c>
      <c r="CF241" s="2" t="inlineStr">
        <is>
          <t/>
        </is>
      </c>
      <c r="CG241" t="inlineStr">
        <is>
          <t>Aparelho destinado a projetar líquidos inflamados contra o inimigo.</t>
        </is>
      </c>
      <c r="CH241" s="2" t="inlineStr">
        <is>
          <t>aruncător de flăcări</t>
        </is>
      </c>
      <c r="CI241" s="2" t="inlineStr">
        <is>
          <t>3</t>
        </is>
      </c>
      <c r="CJ241" s="2" t="inlineStr">
        <is>
          <t/>
        </is>
      </c>
      <c r="CK241" t="inlineStr">
        <is>
          <t>armă care servește la aruncarea unui lichid inflamabil (care ia foc în aer) asupra obiectivelor inamice mai apropiate</t>
        </is>
      </c>
      <c r="CL241" s="2" t="inlineStr">
        <is>
          <t>plameňomet</t>
        </is>
      </c>
      <c r="CM241" s="2" t="inlineStr">
        <is>
          <t>3</t>
        </is>
      </c>
      <c r="CN241" s="2" t="inlineStr">
        <is>
          <t/>
        </is>
      </c>
      <c r="CO241" t="inlineStr">
        <is>
          <t>zbraň vrhajúca prúd horiacej látky</t>
        </is>
      </c>
      <c r="CP241" s="2" t="inlineStr">
        <is>
          <t>plamenomet</t>
        </is>
      </c>
      <c r="CQ241" s="2" t="inlineStr">
        <is>
          <t>3</t>
        </is>
      </c>
      <c r="CR241" s="2" t="inlineStr">
        <is>
          <t/>
        </is>
      </c>
      <c r="CS241" t="inlineStr">
        <is>
          <t>orožje, posebej za uničevanje žive sile in 
zažiganje predmetov ali objektov</t>
        </is>
      </c>
      <c r="CT241" s="2" t="inlineStr">
        <is>
          <t>eldkastare|
eldspruta</t>
        </is>
      </c>
      <c r="CU241" s="2" t="inlineStr">
        <is>
          <t>3|
3</t>
        </is>
      </c>
      <c r="CV241" s="2" t="inlineStr">
        <is>
          <t xml:space="preserve">|
</t>
        </is>
      </c>
      <c r="CW241" t="inlineStr">
        <is>
          <t>brandstridsmedel bestående av vätske- och tryckbehållare, slang med munstycke som framkallar en eldstråle</t>
        </is>
      </c>
    </row>
    <row r="242">
      <c r="A242" s="1" t="str">
        <f>HYPERLINK("https://iate.europa.eu/entry/result/3572886/all", "3572886")</f>
        <v>3572886</v>
      </c>
      <c r="B242" t="inlineStr">
        <is>
          <t>INTERNATIONAL RELATIONS</t>
        </is>
      </c>
      <c r="C242" t="inlineStr">
        <is>
          <t>INTERNATIONAL RELATIONS|defence|military equipment</t>
        </is>
      </c>
      <c r="D242" t="inlineStr">
        <is>
          <t>yes</t>
        </is>
      </c>
      <c r="E242" t="inlineStr">
        <is>
          <t/>
        </is>
      </c>
      <c r="F242" t="inlineStr">
        <is>
          <t/>
        </is>
      </c>
      <c r="G242" t="inlineStr">
        <is>
          <t/>
        </is>
      </c>
      <c r="H242" t="inlineStr">
        <is>
          <t/>
        </is>
      </c>
      <c r="I242" t="inlineStr">
        <is>
          <t/>
        </is>
      </c>
      <c r="J242" s="2" t="inlineStr">
        <is>
          <t>signalizační zbraň</t>
        </is>
      </c>
      <c r="K242" s="2" t="inlineStr">
        <is>
          <t>3</t>
        </is>
      </c>
      <c r="L242" s="2" t="inlineStr">
        <is>
          <t/>
        </is>
      </c>
      <c r="M242" t="inlineStr">
        <is>
          <t/>
        </is>
      </c>
      <c r="N242" t="inlineStr">
        <is>
          <t/>
        </is>
      </c>
      <c r="O242" t="inlineStr">
        <is>
          <t/>
        </is>
      </c>
      <c r="P242" t="inlineStr">
        <is>
          <t/>
        </is>
      </c>
      <c r="Q242" t="inlineStr">
        <is>
          <t/>
        </is>
      </c>
      <c r="R242" t="inlineStr">
        <is>
          <t/>
        </is>
      </c>
      <c r="S242" t="inlineStr">
        <is>
          <t/>
        </is>
      </c>
      <c r="T242" t="inlineStr">
        <is>
          <t/>
        </is>
      </c>
      <c r="U242" t="inlineStr">
        <is>
          <t/>
        </is>
      </c>
      <c r="V242" t="inlineStr">
        <is>
          <t/>
        </is>
      </c>
      <c r="W242" t="inlineStr">
        <is>
          <t/>
        </is>
      </c>
      <c r="X242" t="inlineStr">
        <is>
          <t/>
        </is>
      </c>
      <c r="Y242" t="inlineStr">
        <is>
          <t/>
        </is>
      </c>
      <c r="Z242" s="2" t="inlineStr">
        <is>
          <t>signal weapon</t>
        </is>
      </c>
      <c r="AA242" s="2" t="inlineStr">
        <is>
          <t>3</t>
        </is>
      </c>
      <c r="AB242" s="2" t="inlineStr">
        <is>
          <t/>
        </is>
      </c>
      <c r="AC242" t="inlineStr">
        <is>
          <t>single-purposed equipment based on the short and long weapons for using of signal caliber larger than 16 mm</t>
        </is>
      </c>
      <c r="AD242" t="inlineStr">
        <is>
          <t/>
        </is>
      </c>
      <c r="AE242" t="inlineStr">
        <is>
          <t/>
        </is>
      </c>
      <c r="AF242" t="inlineStr">
        <is>
          <t/>
        </is>
      </c>
      <c r="AG242" t="inlineStr">
        <is>
          <t/>
        </is>
      </c>
      <c r="AH242" t="inlineStr">
        <is>
          <t/>
        </is>
      </c>
      <c r="AI242" t="inlineStr">
        <is>
          <t/>
        </is>
      </c>
      <c r="AJ242" t="inlineStr">
        <is>
          <t/>
        </is>
      </c>
      <c r="AK242" t="inlineStr">
        <is>
          <t/>
        </is>
      </c>
      <c r="AL242" t="inlineStr">
        <is>
          <t/>
        </is>
      </c>
      <c r="AM242" t="inlineStr">
        <is>
          <t/>
        </is>
      </c>
      <c r="AN242" t="inlineStr">
        <is>
          <t/>
        </is>
      </c>
      <c r="AO242" t="inlineStr">
        <is>
          <t/>
        </is>
      </c>
      <c r="AP242" t="inlineStr">
        <is>
          <t/>
        </is>
      </c>
      <c r="AQ242" t="inlineStr">
        <is>
          <t/>
        </is>
      </c>
      <c r="AR242" t="inlineStr">
        <is>
          <t/>
        </is>
      </c>
      <c r="AS242" t="inlineStr">
        <is>
          <t/>
        </is>
      </c>
      <c r="AT242" s="2" t="inlineStr">
        <is>
          <t>arm comharthaí|
armán comharthaí</t>
        </is>
      </c>
      <c r="AU242" s="2" t="inlineStr">
        <is>
          <t>3|
3</t>
        </is>
      </c>
      <c r="AV242" s="2" t="inlineStr">
        <is>
          <t>|
preferred</t>
        </is>
      </c>
      <c r="AW242" t="inlineStr">
        <is>
          <t/>
        </is>
      </c>
      <c r="AX242" t="inlineStr">
        <is>
          <t/>
        </is>
      </c>
      <c r="AY242" t="inlineStr">
        <is>
          <t/>
        </is>
      </c>
      <c r="AZ242" t="inlineStr">
        <is>
          <t/>
        </is>
      </c>
      <c r="BA242" t="inlineStr">
        <is>
          <t/>
        </is>
      </c>
      <c r="BB242" t="inlineStr">
        <is>
          <t/>
        </is>
      </c>
      <c r="BC242" t="inlineStr">
        <is>
          <t/>
        </is>
      </c>
      <c r="BD242" t="inlineStr">
        <is>
          <t/>
        </is>
      </c>
      <c r="BE242" t="inlineStr">
        <is>
          <t/>
        </is>
      </c>
      <c r="BF242" t="inlineStr">
        <is>
          <t/>
        </is>
      </c>
      <c r="BG242" t="inlineStr">
        <is>
          <t/>
        </is>
      </c>
      <c r="BH242" t="inlineStr">
        <is>
          <t/>
        </is>
      </c>
      <c r="BI242" t="inlineStr">
        <is>
          <t/>
        </is>
      </c>
      <c r="BJ242" s="2" t="inlineStr">
        <is>
          <t>signalinis ginklas</t>
        </is>
      </c>
      <c r="BK242" s="2" t="inlineStr">
        <is>
          <t>3</t>
        </is>
      </c>
      <c r="BL242" s="2" t="inlineStr">
        <is>
          <t/>
        </is>
      </c>
      <c r="BM242" t="inlineStr">
        <is>
          <t>įrenginys,
turintys šovinio lizdą, kuris yra sukonstruotas šaudyti tik tuščiaisiais
šaudmenimis, dirginamąja medžiaga, kitomis veikliosiomis medžiagomis ar
pirotechnikos signaliniais šoviniais, ir kuris negali būti perdirbtas taip, kad
sprogstamųjų medžiagų degimo produktų slėgio jėga iš jo būtų atliekamas šūvis ar
paleidžiama kulka ar sviedinys</t>
        </is>
      </c>
      <c r="BN242" t="inlineStr">
        <is>
          <t/>
        </is>
      </c>
      <c r="BO242" t="inlineStr">
        <is>
          <t/>
        </is>
      </c>
      <c r="BP242" t="inlineStr">
        <is>
          <t/>
        </is>
      </c>
      <c r="BQ242" t="inlineStr">
        <is>
          <t/>
        </is>
      </c>
      <c r="BR242" t="inlineStr">
        <is>
          <t/>
        </is>
      </c>
      <c r="BS242" t="inlineStr">
        <is>
          <t/>
        </is>
      </c>
      <c r="BT242" t="inlineStr">
        <is>
          <t/>
        </is>
      </c>
      <c r="BU242" t="inlineStr">
        <is>
          <t/>
        </is>
      </c>
      <c r="BV242" t="inlineStr">
        <is>
          <t/>
        </is>
      </c>
      <c r="BW242" t="inlineStr">
        <is>
          <t/>
        </is>
      </c>
      <c r="BX242" t="inlineStr">
        <is>
          <t/>
        </is>
      </c>
      <c r="BY242" t="inlineStr">
        <is>
          <t/>
        </is>
      </c>
      <c r="BZ242" s="2" t="inlineStr">
        <is>
          <t>broń sygnałowa</t>
        </is>
      </c>
      <c r="CA242" s="2" t="inlineStr">
        <is>
          <t>3</t>
        </is>
      </c>
      <c r="CB242" s="2" t="inlineStr">
        <is>
          <t/>
        </is>
      </c>
      <c r="CC242" t="inlineStr">
        <is>
          <t>urządzenie wielokrotnego użycia, które w wyniku działania sprężonych gazów, powstających na skutek spalania materiału miotającego, jest zdolne do wystrzelenia z lufy o kalibrze nie mniejszym niż 25 mm substancji w postaci ładunku pirotechnicznego celem wywołania efektu wizualnego lub akustycznego</t>
        </is>
      </c>
      <c r="CD242" t="inlineStr">
        <is>
          <t/>
        </is>
      </c>
      <c r="CE242" t="inlineStr">
        <is>
          <t/>
        </is>
      </c>
      <c r="CF242" t="inlineStr">
        <is>
          <t/>
        </is>
      </c>
      <c r="CG242" t="inlineStr">
        <is>
          <t/>
        </is>
      </c>
      <c r="CH242" t="inlineStr">
        <is>
          <t/>
        </is>
      </c>
      <c r="CI242" t="inlineStr">
        <is>
          <t/>
        </is>
      </c>
      <c r="CJ242" t="inlineStr">
        <is>
          <t/>
        </is>
      </c>
      <c r="CK242" t="inlineStr">
        <is>
          <t/>
        </is>
      </c>
      <c r="CL242" s="2" t="inlineStr">
        <is>
          <t>signálna zbraň</t>
        </is>
      </c>
      <c r="CM242" s="2" t="inlineStr">
        <is>
          <t>3</t>
        </is>
      </c>
      <c r="CN242" s="2" t="inlineStr">
        <is>
          <t/>
        </is>
      </c>
      <c r="CO242" t="inlineStr">
        <is>
          <t>palná zbraň určená výhradne na používanie signálnych nábojov kalibru väčšieho ako 16 mm</t>
        </is>
      </c>
      <c r="CP242" t="inlineStr">
        <is>
          <t/>
        </is>
      </c>
      <c r="CQ242" t="inlineStr">
        <is>
          <t/>
        </is>
      </c>
      <c r="CR242" t="inlineStr">
        <is>
          <t/>
        </is>
      </c>
      <c r="CS242" t="inlineStr">
        <is>
          <t/>
        </is>
      </c>
      <c r="CT242" t="inlineStr">
        <is>
          <t/>
        </is>
      </c>
      <c r="CU242" t="inlineStr">
        <is>
          <t/>
        </is>
      </c>
      <c r="CV242" t="inlineStr">
        <is>
          <t/>
        </is>
      </c>
      <c r="CW242" t="inlineStr">
        <is>
          <t/>
        </is>
      </c>
    </row>
    <row r="243">
      <c r="A243" s="1" t="str">
        <f>HYPERLINK("https://iate.europa.eu/entry/result/844141/all", "844141")</f>
        <v>844141</v>
      </c>
      <c r="B243" t="inlineStr">
        <is>
          <t>INTERNATIONAL RELATIONS;PRODUCTION, TECHNOLOGY AND RESEARCH</t>
        </is>
      </c>
      <c r="C243" t="inlineStr">
        <is>
          <t>INTERNATIONAL RELATIONS|defence;PRODUCTION, TECHNOLOGY AND RESEARCH|technology and technical regulations</t>
        </is>
      </c>
      <c r="D243" t="inlineStr">
        <is>
          <t>no</t>
        </is>
      </c>
      <c r="E243" t="inlineStr">
        <is>
          <t/>
        </is>
      </c>
      <c r="F243" t="inlineStr">
        <is>
          <t/>
        </is>
      </c>
      <c r="G243" t="inlineStr">
        <is>
          <t/>
        </is>
      </c>
      <c r="H243" t="inlineStr">
        <is>
          <t/>
        </is>
      </c>
      <c r="I243" t="inlineStr">
        <is>
          <t/>
        </is>
      </c>
      <c r="J243" t="inlineStr">
        <is>
          <t/>
        </is>
      </c>
      <c r="K243" t="inlineStr">
        <is>
          <t/>
        </is>
      </c>
      <c r="L243" t="inlineStr">
        <is>
          <t/>
        </is>
      </c>
      <c r="M243" t="inlineStr">
        <is>
          <t/>
        </is>
      </c>
      <c r="N243" t="inlineStr">
        <is>
          <t/>
        </is>
      </c>
      <c r="O243" t="inlineStr">
        <is>
          <t/>
        </is>
      </c>
      <c r="P243" t="inlineStr">
        <is>
          <t/>
        </is>
      </c>
      <c r="Q243" t="inlineStr">
        <is>
          <t/>
        </is>
      </c>
      <c r="R243" t="inlineStr">
        <is>
          <t/>
        </is>
      </c>
      <c r="S243" t="inlineStr">
        <is>
          <t/>
        </is>
      </c>
      <c r="T243" t="inlineStr">
        <is>
          <t/>
        </is>
      </c>
      <c r="U243" t="inlineStr">
        <is>
          <t/>
        </is>
      </c>
      <c r="V243" s="2" t="inlineStr">
        <is>
          <t>σκοπευτής</t>
        </is>
      </c>
      <c r="W243" s="2" t="inlineStr">
        <is>
          <t>3</t>
        </is>
      </c>
      <c r="X243" s="2" t="inlineStr">
        <is>
          <t/>
        </is>
      </c>
      <c r="Y243" t="inlineStr">
        <is>
          <t/>
        </is>
      </c>
      <c r="Z243" s="2" t="inlineStr">
        <is>
          <t>sport shooter|
target shooter</t>
        </is>
      </c>
      <c r="AA243" s="2" t="inlineStr">
        <is>
          <t>2|
2</t>
        </is>
      </c>
      <c r="AB243" s="2" t="inlineStr">
        <is>
          <t xml:space="preserve">|
</t>
        </is>
      </c>
      <c r="AC243" t="inlineStr">
        <is>
          <t>The current term seems to be 'sport shooter'. 'Sportsman' meaning a man who hunts or shoots wold animals as a pastime' is dated. 'Marksman' is merely someone who is skilled in shooting.</t>
        </is>
      </c>
      <c r="AD243" t="inlineStr">
        <is>
          <t/>
        </is>
      </c>
      <c r="AE243" t="inlineStr">
        <is>
          <t/>
        </is>
      </c>
      <c r="AF243" t="inlineStr">
        <is>
          <t/>
        </is>
      </c>
      <c r="AG243" t="inlineStr">
        <is>
          <t/>
        </is>
      </c>
      <c r="AH243" t="inlineStr">
        <is>
          <t/>
        </is>
      </c>
      <c r="AI243" t="inlineStr">
        <is>
          <t/>
        </is>
      </c>
      <c r="AJ243" t="inlineStr">
        <is>
          <t/>
        </is>
      </c>
      <c r="AK243" t="inlineStr">
        <is>
          <t/>
        </is>
      </c>
      <c r="AL243" t="inlineStr">
        <is>
          <t/>
        </is>
      </c>
      <c r="AM243" t="inlineStr">
        <is>
          <t/>
        </is>
      </c>
      <c r="AN243" t="inlineStr">
        <is>
          <t/>
        </is>
      </c>
      <c r="AO243" t="inlineStr">
        <is>
          <t/>
        </is>
      </c>
      <c r="AP243" s="2" t="inlineStr">
        <is>
          <t>tireur sportif</t>
        </is>
      </c>
      <c r="AQ243" s="2" t="inlineStr">
        <is>
          <t>1</t>
        </is>
      </c>
      <c r="AR243" s="2" t="inlineStr">
        <is>
          <t/>
        </is>
      </c>
      <c r="AS243" t="inlineStr">
        <is>
          <t/>
        </is>
      </c>
      <c r="AT243" t="inlineStr">
        <is>
          <t/>
        </is>
      </c>
      <c r="AU243" t="inlineStr">
        <is>
          <t/>
        </is>
      </c>
      <c r="AV243" t="inlineStr">
        <is>
          <t/>
        </is>
      </c>
      <c r="AW243" t="inlineStr">
        <is>
          <t/>
        </is>
      </c>
      <c r="AX243" t="inlineStr">
        <is>
          <t/>
        </is>
      </c>
      <c r="AY243" t="inlineStr">
        <is>
          <t/>
        </is>
      </c>
      <c r="AZ243" t="inlineStr">
        <is>
          <t/>
        </is>
      </c>
      <c r="BA243" t="inlineStr">
        <is>
          <t/>
        </is>
      </c>
      <c r="BB243" t="inlineStr">
        <is>
          <t/>
        </is>
      </c>
      <c r="BC243" t="inlineStr">
        <is>
          <t/>
        </is>
      </c>
      <c r="BD243" t="inlineStr">
        <is>
          <t/>
        </is>
      </c>
      <c r="BE243" t="inlineStr">
        <is>
          <t/>
        </is>
      </c>
      <c r="BF243" t="inlineStr">
        <is>
          <t/>
        </is>
      </c>
      <c r="BG243" t="inlineStr">
        <is>
          <t/>
        </is>
      </c>
      <c r="BH243" t="inlineStr">
        <is>
          <t/>
        </is>
      </c>
      <c r="BI243" t="inlineStr">
        <is>
          <t/>
        </is>
      </c>
      <c r="BJ243" t="inlineStr">
        <is>
          <t/>
        </is>
      </c>
      <c r="BK243" t="inlineStr">
        <is>
          <t/>
        </is>
      </c>
      <c r="BL243" t="inlineStr">
        <is>
          <t/>
        </is>
      </c>
      <c r="BM243" t="inlineStr">
        <is>
          <t/>
        </is>
      </c>
      <c r="BN243" t="inlineStr">
        <is>
          <t/>
        </is>
      </c>
      <c r="BO243" t="inlineStr">
        <is>
          <t/>
        </is>
      </c>
      <c r="BP243" t="inlineStr">
        <is>
          <t/>
        </is>
      </c>
      <c r="BQ243" t="inlineStr">
        <is>
          <t/>
        </is>
      </c>
      <c r="BR243" t="inlineStr">
        <is>
          <t/>
        </is>
      </c>
      <c r="BS243" t="inlineStr">
        <is>
          <t/>
        </is>
      </c>
      <c r="BT243" t="inlineStr">
        <is>
          <t/>
        </is>
      </c>
      <c r="BU243" t="inlineStr">
        <is>
          <t/>
        </is>
      </c>
      <c r="BV243" t="inlineStr">
        <is>
          <t/>
        </is>
      </c>
      <c r="BW243" t="inlineStr">
        <is>
          <t/>
        </is>
      </c>
      <c r="BX243" t="inlineStr">
        <is>
          <t/>
        </is>
      </c>
      <c r="BY243" t="inlineStr">
        <is>
          <t/>
        </is>
      </c>
      <c r="BZ243" s="2" t="inlineStr">
        <is>
          <t>strzelec sportowy</t>
        </is>
      </c>
      <c r="CA243" s="2" t="inlineStr">
        <is>
          <t>3</t>
        </is>
      </c>
      <c r="CB243" s="2" t="inlineStr">
        <is>
          <t/>
        </is>
      </c>
      <c r="CC243" t="inlineStr">
        <is>
          <t/>
        </is>
      </c>
      <c r="CD243" t="inlineStr">
        <is>
          <t/>
        </is>
      </c>
      <c r="CE243" t="inlineStr">
        <is>
          <t/>
        </is>
      </c>
      <c r="CF243" t="inlineStr">
        <is>
          <t/>
        </is>
      </c>
      <c r="CG243" t="inlineStr">
        <is>
          <t/>
        </is>
      </c>
      <c r="CH243" t="inlineStr">
        <is>
          <t/>
        </is>
      </c>
      <c r="CI243" t="inlineStr">
        <is>
          <t/>
        </is>
      </c>
      <c r="CJ243" t="inlineStr">
        <is>
          <t/>
        </is>
      </c>
      <c r="CK243" t="inlineStr">
        <is>
          <t/>
        </is>
      </c>
      <c r="CL243" t="inlineStr">
        <is>
          <t/>
        </is>
      </c>
      <c r="CM243" t="inlineStr">
        <is>
          <t/>
        </is>
      </c>
      <c r="CN243" t="inlineStr">
        <is>
          <t/>
        </is>
      </c>
      <c r="CO243" t="inlineStr">
        <is>
          <t/>
        </is>
      </c>
      <c r="CP243" t="inlineStr">
        <is>
          <t/>
        </is>
      </c>
      <c r="CQ243" t="inlineStr">
        <is>
          <t/>
        </is>
      </c>
      <c r="CR243" t="inlineStr">
        <is>
          <t/>
        </is>
      </c>
      <c r="CS243" t="inlineStr">
        <is>
          <t/>
        </is>
      </c>
      <c r="CT243" t="inlineStr">
        <is>
          <t/>
        </is>
      </c>
      <c r="CU243" t="inlineStr">
        <is>
          <t/>
        </is>
      </c>
      <c r="CV243" t="inlineStr">
        <is>
          <t/>
        </is>
      </c>
      <c r="CW243" t="inlineStr">
        <is>
          <t/>
        </is>
      </c>
    </row>
    <row r="244">
      <c r="A244" s="1" t="str">
        <f>HYPERLINK("https://iate.europa.eu/entry/result/1910786/all", "1910786")</f>
        <v>1910786</v>
      </c>
      <c r="B244" t="inlineStr">
        <is>
          <t>INTERNATIONAL RELATIONS</t>
        </is>
      </c>
      <c r="C244" t="inlineStr">
        <is>
          <t>INTERNATIONAL RELATIONS|defence</t>
        </is>
      </c>
      <c r="D244" t="inlineStr">
        <is>
          <t>no</t>
        </is>
      </c>
      <c r="E244" t="inlineStr">
        <is>
          <t/>
        </is>
      </c>
      <c r="F244" t="inlineStr">
        <is>
          <t/>
        </is>
      </c>
      <c r="G244" t="inlineStr">
        <is>
          <t/>
        </is>
      </c>
      <c r="H244" t="inlineStr">
        <is>
          <t/>
        </is>
      </c>
      <c r="I244" t="inlineStr">
        <is>
          <t/>
        </is>
      </c>
      <c r="J244" t="inlineStr">
        <is>
          <t/>
        </is>
      </c>
      <c r="K244" t="inlineStr">
        <is>
          <t/>
        </is>
      </c>
      <c r="L244" t="inlineStr">
        <is>
          <t/>
        </is>
      </c>
      <c r="M244" t="inlineStr">
        <is>
          <t/>
        </is>
      </c>
      <c r="N244" t="inlineStr">
        <is>
          <t/>
        </is>
      </c>
      <c r="O244" t="inlineStr">
        <is>
          <t/>
        </is>
      </c>
      <c r="P244" t="inlineStr">
        <is>
          <t/>
        </is>
      </c>
      <c r="Q244" t="inlineStr">
        <is>
          <t/>
        </is>
      </c>
      <c r="R244" t="inlineStr">
        <is>
          <t/>
        </is>
      </c>
      <c r="S244" t="inlineStr">
        <is>
          <t/>
        </is>
      </c>
      <c r="T244" t="inlineStr">
        <is>
          <t/>
        </is>
      </c>
      <c r="U244" t="inlineStr">
        <is>
          <t/>
        </is>
      </c>
      <c r="V244" t="inlineStr">
        <is>
          <t/>
        </is>
      </c>
      <c r="W244" t="inlineStr">
        <is>
          <t/>
        </is>
      </c>
      <c r="X244" t="inlineStr">
        <is>
          <t/>
        </is>
      </c>
      <c r="Y244" t="inlineStr">
        <is>
          <t/>
        </is>
      </c>
      <c r="Z244" s="2" t="inlineStr">
        <is>
          <t>Hunter</t>
        </is>
      </c>
      <c r="AA244" s="2" t="inlineStr">
        <is>
          <t>3</t>
        </is>
      </c>
      <c r="AB244" s="2" t="inlineStr">
        <is>
          <t/>
        </is>
      </c>
      <c r="AC244" t="inlineStr">
        <is>
          <t>a US reconnaissance drone</t>
        </is>
      </c>
      <c r="AD244" t="inlineStr">
        <is>
          <t/>
        </is>
      </c>
      <c r="AE244" t="inlineStr">
        <is>
          <t/>
        </is>
      </c>
      <c r="AF244" t="inlineStr">
        <is>
          <t/>
        </is>
      </c>
      <c r="AG244" t="inlineStr">
        <is>
          <t/>
        </is>
      </c>
      <c r="AH244" t="inlineStr">
        <is>
          <t/>
        </is>
      </c>
      <c r="AI244" t="inlineStr">
        <is>
          <t/>
        </is>
      </c>
      <c r="AJ244" t="inlineStr">
        <is>
          <t/>
        </is>
      </c>
      <c r="AK244" t="inlineStr">
        <is>
          <t/>
        </is>
      </c>
      <c r="AL244" t="inlineStr">
        <is>
          <t/>
        </is>
      </c>
      <c r="AM244" t="inlineStr">
        <is>
          <t/>
        </is>
      </c>
      <c r="AN244" t="inlineStr">
        <is>
          <t/>
        </is>
      </c>
      <c r="AO244" t="inlineStr">
        <is>
          <t/>
        </is>
      </c>
      <c r="AP244" s="2" t="inlineStr">
        <is>
          <t>Hunter</t>
        </is>
      </c>
      <c r="AQ244" s="2" t="inlineStr">
        <is>
          <t>3</t>
        </is>
      </c>
      <c r="AR244" s="2" t="inlineStr">
        <is>
          <t/>
        </is>
      </c>
      <c r="AS244" t="inlineStr">
        <is>
          <t>drone de reconnaissance américain</t>
        </is>
      </c>
      <c r="AT244" t="inlineStr">
        <is>
          <t/>
        </is>
      </c>
      <c r="AU244" t="inlineStr">
        <is>
          <t/>
        </is>
      </c>
      <c r="AV244" t="inlineStr">
        <is>
          <t/>
        </is>
      </c>
      <c r="AW244" t="inlineStr">
        <is>
          <t/>
        </is>
      </c>
      <c r="AX244" t="inlineStr">
        <is>
          <t/>
        </is>
      </c>
      <c r="AY244" t="inlineStr">
        <is>
          <t/>
        </is>
      </c>
      <c r="AZ244" t="inlineStr">
        <is>
          <t/>
        </is>
      </c>
      <c r="BA244" t="inlineStr">
        <is>
          <t/>
        </is>
      </c>
      <c r="BB244" t="inlineStr">
        <is>
          <t/>
        </is>
      </c>
      <c r="BC244" t="inlineStr">
        <is>
          <t/>
        </is>
      </c>
      <c r="BD244" t="inlineStr">
        <is>
          <t/>
        </is>
      </c>
      <c r="BE244" t="inlineStr">
        <is>
          <t/>
        </is>
      </c>
      <c r="BF244" t="inlineStr">
        <is>
          <t/>
        </is>
      </c>
      <c r="BG244" t="inlineStr">
        <is>
          <t/>
        </is>
      </c>
      <c r="BH244" t="inlineStr">
        <is>
          <t/>
        </is>
      </c>
      <c r="BI244" t="inlineStr">
        <is>
          <t/>
        </is>
      </c>
      <c r="BJ244" t="inlineStr">
        <is>
          <t/>
        </is>
      </c>
      <c r="BK244" t="inlineStr">
        <is>
          <t/>
        </is>
      </c>
      <c r="BL244" t="inlineStr">
        <is>
          <t/>
        </is>
      </c>
      <c r="BM244" t="inlineStr">
        <is>
          <t/>
        </is>
      </c>
      <c r="BN244" t="inlineStr">
        <is>
          <t/>
        </is>
      </c>
      <c r="BO244" t="inlineStr">
        <is>
          <t/>
        </is>
      </c>
      <c r="BP244" t="inlineStr">
        <is>
          <t/>
        </is>
      </c>
      <c r="BQ244" t="inlineStr">
        <is>
          <t/>
        </is>
      </c>
      <c r="BR244" t="inlineStr">
        <is>
          <t/>
        </is>
      </c>
      <c r="BS244" t="inlineStr">
        <is>
          <t/>
        </is>
      </c>
      <c r="BT244" t="inlineStr">
        <is>
          <t/>
        </is>
      </c>
      <c r="BU244" t="inlineStr">
        <is>
          <t/>
        </is>
      </c>
      <c r="BV244" t="inlineStr">
        <is>
          <t/>
        </is>
      </c>
      <c r="BW244" t="inlineStr">
        <is>
          <t/>
        </is>
      </c>
      <c r="BX244" t="inlineStr">
        <is>
          <t/>
        </is>
      </c>
      <c r="BY244" t="inlineStr">
        <is>
          <t/>
        </is>
      </c>
      <c r="BZ244" t="inlineStr">
        <is>
          <t/>
        </is>
      </c>
      <c r="CA244" t="inlineStr">
        <is>
          <t/>
        </is>
      </c>
      <c r="CB244" t="inlineStr">
        <is>
          <t/>
        </is>
      </c>
      <c r="CC244" t="inlineStr">
        <is>
          <t/>
        </is>
      </c>
      <c r="CD244" t="inlineStr">
        <is>
          <t/>
        </is>
      </c>
      <c r="CE244" t="inlineStr">
        <is>
          <t/>
        </is>
      </c>
      <c r="CF244" t="inlineStr">
        <is>
          <t/>
        </is>
      </c>
      <c r="CG244" t="inlineStr">
        <is>
          <t/>
        </is>
      </c>
      <c r="CH244" t="inlineStr">
        <is>
          <t/>
        </is>
      </c>
      <c r="CI244" t="inlineStr">
        <is>
          <t/>
        </is>
      </c>
      <c r="CJ244" t="inlineStr">
        <is>
          <t/>
        </is>
      </c>
      <c r="CK244" t="inlineStr">
        <is>
          <t/>
        </is>
      </c>
      <c r="CL244" t="inlineStr">
        <is>
          <t/>
        </is>
      </c>
      <c r="CM244" t="inlineStr">
        <is>
          <t/>
        </is>
      </c>
      <c r="CN244" t="inlineStr">
        <is>
          <t/>
        </is>
      </c>
      <c r="CO244" t="inlineStr">
        <is>
          <t/>
        </is>
      </c>
      <c r="CP244" t="inlineStr">
        <is>
          <t/>
        </is>
      </c>
      <c r="CQ244" t="inlineStr">
        <is>
          <t/>
        </is>
      </c>
      <c r="CR244" t="inlineStr">
        <is>
          <t/>
        </is>
      </c>
      <c r="CS244" t="inlineStr">
        <is>
          <t/>
        </is>
      </c>
      <c r="CT244" t="inlineStr">
        <is>
          <t/>
        </is>
      </c>
      <c r="CU244" t="inlineStr">
        <is>
          <t/>
        </is>
      </c>
      <c r="CV244" t="inlineStr">
        <is>
          <t/>
        </is>
      </c>
      <c r="CW244" t="inlineStr">
        <is>
          <t/>
        </is>
      </c>
    </row>
    <row r="245">
      <c r="A245" s="1" t="str">
        <f>HYPERLINK("https://iate.europa.eu/entry/result/1468685/all", "1468685")</f>
        <v>1468685</v>
      </c>
      <c r="B245" t="inlineStr">
        <is>
          <t>INTERNATIONAL RELATIONS;INDUSTRY</t>
        </is>
      </c>
      <c r="C245" t="inlineStr">
        <is>
          <t>INTERNATIONAL RELATIONS|defence|military equipment;INTERNATIONAL RELATIONS|international balance|international security|arms control;INDUSTRY|chemistry|special chemicals|explosive</t>
        </is>
      </c>
      <c r="D245" t="inlineStr">
        <is>
          <t>yes</t>
        </is>
      </c>
      <c r="E245" t="inlineStr">
        <is>
          <t/>
        </is>
      </c>
      <c r="F245" t="inlineStr">
        <is>
          <t/>
        </is>
      </c>
      <c r="G245" t="inlineStr">
        <is>
          <t/>
        </is>
      </c>
      <c r="H245" t="inlineStr">
        <is>
          <t/>
        </is>
      </c>
      <c r="I245" t="inlineStr">
        <is>
          <t/>
        </is>
      </c>
      <c r="J245" t="inlineStr">
        <is>
          <t/>
        </is>
      </c>
      <c r="K245" t="inlineStr">
        <is>
          <t/>
        </is>
      </c>
      <c r="L245" t="inlineStr">
        <is>
          <t/>
        </is>
      </c>
      <c r="M245" t="inlineStr">
        <is>
          <t/>
        </is>
      </c>
      <c r="N245" s="2" t="inlineStr">
        <is>
          <t>hulladning</t>
        </is>
      </c>
      <c r="O245" s="2" t="inlineStr">
        <is>
          <t>3</t>
        </is>
      </c>
      <c r="P245" s="2" t="inlineStr">
        <is>
          <t/>
        </is>
      </c>
      <c r="Q245" t="inlineStr">
        <is>
          <t>cylindrisk sprængladning med en kegleformet hulhed vendende fremad</t>
        </is>
      </c>
      <c r="R245" t="inlineStr">
        <is>
          <t/>
        </is>
      </c>
      <c r="S245" t="inlineStr">
        <is>
          <t/>
        </is>
      </c>
      <c r="T245" t="inlineStr">
        <is>
          <t/>
        </is>
      </c>
      <c r="U245" t="inlineStr">
        <is>
          <t/>
        </is>
      </c>
      <c r="V245" t="inlineStr">
        <is>
          <t/>
        </is>
      </c>
      <c r="W245" t="inlineStr">
        <is>
          <t/>
        </is>
      </c>
      <c r="X245" t="inlineStr">
        <is>
          <t/>
        </is>
      </c>
      <c r="Y245" t="inlineStr">
        <is>
          <t/>
        </is>
      </c>
      <c r="Z245" s="2" t="inlineStr">
        <is>
          <t>shaped charge|
lined-cavity charge|
lined-cavity shaped charge|
hollow charge</t>
        </is>
      </c>
      <c r="AA245" s="2" t="inlineStr">
        <is>
          <t>3|
3|
3|
3</t>
        </is>
      </c>
      <c r="AB245" s="2" t="inlineStr">
        <is>
          <t>preferred|
|
|
admitted</t>
        </is>
      </c>
      <c r="AC245" t="inlineStr">
        <is>
          <t>explosive device used to penetrate thick targets, consisting of a cavity charge with a ductile liner that is shaped and accelerated by the detonation of the charge</t>
        </is>
      </c>
      <c r="AD245" s="2" t="inlineStr">
        <is>
          <t>carga hueca perforante|
cargo de perforación</t>
        </is>
      </c>
      <c r="AE245" s="2" t="inlineStr">
        <is>
          <t>1|
1</t>
        </is>
      </c>
      <c r="AF245" s="2" t="inlineStr">
        <is>
          <t xml:space="preserve">|
</t>
        </is>
      </c>
      <c r="AG245" t="inlineStr">
        <is>
          <t/>
        </is>
      </c>
      <c r="AH245" s="2" t="inlineStr">
        <is>
          <t>kujulaeng</t>
        </is>
      </c>
      <c r="AI245" s="2" t="inlineStr">
        <is>
          <t>3</t>
        </is>
      </c>
      <c r="AJ245" s="2" t="inlineStr">
        <is>
          <t/>
        </is>
      </c>
      <c r="AK245" t="inlineStr">
        <is>
          <t>lõhkelaeng, millele on antud vastav kuju lõhkelaengu energia suunamiseks</t>
        </is>
      </c>
      <c r="AL245" t="inlineStr">
        <is>
          <t/>
        </is>
      </c>
      <c r="AM245" t="inlineStr">
        <is>
          <t/>
        </is>
      </c>
      <c r="AN245" t="inlineStr">
        <is>
          <t/>
        </is>
      </c>
      <c r="AO245" t="inlineStr">
        <is>
          <t/>
        </is>
      </c>
      <c r="AP245" s="2" t="inlineStr">
        <is>
          <t>charge formée|
charge creuse|
charge perforante</t>
        </is>
      </c>
      <c r="AQ245" s="2" t="inlineStr">
        <is>
          <t>2|
1|
3</t>
        </is>
      </c>
      <c r="AR245" s="2" t="inlineStr">
        <is>
          <t xml:space="preserve">|
|
</t>
        </is>
      </c>
      <c r="AS245" t="inlineStr">
        <is>
          <t>charge ayant une forme choisie de manière à concentrer l'énergie de l'explosion dans une direction</t>
        </is>
      </c>
      <c r="AT245" t="inlineStr">
        <is>
          <t/>
        </is>
      </c>
      <c r="AU245" t="inlineStr">
        <is>
          <t/>
        </is>
      </c>
      <c r="AV245" t="inlineStr">
        <is>
          <t/>
        </is>
      </c>
      <c r="AW245" t="inlineStr">
        <is>
          <t/>
        </is>
      </c>
      <c r="AX245" s="2" t="inlineStr">
        <is>
          <t>oblikovano eksplozivno punjenje</t>
        </is>
      </c>
      <c r="AY245" s="2" t="inlineStr">
        <is>
          <t>3</t>
        </is>
      </c>
      <c r="AZ245" s="2" t="inlineStr">
        <is>
          <t/>
        </is>
      </c>
      <c r="BA245" t="inlineStr">
        <is>
          <t>eksplozivno punjenje oblikovano tako da koncentrira svoju eksplozivnu snagu u određenom smjeru</t>
        </is>
      </c>
      <c r="BB245" s="2" t="inlineStr">
        <is>
          <t>formázott töltet</t>
        </is>
      </c>
      <c r="BC245" s="2" t="inlineStr">
        <is>
          <t>3</t>
        </is>
      </c>
      <c r="BD245" s="2" t="inlineStr">
        <is>
          <t/>
        </is>
      </c>
      <c r="BE245" t="inlineStr">
        <is>
          <t>Olyan robbanótöltet, amelyet a robbanás hatásának koncentrálására alakítanak ki.</t>
        </is>
      </c>
      <c r="BF245" t="inlineStr">
        <is>
          <t/>
        </is>
      </c>
      <c r="BG245" t="inlineStr">
        <is>
          <t/>
        </is>
      </c>
      <c r="BH245" t="inlineStr">
        <is>
          <t/>
        </is>
      </c>
      <c r="BI245" t="inlineStr">
        <is>
          <t/>
        </is>
      </c>
      <c r="BJ245" s="2" t="inlineStr">
        <is>
          <t>kumuliacinis užtaisas</t>
        </is>
      </c>
      <c r="BK245" s="2" t="inlineStr">
        <is>
          <t>3</t>
        </is>
      </c>
      <c r="BL245" s="2" t="inlineStr">
        <is>
          <t/>
        </is>
      </c>
      <c r="BM245" t="inlineStr">
        <is>
          <t>užtaisas šarvuotiesiems objektams naikinti, kai šarvas pramušamas kryptinga ugnies srove, o už šarvo esantys žmonės kaunami šarvo skeveldromis ir sprogstamojo užtaiso dujomis</t>
        </is>
      </c>
      <c r="BN245" t="inlineStr">
        <is>
          <t/>
        </is>
      </c>
      <c r="BO245" t="inlineStr">
        <is>
          <t/>
        </is>
      </c>
      <c r="BP245" t="inlineStr">
        <is>
          <t/>
        </is>
      </c>
      <c r="BQ245" t="inlineStr">
        <is>
          <t/>
        </is>
      </c>
      <c r="BR245" t="inlineStr">
        <is>
          <t/>
        </is>
      </c>
      <c r="BS245" t="inlineStr">
        <is>
          <t/>
        </is>
      </c>
      <c r="BT245" t="inlineStr">
        <is>
          <t/>
        </is>
      </c>
      <c r="BU245" t="inlineStr">
        <is>
          <t/>
        </is>
      </c>
      <c r="BV245" s="2" t="inlineStr">
        <is>
          <t>holle lading</t>
        </is>
      </c>
      <c r="BW245" s="2" t="inlineStr">
        <is>
          <t>1</t>
        </is>
      </c>
      <c r="BX245" s="2" t="inlineStr">
        <is>
          <t/>
        </is>
      </c>
      <c r="BY245" t="inlineStr">
        <is>
          <t/>
        </is>
      </c>
      <c r="BZ245" s="2" t="inlineStr">
        <is>
          <t>ładunek kumulacyjny</t>
        </is>
      </c>
      <c r="CA245" s="2" t="inlineStr">
        <is>
          <t>3</t>
        </is>
      </c>
      <c r="CB245" s="2" t="inlineStr">
        <is>
          <t/>
        </is>
      </c>
      <c r="CC245" t="inlineStr">
        <is>
          <t>ładunek uformowany tak, aby
skoncentrować i ukierunkować siłę
wybuchu</t>
        </is>
      </c>
      <c r="CD245" s="2" t="inlineStr">
        <is>
          <t>carga moldada</t>
        </is>
      </c>
      <c r="CE245" s="2" t="inlineStr">
        <is>
          <t>3</t>
        </is>
      </c>
      <c r="CF245" s="2" t="inlineStr">
        <is>
          <t/>
        </is>
      </c>
      <c r="CG245" t="inlineStr">
        <is>
          <t>Carga explosiva moldada para concentrar os efeitos de uma explosão.</t>
        </is>
      </c>
      <c r="CH245" t="inlineStr">
        <is>
          <t/>
        </is>
      </c>
      <c r="CI245" t="inlineStr">
        <is>
          <t/>
        </is>
      </c>
      <c r="CJ245" t="inlineStr">
        <is>
          <t/>
        </is>
      </c>
      <c r="CK245" t="inlineStr">
        <is>
          <t/>
        </is>
      </c>
      <c r="CL245" t="inlineStr">
        <is>
          <t/>
        </is>
      </c>
      <c r="CM245" t="inlineStr">
        <is>
          <t/>
        </is>
      </c>
      <c r="CN245" t="inlineStr">
        <is>
          <t/>
        </is>
      </c>
      <c r="CO245" t="inlineStr">
        <is>
          <t/>
        </is>
      </c>
      <c r="CP245" s="2" t="inlineStr">
        <is>
          <t>oblikovano polnilo</t>
        </is>
      </c>
      <c r="CQ245" s="2" t="inlineStr">
        <is>
          <t>3</t>
        </is>
      </c>
      <c r="CR245" s="2" t="inlineStr">
        <is>
          <t/>
        </is>
      </c>
      <c r="CS245" t="inlineStr">
        <is>
          <t>polnilo, ki je oblikovano tako, da omogoča koncentracijo eksplozivne sile v določeni smeri.</t>
        </is>
      </c>
      <c r="CT245" t="inlineStr">
        <is>
          <t/>
        </is>
      </c>
      <c r="CU245" t="inlineStr">
        <is>
          <t/>
        </is>
      </c>
      <c r="CV245" t="inlineStr">
        <is>
          <t/>
        </is>
      </c>
      <c r="CW245" t="inlineStr">
        <is>
          <t/>
        </is>
      </c>
    </row>
    <row r="246">
      <c r="A246" s="1" t="str">
        <f>HYPERLINK("https://iate.europa.eu/entry/result/910106/all", "910106")</f>
        <v>910106</v>
      </c>
      <c r="B246" t="inlineStr">
        <is>
          <t>INTERNATIONAL RELATIONS</t>
        </is>
      </c>
      <c r="C246" t="inlineStr">
        <is>
          <t>INTERNATIONAL RELATIONS|defence|military equipment</t>
        </is>
      </c>
      <c r="D246" t="inlineStr">
        <is>
          <t>yes</t>
        </is>
      </c>
      <c r="E246" t="inlineStr">
        <is>
          <t/>
        </is>
      </c>
      <c r="F246" s="2" t="inlineStr">
        <is>
          <t>гранатомет</t>
        </is>
      </c>
      <c r="G246" s="2" t="inlineStr">
        <is>
          <t>3</t>
        </is>
      </c>
      <c r="H246" s="2" t="inlineStr">
        <is>
          <t/>
        </is>
      </c>
      <c r="I246" t="inlineStr">
        <is>
          <t>огнестрелно оръжие, предназначено за поразяване на жива сила, бронирана и небронирана бойна техника, отбранителни съоръжения и др. цели, посредством специални гранати (получили името си от ръчните гранати)</t>
        </is>
      </c>
      <c r="J246" s="2" t="inlineStr">
        <is>
          <t>granátomet</t>
        </is>
      </c>
      <c r="K246" s="2" t="inlineStr">
        <is>
          <t>3</t>
        </is>
      </c>
      <c r="L246" s="2" t="inlineStr">
        <is>
          <t/>
        </is>
      </c>
      <c r="M246" t="inlineStr">
        <is>
          <t>palná střelná zbraň určená k ničení obrněných cílů, živé síly a vojenské techniky, nacházející se v otevřeném terénu nebo v úkrytech polního typu a to kumulativním, průbojným, resp. tříštivým granátem anebo k vystřelování speciálních granátů (termobarických, dýmových, osvětlovacích, zápalných, plynových atd.)</t>
        </is>
      </c>
      <c r="N246" s="2" t="inlineStr">
        <is>
          <t>granatkaster</t>
        </is>
      </c>
      <c r="O246" s="2" t="inlineStr">
        <is>
          <t>3</t>
        </is>
      </c>
      <c r="P246" s="2" t="inlineStr">
        <is>
          <t/>
        </is>
      </c>
      <c r="Q246" t="inlineStr">
        <is>
          <t>våbensystem med en rækkevidde på 250-400 m og med sprængkraft og virkning som en håndgranat</t>
        </is>
      </c>
      <c r="R246" s="2" t="inlineStr">
        <is>
          <t>Granatenabschussgerät|
Granatwerfer</t>
        </is>
      </c>
      <c r="S246" s="2" t="inlineStr">
        <is>
          <t>3|
2</t>
        </is>
      </c>
      <c r="T246" s="2" t="inlineStr">
        <is>
          <t xml:space="preserve">|
</t>
        </is>
      </c>
      <c r="U246" t="inlineStr">
        <is>
          <t/>
        </is>
      </c>
      <c r="V246" s="2" t="inlineStr">
        <is>
          <t>εκτοξευτής βομβίδων</t>
        </is>
      </c>
      <c r="W246" s="2" t="inlineStr">
        <is>
          <t>3</t>
        </is>
      </c>
      <c r="X246" s="2" t="inlineStr">
        <is>
          <t/>
        </is>
      </c>
      <c r="Y246" t="inlineStr">
        <is>
          <t/>
        </is>
      </c>
      <c r="Z246" s="2" t="inlineStr">
        <is>
          <t>grenade launcher</t>
        </is>
      </c>
      <c r="AA246" s="2" t="inlineStr">
        <is>
          <t>3</t>
        </is>
      </c>
      <c r="AB246" s="2" t="inlineStr">
        <is>
          <t/>
        </is>
      </c>
      <c r="AC246" t="inlineStr">
        <is>
          <t>weapon that fires a specially-designed large-calibre projectile, often with an explosive, smoke or gas warhead</t>
        </is>
      </c>
      <c r="AD246" s="2" t="inlineStr">
        <is>
          <t>lanzagranadas</t>
        </is>
      </c>
      <c r="AE246" s="2" t="inlineStr">
        <is>
          <t>3</t>
        </is>
      </c>
      <c r="AF246" s="2" t="inlineStr">
        <is>
          <t/>
        </is>
      </c>
      <c r="AG246" t="inlineStr">
        <is>
          <t>Arma que dispara un proyectil de gran calibre, a menudo con carga explosiva, de humo o de gas.&lt;p&gt;El lanzagranadas puede ser&lt;br&gt;- individual (accionado por un solo combatiente desde el hombro)&lt;br&gt;- acoplado (debajo de la recámara de un fusil normal)&lt;br&gt;- automático (colocado en un trípode o montado en un vehículo o navío o en una posición fortificada, para disparar ráfagas de proyectiles explosivos) &lt;br&gt;- fijo (montado en un vehículo de combate).&lt;/p&gt;</t>
        </is>
      </c>
      <c r="AH246" s="2" t="inlineStr">
        <is>
          <t>granaadiheitja</t>
        </is>
      </c>
      <c r="AI246" s="2" t="inlineStr">
        <is>
          <t>3</t>
        </is>
      </c>
      <c r="AJ246" s="2" t="inlineStr">
        <is>
          <t/>
        </is>
      </c>
      <c r="AK246" t="inlineStr">
        <is>
          <t>reaktiivgranaatidega tulistav käsitulirelv, mida kasutatakse peamiselt võitluseks soomustatud sihtmärkidega</t>
        </is>
      </c>
      <c r="AL246" s="2" t="inlineStr">
        <is>
          <t>kranaatinheitin|
kranaattikivääri|
kranaattikonekivääri</t>
        </is>
      </c>
      <c r="AM246" s="2" t="inlineStr">
        <is>
          <t>3|
3|
3</t>
        </is>
      </c>
      <c r="AN246" s="2" t="inlineStr">
        <is>
          <t xml:space="preserve">|
|
</t>
        </is>
      </c>
      <c r="AO246" t="inlineStr">
        <is>
          <t/>
        </is>
      </c>
      <c r="AP246" s="2" t="inlineStr">
        <is>
          <t>lance-grenades</t>
        </is>
      </c>
      <c r="AQ246" s="2" t="inlineStr">
        <is>
          <t>3</t>
        </is>
      </c>
      <c r="AR246" s="2" t="inlineStr">
        <is>
          <t/>
        </is>
      </c>
      <c r="AS246" t="inlineStr">
        <is>
          <t>arme conçue pour tirer des grenades</t>
        </is>
      </c>
      <c r="AT246" s="2" t="inlineStr">
        <is>
          <t>teilgeoir gránáide|
lansaire gránáide</t>
        </is>
      </c>
      <c r="AU246" s="2" t="inlineStr">
        <is>
          <t>3|
3</t>
        </is>
      </c>
      <c r="AV246" s="2" t="inlineStr">
        <is>
          <t xml:space="preserve">|
</t>
        </is>
      </c>
      <c r="AW246" t="inlineStr">
        <is>
          <t/>
        </is>
      </c>
      <c r="AX246" s="2" t="inlineStr">
        <is>
          <t>lanser granata</t>
        </is>
      </c>
      <c r="AY246" s="2" t="inlineStr">
        <is>
          <t>3</t>
        </is>
      </c>
      <c r="AZ246" s="2" t="inlineStr">
        <is>
          <t/>
        </is>
      </c>
      <c r="BA246" t="inlineStr">
        <is>
          <t/>
        </is>
      </c>
      <c r="BB246" s="2" t="inlineStr">
        <is>
          <t>gránátvető</t>
        </is>
      </c>
      <c r="BC246" s="2" t="inlineStr">
        <is>
          <t>4</t>
        </is>
      </c>
      <c r="BD246" s="2" t="inlineStr">
        <is>
          <t/>
        </is>
      </c>
      <c r="BE246" t="inlineStr">
        <is>
          <t>kis lőtávolságra, a kézigránátnál nehezebb gránátot hajító fegyver</t>
        </is>
      </c>
      <c r="BF246" s="2" t="inlineStr">
        <is>
          <t>lanciagranate</t>
        </is>
      </c>
      <c r="BG246" s="2" t="inlineStr">
        <is>
          <t>3</t>
        </is>
      </c>
      <c r="BH246" s="2" t="inlineStr">
        <is>
          <t/>
        </is>
      </c>
      <c r="BI246" t="inlineStr">
        <is>
          <t>arma leggera capace di utilizzare come proiettile un'ogiva di grande dimensione, solitamente cava e dotata di una carica esplosiva, incendiaria, lacrimogena, ecc.</t>
        </is>
      </c>
      <c r="BJ246" s="2" t="inlineStr">
        <is>
          <t>granatsvaidis</t>
        </is>
      </c>
      <c r="BK246" s="2" t="inlineStr">
        <is>
          <t>3</t>
        </is>
      </c>
      <c r="BL246" s="2" t="inlineStr">
        <is>
          <t/>
        </is>
      </c>
      <c r="BM246" t="inlineStr">
        <is>
          <t>šaunamasis ginklas šarvuotiesiems taikiniams, kovos technikai naikinti, kariams kauti granata (granatsvaidžio šaudmeniu)</t>
        </is>
      </c>
      <c r="BN246" s="2" t="inlineStr">
        <is>
          <t>granātmetējs</t>
        </is>
      </c>
      <c r="BO246" s="2" t="inlineStr">
        <is>
          <t>3</t>
        </is>
      </c>
      <c r="BP246" s="2" t="inlineStr">
        <is>
          <t/>
        </is>
      </c>
      <c r="BQ246" t="inlineStr">
        <is>
          <t>kolektīvais šaujamierocis bruņotu objektu iznīcināšanai, šaujot ar granātām, kuru izmešanai no stobra izmanto pulvera lādiņu</t>
        </is>
      </c>
      <c r="BR246" s="2" t="inlineStr">
        <is>
          <t>lanċatur tal-granati</t>
        </is>
      </c>
      <c r="BS246" s="2" t="inlineStr">
        <is>
          <t>3</t>
        </is>
      </c>
      <c r="BT246" s="2" t="inlineStr">
        <is>
          <t/>
        </is>
      </c>
      <c r="BU246" t="inlineStr">
        <is>
          <t>arma li tispara projettili ta' kalibru kbir imfassla apposta, spiss b'testati splussivi, tad-duħħan jew tal-gass</t>
        </is>
      </c>
      <c r="BV246" s="2" t="inlineStr">
        <is>
          <t>granaatwerper</t>
        </is>
      </c>
      <c r="BW246" s="2" t="inlineStr">
        <is>
          <t>2</t>
        </is>
      </c>
      <c r="BX246" s="2" t="inlineStr">
        <is>
          <t/>
        </is>
      </c>
      <c r="BY246" t="inlineStr">
        <is>
          <t>(deel van een) wapen om stuwloze projectielen te lanceren</t>
        </is>
      </c>
      <c r="BZ246" s="2" t="inlineStr">
        <is>
          <t>granatnik</t>
        </is>
      </c>
      <c r="CA246" s="2" t="inlineStr">
        <is>
          <t>3</t>
        </is>
      </c>
      <c r="CB246" s="2" t="inlineStr">
        <is>
          <t/>
        </is>
      </c>
      <c r="CC246" t="inlineStr">
        <is>
          <t>1) lekka, przenośna, broń strzelecka (kaliber zwykle poniżej 40 mm), umożliwiająca znaczne zwiększenie zasięgu miotania granatów; granatniki mogą być nieautomatyczne (jednostrzałowe i powtarzalne) oraz półautomatyczne i automatyczne; wprowadzona w I wojnie światowej; obecnie są używane granatniki nasadkowe (karabinek, karabin lub pistolet maszynowy z nasadką mocowaną do wylotowej części lufy, pozwalającą na miotanie granatów za pomocą nabojów strzeleckich) i granatniki podwieszane (karabinowe, mocowane pod lufą karabinu); &lt;br&gt;2) granatniki przeciwpancerne (zwane pancerzownicami) to ręczna bezodrzutowa lub rakietowa broń przeciwpancerna strzelająca przeciwpancernymi granatami kumulacyjnymi (kaliber do 115 mm).</t>
        </is>
      </c>
      <c r="CD246" s="2" t="inlineStr">
        <is>
          <t>lança-granadas</t>
        </is>
      </c>
      <c r="CE246" s="2" t="inlineStr">
        <is>
          <t>3</t>
        </is>
      </c>
      <c r="CF246" s="2" t="inlineStr">
        <is>
          <t/>
        </is>
      </c>
      <c r="CG246" t="inlineStr">
        <is>
          <t>Engenho militar utilizado para lançar granadas.</t>
        </is>
      </c>
      <c r="CH246" s="2" t="inlineStr">
        <is>
          <t>lansator de grenade</t>
        </is>
      </c>
      <c r="CI246" s="2" t="inlineStr">
        <is>
          <t>3</t>
        </is>
      </c>
      <c r="CJ246" s="2" t="inlineStr">
        <is>
          <t/>
        </is>
      </c>
      <c r="CK246" t="inlineStr">
        <is>
          <t>tip de armă care poate lansa grenadele la distanțe mai mari decât ar putea fi aruncate cu mâna de către un om</t>
        </is>
      </c>
      <c r="CL246" s="2" t="inlineStr">
        <is>
          <t>granátomet</t>
        </is>
      </c>
      <c r="CM246" s="2" t="inlineStr">
        <is>
          <t>3</t>
        </is>
      </c>
      <c r="CN246" s="2" t="inlineStr">
        <is>
          <t/>
        </is>
      </c>
      <c r="CO246" t="inlineStr">
        <is>
          <t>neautomatická alebo automatická palná zbraň kalibru 20 až 60 mm s pomerne malou úsťovou energiou určená na vystreľovanie špeciálnych granátov s účinkom trieštivým, kumulatívnym alebo kombinovaným</t>
        </is>
      </c>
      <c r="CP246" s="2" t="inlineStr">
        <is>
          <t>bombomet</t>
        </is>
      </c>
      <c r="CQ246" s="2" t="inlineStr">
        <is>
          <t>3</t>
        </is>
      </c>
      <c r="CR246" s="2" t="inlineStr">
        <is>
          <t/>
        </is>
      </c>
      <c r="CS246" t="inlineStr">
        <is>
          <t/>
        </is>
      </c>
      <c r="CT246" s="2" t="inlineStr">
        <is>
          <t>granatkastare</t>
        </is>
      </c>
      <c r="CU246" s="2" t="inlineStr">
        <is>
          <t>3</t>
        </is>
      </c>
      <c r="CV246" s="2" t="inlineStr">
        <is>
          <t/>
        </is>
      </c>
      <c r="CW246" t="inlineStr">
        <is>
          <t/>
        </is>
      </c>
    </row>
    <row r="247">
      <c r="A247" s="1" t="str">
        <f>HYPERLINK("https://iate.europa.eu/entry/result/910590/all", "910590")</f>
        <v>910590</v>
      </c>
      <c r="B247" t="inlineStr">
        <is>
          <t>INTERNATIONAL RELATIONS</t>
        </is>
      </c>
      <c r="C247" t="inlineStr">
        <is>
          <t>INTERNATIONAL RELATIONS|defence|military equipment</t>
        </is>
      </c>
      <c r="D247" t="inlineStr">
        <is>
          <t>yes</t>
        </is>
      </c>
      <c r="E247" t="inlineStr">
        <is>
          <t/>
        </is>
      </c>
      <c r="F247" s="2" t="inlineStr">
        <is>
          <t>противотанково оръжие|
ПТО</t>
        </is>
      </c>
      <c r="G247" s="2" t="inlineStr">
        <is>
          <t>3|
3</t>
        </is>
      </c>
      <c r="H247" s="2" t="inlineStr">
        <is>
          <t xml:space="preserve">|
</t>
        </is>
      </c>
      <c r="I247" t="inlineStr">
        <is>
          <t>вид ръчно оръжие, характеризиращо се с висока дулна енергия на куршумите, което е предназначено за поразяване на бронирана техника</t>
        </is>
      </c>
      <c r="J247" s="2" t="inlineStr">
        <is>
          <t>protitanková zbraň</t>
        </is>
      </c>
      <c r="K247" s="2" t="inlineStr">
        <is>
          <t>2</t>
        </is>
      </c>
      <c r="L247" s="2" t="inlineStr">
        <is>
          <t/>
        </is>
      </c>
      <c r="M247" t="inlineStr">
        <is>
          <t>zbraň určená ke znehybnění či zneškodnění tanku</t>
        </is>
      </c>
      <c r="N247" s="2" t="inlineStr">
        <is>
          <t>panserværnsvåben|
antitankvåben|
panservåben</t>
        </is>
      </c>
      <c r="O247" s="2" t="inlineStr">
        <is>
          <t>3|
3|
3</t>
        </is>
      </c>
      <c r="P247" s="2" t="inlineStr">
        <is>
          <t xml:space="preserve">|
|
</t>
        </is>
      </c>
      <c r="Q247" t="inlineStr">
        <is>
          <t>forskellige typer våben, som er designet til det formål at bekæmpe pansrede køretøjer</t>
        </is>
      </c>
      <c r="R247" s="2" t="inlineStr">
        <is>
          <t>Panzerabwehrwaffe</t>
        </is>
      </c>
      <c r="S247" s="2" t="inlineStr">
        <is>
          <t>3</t>
        </is>
      </c>
      <c r="T247" s="2" t="inlineStr">
        <is>
          <t/>
        </is>
      </c>
      <c r="U247" t="inlineStr">
        <is>
          <t>zur Bekämpfung von Kampfpanzern und anderen gepanzerten Fahrzeugen dienende Waffe</t>
        </is>
      </c>
      <c r="V247" s="2" t="inlineStr">
        <is>
          <t>αντιαρματικό όπλο</t>
        </is>
      </c>
      <c r="W247" s="2" t="inlineStr">
        <is>
          <t>3</t>
        </is>
      </c>
      <c r="X247" s="2" t="inlineStr">
        <is>
          <t/>
        </is>
      </c>
      <c r="Y247" t="inlineStr">
        <is>
          <t/>
        </is>
      </c>
      <c r="Z247" s="2" t="inlineStr">
        <is>
          <t>anti-tank weapon|
antitank weapon|
anti tank weapon|
anti-tank gun|
ATW</t>
        </is>
      </c>
      <c r="AA247" s="2" t="inlineStr">
        <is>
          <t>3|
1|
1|
1|
3</t>
        </is>
      </c>
      <c r="AB247" s="2" t="inlineStr">
        <is>
          <t xml:space="preserve">|
|
|
|
</t>
        </is>
      </c>
      <c r="AC247" t="inlineStr">
        <is>
          <t>weapon designed to immobilise or destroy a tank</t>
        </is>
      </c>
      <c r="AD247" s="2" t="inlineStr">
        <is>
          <t>arma anticarro|
arma antitanque</t>
        </is>
      </c>
      <c r="AE247" s="2" t="inlineStr">
        <is>
          <t>3|
3</t>
        </is>
      </c>
      <c r="AF247" s="2" t="inlineStr">
        <is>
          <t xml:space="preserve">|
</t>
        </is>
      </c>
      <c r="AG247" t="inlineStr">
        <is>
          <t>Arma destinada a destruir o neutralizar carros de combate [ &lt;a href="/entry/result/1214592/all" id="ENTRY_TO_ENTRY_CONVERTER" target="_blank"&gt;IATE:1214592&lt;/a&gt; ] y otros vehículos semejantes.</t>
        </is>
      </c>
      <c r="AH247" s="2" t="inlineStr">
        <is>
          <t>tankitõrjerelv</t>
        </is>
      </c>
      <c r="AI247" s="2" t="inlineStr">
        <is>
          <t>3</t>
        </is>
      </c>
      <c r="AJ247" s="2" t="inlineStr">
        <is>
          <t/>
        </is>
      </c>
      <c r="AK247" t="inlineStr">
        <is>
          <t>tulirelv, rakett või miin, mida kasutatakse tankide vastu</t>
        </is>
      </c>
      <c r="AL247" s="2" t="inlineStr">
        <is>
          <t>panssarintorjunta-ase</t>
        </is>
      </c>
      <c r="AM247" s="2" t="inlineStr">
        <is>
          <t>3</t>
        </is>
      </c>
      <c r="AN247" s="2" t="inlineStr">
        <is>
          <t/>
        </is>
      </c>
      <c r="AO247" t="inlineStr">
        <is>
          <t>panssarivaunujen sekä muiden panssaroitujen kohteiden tuhoamiseen tarkoitettu ase</t>
        </is>
      </c>
      <c r="AP247" s="2" t="inlineStr">
        <is>
          <t>arme antichar</t>
        </is>
      </c>
      <c r="AQ247" s="2" t="inlineStr">
        <is>
          <t>3</t>
        </is>
      </c>
      <c r="AR247" s="2" t="inlineStr">
        <is>
          <t/>
        </is>
      </c>
      <c r="AS247" t="inlineStr">
        <is>
          <t>arme destinée à la destruction de chars et autres véhicules blindés</t>
        </is>
      </c>
      <c r="AT247" s="2" t="inlineStr">
        <is>
          <t>armán fritancanna</t>
        </is>
      </c>
      <c r="AU247" s="2" t="inlineStr">
        <is>
          <t>3</t>
        </is>
      </c>
      <c r="AV247" s="2" t="inlineStr">
        <is>
          <t/>
        </is>
      </c>
      <c r="AW247" t="inlineStr">
        <is>
          <t/>
        </is>
      </c>
      <c r="AX247" s="2" t="inlineStr">
        <is>
          <t>protutenkovsko oružje</t>
        </is>
      </c>
      <c r="AY247" s="2" t="inlineStr">
        <is>
          <t>3</t>
        </is>
      </c>
      <c r="AZ247" s="2" t="inlineStr">
        <is>
          <t/>
        </is>
      </c>
      <c r="BA247" t="inlineStr">
        <is>
          <t/>
        </is>
      </c>
      <c r="BB247" s="2" t="inlineStr">
        <is>
          <t>tankelhárító fegyver|
páncéltörő fegyver</t>
        </is>
      </c>
      <c r="BC247" s="2" t="inlineStr">
        <is>
          <t>4|
4</t>
        </is>
      </c>
      <c r="BD247" s="2" t="inlineStr">
        <is>
          <t xml:space="preserve">|
</t>
        </is>
      </c>
      <c r="BE247" t="inlineStr">
        <is>
          <t>Páncélozott harcjárművek megsemmisítésére kifejlesztett tüzérségi eszközök.</t>
        </is>
      </c>
      <c r="BF247" s="2" t="inlineStr">
        <is>
          <t>arma anticarro|
arma controcarro</t>
        </is>
      </c>
      <c r="BG247" s="2" t="inlineStr">
        <is>
          <t>3|
3</t>
        </is>
      </c>
      <c r="BH247" s="2" t="inlineStr">
        <is>
          <t xml:space="preserve">|
</t>
        </is>
      </c>
      <c r="BI247" t="inlineStr">
        <is>
          <t>arma che si oppone all'azione dei carri armati</t>
        </is>
      </c>
      <c r="BJ247" s="2" t="inlineStr">
        <is>
          <t>prieštankinis ginklas|
prieštankinis pabūklas</t>
        </is>
      </c>
      <c r="BK247" s="2" t="inlineStr">
        <is>
          <t>3|
3</t>
        </is>
      </c>
      <c r="BL247" s="2" t="inlineStr">
        <is>
          <t xml:space="preserve">|
</t>
        </is>
      </c>
      <c r="BM247" t="inlineStr">
        <is>
          <t>įvairių rūšių ginklai ir jų naudojimo priemonės tankams ir kt. šarvuotiesiems taikiniams naikinti; jiems priklauso: specialiosios prieštankinės priemonės – artimojo mūšio prieštankinės priemonės (granatsvaidžiai,rankinės granatos), prieštankinės patrankos ir beatošliaužiai pabūklai, prieštankiniai raketų kompleksai, prieštankinės aviacinės bombos, bombų kasetės, prieštankinės aviacinės raketos, prieštankinės minos; bendrosios paskirties priemonės – lauko artilerija, šarvuočių ir tankų ginkluotė ir kt.</t>
        </is>
      </c>
      <c r="BN247" s="2" t="inlineStr">
        <is>
          <t>prettanku ierocis</t>
        </is>
      </c>
      <c r="BO247" s="2" t="inlineStr">
        <is>
          <t>3</t>
        </is>
      </c>
      <c r="BP247" s="2" t="inlineStr">
        <is>
          <t/>
        </is>
      </c>
      <c r="BQ247" t="inlineStr">
        <is>
          <t>ierocis tanku u.c. bruņām klātu mērķu iznīcināšanai</t>
        </is>
      </c>
      <c r="BR247" s="2" t="inlineStr">
        <is>
          <t>arma kontra t-tankijiet tal-gwerra</t>
        </is>
      </c>
      <c r="BS247" s="2" t="inlineStr">
        <is>
          <t>3</t>
        </is>
      </c>
      <c r="BT247" s="2" t="inlineStr">
        <is>
          <t/>
        </is>
      </c>
      <c r="BU247" t="inlineStr">
        <is>
          <t>arma mfassla bl-għan li teqred it-tankijiet</t>
        </is>
      </c>
      <c r="BV247" s="2" t="inlineStr">
        <is>
          <t>antitankwapen</t>
        </is>
      </c>
      <c r="BW247" s="2" t="inlineStr">
        <is>
          <t>3</t>
        </is>
      </c>
      <c r="BX247" s="2" t="inlineStr">
        <is>
          <t/>
        </is>
      </c>
      <c r="BY247" t="inlineStr">
        <is>
          <t>"wapen bedoeld om pantservoertuigen, in het bijzonder tanks, uit te schakelen"</t>
        </is>
      </c>
      <c r="BZ247" s="2" t="inlineStr">
        <is>
          <t>broń przeciwpancerna</t>
        </is>
      </c>
      <c r="CA247" s="2" t="inlineStr">
        <is>
          <t>3</t>
        </is>
      </c>
      <c r="CB247" s="2" t="inlineStr">
        <is>
          <t/>
        </is>
      </c>
      <c r="CC247" t="inlineStr">
        <is>
          <t>broń przeznaczona do walki z bronią pancerną przeciwnika</t>
        </is>
      </c>
      <c r="CD247" s="2" t="inlineStr">
        <is>
          <t>arma anticarro|
arma ACar|
arma antitanque</t>
        </is>
      </c>
      <c r="CE247" s="2" t="inlineStr">
        <is>
          <t>3|
3|
3</t>
        </is>
      </c>
      <c r="CF247" s="2" t="inlineStr">
        <is>
          <t xml:space="preserve">|
|
</t>
        </is>
      </c>
      <c r="CG247" t="inlineStr">
        <is>
          <t>Arma concebida a partir da Primeira Guerra Mundial para enfrentar os &lt;i&gt;carros de combate&lt;/i&gt; [&lt;a href="/entry/result/843731/all" id="ENTRY_TO_ENTRY_CONVERTER" target="_blank"&gt;IATE:843731&lt;/a&gt; ]&lt;br&gt;Categorias: pesadas (HAW), médias (MAW) e &lt;i&gt;ligeiras/leves (LAW)&lt;/i&gt; [&lt;a href="/entry/result/915673/all" id="ENTRY_TO_ENTRY_CONVERTER" target="_blank"&gt;IATE:915673&lt;/a&gt; ]&lt;br&gt;Tipos: mina anticarro [&lt;a href="/entry/result/884923/all" id="ENTRY_TO_ENTRY_CONVERTER" target="_blank"&gt;IATE:884923&lt;/a&gt; ], míssil anticarro [&lt;a href="/entry/result/911935/all" id="ENTRY_TO_ENTRY_CONVERTER" target="_blank"&gt;IATE:911935&lt;/a&gt; ], canhão sem recuo, lança-granadas-foguete, espingarda anticarro</t>
        </is>
      </c>
      <c r="CH247" s="2" t="inlineStr">
        <is>
          <t>armă antitanc</t>
        </is>
      </c>
      <c r="CI247" s="2" t="inlineStr">
        <is>
          <t>3</t>
        </is>
      </c>
      <c r="CJ247" s="2" t="inlineStr">
        <is>
          <t/>
        </is>
      </c>
      <c r="CK247" t="inlineStr">
        <is>
          <t>armă folosită împotriva tancurilor; anticar</t>
        </is>
      </c>
      <c r="CL247" s="2" t="inlineStr">
        <is>
          <t>protitanková zbraň|
PTZ</t>
        </is>
      </c>
      <c r="CM247" s="2" t="inlineStr">
        <is>
          <t>3|
2</t>
        </is>
      </c>
      <c r="CN247" s="2" t="inlineStr">
        <is>
          <t xml:space="preserve">|
</t>
        </is>
      </c>
      <c r="CO247" t="inlineStr">
        <is>
          <t>zbraň určená prednostne na boj proti tankom a iným obrneným vozidlám</t>
        </is>
      </c>
      <c r="CP247" s="2" t="inlineStr">
        <is>
          <t>protitankovsko orožje</t>
        </is>
      </c>
      <c r="CQ247" s="2" t="inlineStr">
        <is>
          <t>3</t>
        </is>
      </c>
      <c r="CR247" s="2" t="inlineStr">
        <is>
          <t/>
        </is>
      </c>
      <c r="CS247" t="inlineStr">
        <is>
          <t>sistemi za uničevanje tankov</t>
        </is>
      </c>
      <c r="CT247" s="2" t="inlineStr">
        <is>
          <t>pansarvärnsvapen</t>
        </is>
      </c>
      <c r="CU247" s="2" t="inlineStr">
        <is>
          <t>3</t>
        </is>
      </c>
      <c r="CV247" s="2" t="inlineStr">
        <is>
          <t/>
        </is>
      </c>
      <c r="CW247" t="inlineStr">
        <is>
          <t>vapen med huvuduppgift att bekämpa pansrade mål</t>
        </is>
      </c>
    </row>
    <row r="248">
      <c r="A248" s="1" t="str">
        <f>HYPERLINK("https://iate.europa.eu/entry/result/2229733/all", "2229733")</f>
        <v>2229733</v>
      </c>
      <c r="B248" t="inlineStr">
        <is>
          <t>LAW</t>
        </is>
      </c>
      <c r="C248" t="inlineStr">
        <is>
          <t>LAW|criminal law;LAW|justice;LAW|international law</t>
        </is>
      </c>
      <c r="D248" t="inlineStr">
        <is>
          <t>no</t>
        </is>
      </c>
      <c r="E248" t="inlineStr">
        <is>
          <t/>
        </is>
      </c>
      <c r="F248" t="inlineStr">
        <is>
          <t/>
        </is>
      </c>
      <c r="G248" t="inlineStr">
        <is>
          <t/>
        </is>
      </c>
      <c r="H248" t="inlineStr">
        <is>
          <t/>
        </is>
      </c>
      <c r="I248" t="inlineStr">
        <is>
          <t/>
        </is>
      </c>
      <c r="J248" t="inlineStr">
        <is>
          <t/>
        </is>
      </c>
      <c r="K248" t="inlineStr">
        <is>
          <t/>
        </is>
      </c>
      <c r="L248" t="inlineStr">
        <is>
          <t/>
        </is>
      </c>
      <c r="M248" t="inlineStr">
        <is>
          <t/>
        </is>
      </c>
      <c r="N248" t="inlineStr">
        <is>
          <t/>
        </is>
      </c>
      <c r="O248" t="inlineStr">
        <is>
          <t/>
        </is>
      </c>
      <c r="P248" t="inlineStr">
        <is>
          <t/>
        </is>
      </c>
      <c r="Q248" t="inlineStr">
        <is>
          <t/>
        </is>
      </c>
      <c r="R248" s="2" t="inlineStr">
        <is>
          <t>Armeegewehr</t>
        </is>
      </c>
      <c r="S248" s="2" t="inlineStr">
        <is>
          <t>3</t>
        </is>
      </c>
      <c r="T248" s="2" t="inlineStr">
        <is>
          <t/>
        </is>
      </c>
      <c r="U248" t="inlineStr">
        <is>
          <t/>
        </is>
      </c>
      <c r="V248" t="inlineStr">
        <is>
          <t/>
        </is>
      </c>
      <c r="W248" t="inlineStr">
        <is>
          <t/>
        </is>
      </c>
      <c r="X248" t="inlineStr">
        <is>
          <t/>
        </is>
      </c>
      <c r="Y248" t="inlineStr">
        <is>
          <t/>
        </is>
      </c>
      <c r="Z248" s="2" t="inlineStr">
        <is>
          <t>army rifle</t>
        </is>
      </c>
      <c r="AA248" s="2" t="inlineStr">
        <is>
          <t>3</t>
        </is>
      </c>
      <c r="AB248" s="2" t="inlineStr">
        <is>
          <t/>
        </is>
      </c>
      <c r="AC248" t="inlineStr">
        <is>
          <t/>
        </is>
      </c>
      <c r="AD248" s="2" t="inlineStr">
        <is>
          <t>arma de guerra</t>
        </is>
      </c>
      <c r="AE248" s="2" t="inlineStr">
        <is>
          <t>3</t>
        </is>
      </c>
      <c r="AF248" s="2" t="inlineStr">
        <is>
          <t/>
        </is>
      </c>
      <c r="AG248" t="inlineStr">
        <is>
          <t/>
        </is>
      </c>
      <c r="AH248" t="inlineStr">
        <is>
          <t/>
        </is>
      </c>
      <c r="AI248" t="inlineStr">
        <is>
          <t/>
        </is>
      </c>
      <c r="AJ248" t="inlineStr">
        <is>
          <t/>
        </is>
      </c>
      <c r="AK248" t="inlineStr">
        <is>
          <t/>
        </is>
      </c>
      <c r="AL248" t="inlineStr">
        <is>
          <t/>
        </is>
      </c>
      <c r="AM248" t="inlineStr">
        <is>
          <t/>
        </is>
      </c>
      <c r="AN248" t="inlineStr">
        <is>
          <t/>
        </is>
      </c>
      <c r="AO248" t="inlineStr">
        <is>
          <t/>
        </is>
      </c>
      <c r="AP248" s="2" t="inlineStr">
        <is>
          <t>fusil de guerre</t>
        </is>
      </c>
      <c r="AQ248" s="2" t="inlineStr">
        <is>
          <t>3</t>
        </is>
      </c>
      <c r="AR248" s="2" t="inlineStr">
        <is>
          <t/>
        </is>
      </c>
      <c r="AS248" t="inlineStr">
        <is>
          <t/>
        </is>
      </c>
      <c r="AT248" t="inlineStr">
        <is>
          <t/>
        </is>
      </c>
      <c r="AU248" t="inlineStr">
        <is>
          <t/>
        </is>
      </c>
      <c r="AV248" t="inlineStr">
        <is>
          <t/>
        </is>
      </c>
      <c r="AW248" t="inlineStr">
        <is>
          <t/>
        </is>
      </c>
      <c r="AX248" t="inlineStr">
        <is>
          <t/>
        </is>
      </c>
      <c r="AY248" t="inlineStr">
        <is>
          <t/>
        </is>
      </c>
      <c r="AZ248" t="inlineStr">
        <is>
          <t/>
        </is>
      </c>
      <c r="BA248" t="inlineStr">
        <is>
          <t/>
        </is>
      </c>
      <c r="BB248" t="inlineStr">
        <is>
          <t/>
        </is>
      </c>
      <c r="BC248" t="inlineStr">
        <is>
          <t/>
        </is>
      </c>
      <c r="BD248" t="inlineStr">
        <is>
          <t/>
        </is>
      </c>
      <c r="BE248" t="inlineStr">
        <is>
          <t/>
        </is>
      </c>
      <c r="BF248" t="inlineStr">
        <is>
          <t/>
        </is>
      </c>
      <c r="BG248" t="inlineStr">
        <is>
          <t/>
        </is>
      </c>
      <c r="BH248" t="inlineStr">
        <is>
          <t/>
        </is>
      </c>
      <c r="BI248" t="inlineStr">
        <is>
          <t/>
        </is>
      </c>
      <c r="BJ248" t="inlineStr">
        <is>
          <t/>
        </is>
      </c>
      <c r="BK248" t="inlineStr">
        <is>
          <t/>
        </is>
      </c>
      <c r="BL248" t="inlineStr">
        <is>
          <t/>
        </is>
      </c>
      <c r="BM248" t="inlineStr">
        <is>
          <t/>
        </is>
      </c>
      <c r="BN248" t="inlineStr">
        <is>
          <t/>
        </is>
      </c>
      <c r="BO248" t="inlineStr">
        <is>
          <t/>
        </is>
      </c>
      <c r="BP248" t="inlineStr">
        <is>
          <t/>
        </is>
      </c>
      <c r="BQ248" t="inlineStr">
        <is>
          <t/>
        </is>
      </c>
      <c r="BR248" t="inlineStr">
        <is>
          <t/>
        </is>
      </c>
      <c r="BS248" t="inlineStr">
        <is>
          <t/>
        </is>
      </c>
      <c r="BT248" t="inlineStr">
        <is>
          <t/>
        </is>
      </c>
      <c r="BU248" t="inlineStr">
        <is>
          <t/>
        </is>
      </c>
      <c r="BV248" s="2" t="inlineStr">
        <is>
          <t>oorlogsgeweer</t>
        </is>
      </c>
      <c r="BW248" s="2" t="inlineStr">
        <is>
          <t>3</t>
        </is>
      </c>
      <c r="BX248" s="2" t="inlineStr">
        <is>
          <t/>
        </is>
      </c>
      <c r="BY248" t="inlineStr">
        <is>
          <t/>
        </is>
      </c>
      <c r="BZ248" t="inlineStr">
        <is>
          <t/>
        </is>
      </c>
      <c r="CA248" t="inlineStr">
        <is>
          <t/>
        </is>
      </c>
      <c r="CB248" t="inlineStr">
        <is>
          <t/>
        </is>
      </c>
      <c r="CC248" t="inlineStr">
        <is>
          <t/>
        </is>
      </c>
      <c r="CD248" s="2" t="inlineStr">
        <is>
          <t>espingarda militar</t>
        </is>
      </c>
      <c r="CE248" s="2" t="inlineStr">
        <is>
          <t>3</t>
        </is>
      </c>
      <c r="CF248" s="2" t="inlineStr">
        <is>
          <t/>
        </is>
      </c>
      <c r="CG248" t="inlineStr">
        <is>
          <t/>
        </is>
      </c>
      <c r="CH248" t="inlineStr">
        <is>
          <t/>
        </is>
      </c>
      <c r="CI248" t="inlineStr">
        <is>
          <t/>
        </is>
      </c>
      <c r="CJ248" t="inlineStr">
        <is>
          <t/>
        </is>
      </c>
      <c r="CK248" t="inlineStr">
        <is>
          <t/>
        </is>
      </c>
      <c r="CL248" t="inlineStr">
        <is>
          <t/>
        </is>
      </c>
      <c r="CM248" t="inlineStr">
        <is>
          <t/>
        </is>
      </c>
      <c r="CN248" t="inlineStr">
        <is>
          <t/>
        </is>
      </c>
      <c r="CO248" t="inlineStr">
        <is>
          <t/>
        </is>
      </c>
      <c r="CP248" t="inlineStr">
        <is>
          <t/>
        </is>
      </c>
      <c r="CQ248" t="inlineStr">
        <is>
          <t/>
        </is>
      </c>
      <c r="CR248" t="inlineStr">
        <is>
          <t/>
        </is>
      </c>
      <c r="CS248" t="inlineStr">
        <is>
          <t/>
        </is>
      </c>
      <c r="CT248" s="2" t="inlineStr">
        <is>
          <t>armégevär</t>
        </is>
      </c>
      <c r="CU248" s="2" t="inlineStr">
        <is>
          <t>3</t>
        </is>
      </c>
      <c r="CV248" s="2" t="inlineStr">
        <is>
          <t/>
        </is>
      </c>
      <c r="CW248" t="inlineStr">
        <is>
          <t/>
        </is>
      </c>
    </row>
    <row r="249">
      <c r="A249" s="1" t="str">
        <f>HYPERLINK("https://iate.europa.eu/entry/result/925489/all", "925489")</f>
        <v>925489</v>
      </c>
      <c r="B249" t="inlineStr">
        <is>
          <t>INTERNATIONAL RELATIONS</t>
        </is>
      </c>
      <c r="C249" t="inlineStr">
        <is>
          <t>INTERNATIONAL RELATIONS|defence|military equipment</t>
        </is>
      </c>
      <c r="D249" t="inlineStr">
        <is>
          <t>no</t>
        </is>
      </c>
      <c r="E249" t="inlineStr">
        <is>
          <t/>
        </is>
      </c>
      <c r="F249" t="inlineStr">
        <is>
          <t/>
        </is>
      </c>
      <c r="G249" t="inlineStr">
        <is>
          <t/>
        </is>
      </c>
      <c r="H249" t="inlineStr">
        <is>
          <t/>
        </is>
      </c>
      <c r="I249" t="inlineStr">
        <is>
          <t/>
        </is>
      </c>
      <c r="J249" t="inlineStr">
        <is>
          <t/>
        </is>
      </c>
      <c r="K249" t="inlineStr">
        <is>
          <t/>
        </is>
      </c>
      <c r="L249" t="inlineStr">
        <is>
          <t/>
        </is>
      </c>
      <c r="M249" t="inlineStr">
        <is>
          <t/>
        </is>
      </c>
      <c r="N249" s="2" t="inlineStr">
        <is>
          <t>skydestok|
riffelstok</t>
        </is>
      </c>
      <c r="O249" s="2" t="inlineStr">
        <is>
          <t>4|
4</t>
        </is>
      </c>
      <c r="P249" s="2" t="inlineStr">
        <is>
          <t xml:space="preserve">|
</t>
        </is>
      </c>
      <c r="Q249" t="inlineStr">
        <is>
          <t/>
        </is>
      </c>
      <c r="R249" t="inlineStr">
        <is>
          <t/>
        </is>
      </c>
      <c r="S249" t="inlineStr">
        <is>
          <t/>
        </is>
      </c>
      <c r="T249" t="inlineStr">
        <is>
          <t/>
        </is>
      </c>
      <c r="U249" t="inlineStr">
        <is>
          <t/>
        </is>
      </c>
      <c r="V249" s="2" t="inlineStr">
        <is>
          <t>τουφέκι-μπαστούνι</t>
        </is>
      </c>
      <c r="W249" s="2" t="inlineStr">
        <is>
          <t>3</t>
        </is>
      </c>
      <c r="X249" s="2" t="inlineStr">
        <is>
          <t/>
        </is>
      </c>
      <c r="Y249" t="inlineStr">
        <is>
          <t>Βλ. φάκελο "Όπλα" στη Βιβλιοθήκη</t>
        </is>
      </c>
      <c r="Z249" s="2" t="inlineStr">
        <is>
          <t>cane-gun</t>
        </is>
      </c>
      <c r="AA249" s="2" t="inlineStr">
        <is>
          <t>1</t>
        </is>
      </c>
      <c r="AB249" s="2" t="inlineStr">
        <is>
          <t/>
        </is>
      </c>
      <c r="AC249" t="inlineStr">
        <is>
          <t/>
        </is>
      </c>
      <c r="AD249" t="inlineStr">
        <is>
          <t/>
        </is>
      </c>
      <c r="AE249" t="inlineStr">
        <is>
          <t/>
        </is>
      </c>
      <c r="AF249" t="inlineStr">
        <is>
          <t/>
        </is>
      </c>
      <c r="AG249" t="inlineStr">
        <is>
          <t/>
        </is>
      </c>
      <c r="AH249" t="inlineStr">
        <is>
          <t/>
        </is>
      </c>
      <c r="AI249" t="inlineStr">
        <is>
          <t/>
        </is>
      </c>
      <c r="AJ249" t="inlineStr">
        <is>
          <t/>
        </is>
      </c>
      <c r="AK249" t="inlineStr">
        <is>
          <t/>
        </is>
      </c>
      <c r="AL249" s="2" t="inlineStr">
        <is>
          <t>keppiase</t>
        </is>
      </c>
      <c r="AM249" s="2" t="inlineStr">
        <is>
          <t>3</t>
        </is>
      </c>
      <c r="AN249" s="2" t="inlineStr">
        <is>
          <t/>
        </is>
      </c>
      <c r="AO249" t="inlineStr">
        <is>
          <t>1800-1900 -lukujen vaihteen herrasmiehen tai upseerin kävelykeppiin kätketty kivääri</t>
        </is>
      </c>
      <c r="AP249" s="2" t="inlineStr">
        <is>
          <t>canne-fusil</t>
        </is>
      </c>
      <c r="AQ249" s="2" t="inlineStr">
        <is>
          <t>3</t>
        </is>
      </c>
      <c r="AR249" s="2" t="inlineStr">
        <is>
          <t/>
        </is>
      </c>
      <c r="AS249" t="inlineStr">
        <is>
          <t>Genre de fusil renfermé dans une canne et constituant par cette dissimulation une arme dangereuse</t>
        </is>
      </c>
      <c r="AT249" t="inlineStr">
        <is>
          <t/>
        </is>
      </c>
      <c r="AU249" t="inlineStr">
        <is>
          <t/>
        </is>
      </c>
      <c r="AV249" t="inlineStr">
        <is>
          <t/>
        </is>
      </c>
      <c r="AW249" t="inlineStr">
        <is>
          <t/>
        </is>
      </c>
      <c r="AX249" t="inlineStr">
        <is>
          <t/>
        </is>
      </c>
      <c r="AY249" t="inlineStr">
        <is>
          <t/>
        </is>
      </c>
      <c r="AZ249" t="inlineStr">
        <is>
          <t/>
        </is>
      </c>
      <c r="BA249" t="inlineStr">
        <is>
          <t/>
        </is>
      </c>
      <c r="BB249" t="inlineStr">
        <is>
          <t/>
        </is>
      </c>
      <c r="BC249" t="inlineStr">
        <is>
          <t/>
        </is>
      </c>
      <c r="BD249" t="inlineStr">
        <is>
          <t/>
        </is>
      </c>
      <c r="BE249" t="inlineStr">
        <is>
          <t/>
        </is>
      </c>
      <c r="BF249" s="2" t="inlineStr">
        <is>
          <t>fucile camuffato da bastone</t>
        </is>
      </c>
      <c r="BG249" s="2" t="inlineStr">
        <is>
          <t>2</t>
        </is>
      </c>
      <c r="BH249" s="2" t="inlineStr">
        <is>
          <t/>
        </is>
      </c>
      <c r="BI249" t="inlineStr">
        <is>
          <t/>
        </is>
      </c>
      <c r="BJ249" t="inlineStr">
        <is>
          <t/>
        </is>
      </c>
      <c r="BK249" t="inlineStr">
        <is>
          <t/>
        </is>
      </c>
      <c r="BL249" t="inlineStr">
        <is>
          <t/>
        </is>
      </c>
      <c r="BM249" t="inlineStr">
        <is>
          <t/>
        </is>
      </c>
      <c r="BN249" t="inlineStr">
        <is>
          <t/>
        </is>
      </c>
      <c r="BO249" t="inlineStr">
        <is>
          <t/>
        </is>
      </c>
      <c r="BP249" t="inlineStr">
        <is>
          <t/>
        </is>
      </c>
      <c r="BQ249" t="inlineStr">
        <is>
          <t/>
        </is>
      </c>
      <c r="BR249" t="inlineStr">
        <is>
          <t/>
        </is>
      </c>
      <c r="BS249" t="inlineStr">
        <is>
          <t/>
        </is>
      </c>
      <c r="BT249" t="inlineStr">
        <is>
          <t/>
        </is>
      </c>
      <c r="BU249" t="inlineStr">
        <is>
          <t/>
        </is>
      </c>
      <c r="BV249" t="inlineStr">
        <is>
          <t/>
        </is>
      </c>
      <c r="BW249" t="inlineStr">
        <is>
          <t/>
        </is>
      </c>
      <c r="BX249" t="inlineStr">
        <is>
          <t/>
        </is>
      </c>
      <c r="BY249" t="inlineStr">
        <is>
          <t/>
        </is>
      </c>
      <c r="BZ249" t="inlineStr">
        <is>
          <t/>
        </is>
      </c>
      <c r="CA249" t="inlineStr">
        <is>
          <t/>
        </is>
      </c>
      <c r="CB249" t="inlineStr">
        <is>
          <t/>
        </is>
      </c>
      <c r="CC249" t="inlineStr">
        <is>
          <t/>
        </is>
      </c>
      <c r="CD249" s="2" t="inlineStr">
        <is>
          <t>bengala-espingarda</t>
        </is>
      </c>
      <c r="CE249" s="2" t="inlineStr">
        <is>
          <t>2</t>
        </is>
      </c>
      <c r="CF249" s="2" t="inlineStr">
        <is>
          <t/>
        </is>
      </c>
      <c r="CG249" t="inlineStr">
        <is>
          <t>Bengala com as funcionalidades de uma espingarda utilizada como arma de disfarce.</t>
        </is>
      </c>
      <c r="CH249" t="inlineStr">
        <is>
          <t/>
        </is>
      </c>
      <c r="CI249" t="inlineStr">
        <is>
          <t/>
        </is>
      </c>
      <c r="CJ249" t="inlineStr">
        <is>
          <t/>
        </is>
      </c>
      <c r="CK249" t="inlineStr">
        <is>
          <t/>
        </is>
      </c>
      <c r="CL249" t="inlineStr">
        <is>
          <t/>
        </is>
      </c>
      <c r="CM249" t="inlineStr">
        <is>
          <t/>
        </is>
      </c>
      <c r="CN249" t="inlineStr">
        <is>
          <t/>
        </is>
      </c>
      <c r="CO249" t="inlineStr">
        <is>
          <t/>
        </is>
      </c>
      <c r="CP249" t="inlineStr">
        <is>
          <t/>
        </is>
      </c>
      <c r="CQ249" t="inlineStr">
        <is>
          <t/>
        </is>
      </c>
      <c r="CR249" t="inlineStr">
        <is>
          <t/>
        </is>
      </c>
      <c r="CS249" t="inlineStr">
        <is>
          <t/>
        </is>
      </c>
      <c r="CT249" t="inlineStr">
        <is>
          <t/>
        </is>
      </c>
      <c r="CU249" t="inlineStr">
        <is>
          <t/>
        </is>
      </c>
      <c r="CV249" t="inlineStr">
        <is>
          <t/>
        </is>
      </c>
      <c r="CW249" t="inlineStr">
        <is>
          <t/>
        </is>
      </c>
    </row>
    <row r="250">
      <c r="A250" s="1" t="str">
        <f>HYPERLINK("https://iate.europa.eu/entry/result/918547/all", "918547")</f>
        <v>918547</v>
      </c>
      <c r="B250" t="inlineStr">
        <is>
          <t>INTERNATIONAL RELATIONS</t>
        </is>
      </c>
      <c r="C250" t="inlineStr">
        <is>
          <t>INTERNATIONAL RELATIONS|defence</t>
        </is>
      </c>
      <c r="D250" t="inlineStr">
        <is>
          <t>no</t>
        </is>
      </c>
      <c r="E250" t="inlineStr">
        <is>
          <t/>
        </is>
      </c>
      <c r="F250" t="inlineStr">
        <is>
          <t/>
        </is>
      </c>
      <c r="G250" t="inlineStr">
        <is>
          <t/>
        </is>
      </c>
      <c r="H250" t="inlineStr">
        <is>
          <t/>
        </is>
      </c>
      <c r="I250" t="inlineStr">
        <is>
          <t/>
        </is>
      </c>
      <c r="J250" t="inlineStr">
        <is>
          <t/>
        </is>
      </c>
      <c r="K250" t="inlineStr">
        <is>
          <t/>
        </is>
      </c>
      <c r="L250" t="inlineStr">
        <is>
          <t/>
        </is>
      </c>
      <c r="M250" t="inlineStr">
        <is>
          <t/>
        </is>
      </c>
      <c r="N250" s="2" t="inlineStr">
        <is>
          <t>peberspray</t>
        </is>
      </c>
      <c r="O250" s="2" t="inlineStr">
        <is>
          <t>4</t>
        </is>
      </c>
      <c r="P250" s="2" t="inlineStr">
        <is>
          <t/>
        </is>
      </c>
      <c r="Q250" t="inlineStr">
        <is>
          <t/>
        </is>
      </c>
      <c r="R250" s="2" t="inlineStr">
        <is>
          <t>Reizgas</t>
        </is>
      </c>
      <c r="S250" s="2" t="inlineStr">
        <is>
          <t>3</t>
        </is>
      </c>
      <c r="T250" s="2" t="inlineStr">
        <is>
          <t/>
        </is>
      </c>
      <c r="U250" t="inlineStr">
        <is>
          <t/>
        </is>
      </c>
      <c r="V250" t="inlineStr">
        <is>
          <t/>
        </is>
      </c>
      <c r="W250" t="inlineStr">
        <is>
          <t/>
        </is>
      </c>
      <c r="X250" t="inlineStr">
        <is>
          <t/>
        </is>
      </c>
      <c r="Y250" t="inlineStr">
        <is>
          <t/>
        </is>
      </c>
      <c r="Z250" s="2" t="inlineStr">
        <is>
          <t>pepper spray</t>
        </is>
      </c>
      <c r="AA250" s="2" t="inlineStr">
        <is>
          <t>3</t>
        </is>
      </c>
      <c r="AB250" s="2" t="inlineStr">
        <is>
          <t/>
        </is>
      </c>
      <c r="AC250" t="inlineStr">
        <is>
          <t>lachrymatory agent (a chemical compound that irritates the eyes to cause tears, pain, and even temporary blindness) that is used in riot control, crowd control and personal self-defence</t>
        </is>
      </c>
      <c r="AD250" t="inlineStr">
        <is>
          <t/>
        </is>
      </c>
      <c r="AE250" t="inlineStr">
        <is>
          <t/>
        </is>
      </c>
      <c r="AF250" t="inlineStr">
        <is>
          <t/>
        </is>
      </c>
      <c r="AG250" t="inlineStr">
        <is>
          <t/>
        </is>
      </c>
      <c r="AH250" t="inlineStr">
        <is>
          <t/>
        </is>
      </c>
      <c r="AI250" t="inlineStr">
        <is>
          <t/>
        </is>
      </c>
      <c r="AJ250" t="inlineStr">
        <is>
          <t/>
        </is>
      </c>
      <c r="AK250" t="inlineStr">
        <is>
          <t/>
        </is>
      </c>
      <c r="AL250" s="2" t="inlineStr">
        <is>
          <t>kirvelevä sumute</t>
        </is>
      </c>
      <c r="AM250" s="2" t="inlineStr">
        <is>
          <t>2</t>
        </is>
      </c>
      <c r="AN250" s="2" t="inlineStr">
        <is>
          <t/>
        </is>
      </c>
      <c r="AO250" t="inlineStr">
        <is>
          <t/>
        </is>
      </c>
      <c r="AP250" s="2" t="inlineStr">
        <is>
          <t>aspersion de poivre|
aérosol poivré</t>
        </is>
      </c>
      <c r="AQ250" s="2" t="inlineStr">
        <is>
          <t>2|
3</t>
        </is>
      </c>
      <c r="AR250" s="2" t="inlineStr">
        <is>
          <t xml:space="preserve">|
</t>
        </is>
      </c>
      <c r="AS250" t="inlineStr">
        <is>
          <t/>
        </is>
      </c>
      <c r="AT250" t="inlineStr">
        <is>
          <t/>
        </is>
      </c>
      <c r="AU250" t="inlineStr">
        <is>
          <t/>
        </is>
      </c>
      <c r="AV250" t="inlineStr">
        <is>
          <t/>
        </is>
      </c>
      <c r="AW250" t="inlineStr">
        <is>
          <t/>
        </is>
      </c>
      <c r="AX250" t="inlineStr">
        <is>
          <t/>
        </is>
      </c>
      <c r="AY250" t="inlineStr">
        <is>
          <t/>
        </is>
      </c>
      <c r="AZ250" t="inlineStr">
        <is>
          <t/>
        </is>
      </c>
      <c r="BA250" t="inlineStr">
        <is>
          <t/>
        </is>
      </c>
      <c r="BB250" t="inlineStr">
        <is>
          <t/>
        </is>
      </c>
      <c r="BC250" t="inlineStr">
        <is>
          <t/>
        </is>
      </c>
      <c r="BD250" t="inlineStr">
        <is>
          <t/>
        </is>
      </c>
      <c r="BE250" t="inlineStr">
        <is>
          <t/>
        </is>
      </c>
      <c r="BF250" s="2" t="inlineStr">
        <is>
          <t>spray al pepe|
spray OC</t>
        </is>
      </c>
      <c r="BG250" s="2" t="inlineStr">
        <is>
          <t>2|
2</t>
        </is>
      </c>
      <c r="BH250" s="2" t="inlineStr">
        <is>
          <t xml:space="preserve">|
</t>
        </is>
      </c>
      <c r="BI250" t="inlineStr">
        <is>
          <t>Arma chimica che utilizza una sostanza a base di pepe (oleoresin capsicum).</t>
        </is>
      </c>
      <c r="BJ250" t="inlineStr">
        <is>
          <t/>
        </is>
      </c>
      <c r="BK250" t="inlineStr">
        <is>
          <t/>
        </is>
      </c>
      <c r="BL250" t="inlineStr">
        <is>
          <t/>
        </is>
      </c>
      <c r="BM250" t="inlineStr">
        <is>
          <t/>
        </is>
      </c>
      <c r="BN250" t="inlineStr">
        <is>
          <t/>
        </is>
      </c>
      <c r="BO250" t="inlineStr">
        <is>
          <t/>
        </is>
      </c>
      <c r="BP250" t="inlineStr">
        <is>
          <t/>
        </is>
      </c>
      <c r="BQ250" t="inlineStr">
        <is>
          <t/>
        </is>
      </c>
      <c r="BR250" t="inlineStr">
        <is>
          <t/>
        </is>
      </c>
      <c r="BS250" t="inlineStr">
        <is>
          <t/>
        </is>
      </c>
      <c r="BT250" t="inlineStr">
        <is>
          <t/>
        </is>
      </c>
      <c r="BU250" t="inlineStr">
        <is>
          <t/>
        </is>
      </c>
      <c r="BV250" s="2" t="inlineStr">
        <is>
          <t>pepperspray</t>
        </is>
      </c>
      <c r="BW250" s="2" t="inlineStr">
        <is>
          <t>3</t>
        </is>
      </c>
      <c r="BX250" s="2" t="inlineStr">
        <is>
          <t/>
        </is>
      </c>
      <c r="BY250" t="inlineStr">
        <is>
          <t>spray die o.a. de werkzame stof capsaïcine bevat, en als verdedigingswapen in een spuitbus wordt gebruikt: men kan een aanvaller in het gezicht spuiten zodat deze tijdelijk buiten gevecht wordt gesteld, zonder dat er blijvend letsel ontstaat. De werking wordt bereikt door het hevig prikkelende effect op de slijmvliezen, met name de ogen.</t>
        </is>
      </c>
      <c r="BZ250" s="2" t="inlineStr">
        <is>
          <t>gaz pieprzowy</t>
        </is>
      </c>
      <c r="CA250" s="2" t="inlineStr">
        <is>
          <t>2</t>
        </is>
      </c>
      <c r="CB250" s="2" t="inlineStr">
        <is>
          <t/>
        </is>
      </c>
      <c r="CC250" t="inlineStr">
        <is>
          <t>jeden z popularniejszych lakrymatorów, czyli łzwaiących bojowych środków trujących; podrażnia oczy, co powoduje łzy, ból lub czasową ślepotę</t>
        </is>
      </c>
      <c r="CD250" s="2" t="inlineStr">
        <is>
          <t>gás pimenta</t>
        </is>
      </c>
      <c r="CE250" s="2" t="inlineStr">
        <is>
          <t>3</t>
        </is>
      </c>
      <c r="CF250" s="2" t="inlineStr">
        <is>
          <t/>
        </is>
      </c>
      <c r="CG250" t="inlineStr">
        <is>
          <t>Agente irritante utilizado no contexto policial e como meio de autodefesa.</t>
        </is>
      </c>
      <c r="CH250" t="inlineStr">
        <is>
          <t/>
        </is>
      </c>
      <c r="CI250" t="inlineStr">
        <is>
          <t/>
        </is>
      </c>
      <c r="CJ250" t="inlineStr">
        <is>
          <t/>
        </is>
      </c>
      <c r="CK250" t="inlineStr">
        <is>
          <t/>
        </is>
      </c>
      <c r="CL250" t="inlineStr">
        <is>
          <t/>
        </is>
      </c>
      <c r="CM250" t="inlineStr">
        <is>
          <t/>
        </is>
      </c>
      <c r="CN250" t="inlineStr">
        <is>
          <t/>
        </is>
      </c>
      <c r="CO250" t="inlineStr">
        <is>
          <t/>
        </is>
      </c>
      <c r="CP250" t="inlineStr">
        <is>
          <t/>
        </is>
      </c>
      <c r="CQ250" t="inlineStr">
        <is>
          <t/>
        </is>
      </c>
      <c r="CR250" t="inlineStr">
        <is>
          <t/>
        </is>
      </c>
      <c r="CS250" t="inlineStr">
        <is>
          <t/>
        </is>
      </c>
      <c r="CT250" t="inlineStr">
        <is>
          <t/>
        </is>
      </c>
      <c r="CU250" t="inlineStr">
        <is>
          <t/>
        </is>
      </c>
      <c r="CV250" t="inlineStr">
        <is>
          <t/>
        </is>
      </c>
      <c r="CW250" t="inlineStr">
        <is>
          <t/>
        </is>
      </c>
    </row>
    <row r="251">
      <c r="A251" s="1" t="str">
        <f>HYPERLINK("https://iate.europa.eu/entry/result/64193/all", "64193")</f>
        <v>64193</v>
      </c>
      <c r="B251" t="inlineStr">
        <is>
          <t>TRANSPORT</t>
        </is>
      </c>
      <c r="C251" t="inlineStr">
        <is>
          <t>TRANSPORT|land transport|land transport</t>
        </is>
      </c>
      <c r="D251" t="inlineStr">
        <is>
          <t>no</t>
        </is>
      </c>
      <c r="E251" t="inlineStr">
        <is>
          <t/>
        </is>
      </c>
      <c r="F251" t="inlineStr">
        <is>
          <t/>
        </is>
      </c>
      <c r="G251" t="inlineStr">
        <is>
          <t/>
        </is>
      </c>
      <c r="H251" t="inlineStr">
        <is>
          <t/>
        </is>
      </c>
      <c r="I251" t="inlineStr">
        <is>
          <t/>
        </is>
      </c>
      <c r="J251" t="inlineStr">
        <is>
          <t/>
        </is>
      </c>
      <c r="K251" t="inlineStr">
        <is>
          <t/>
        </is>
      </c>
      <c r="L251" t="inlineStr">
        <is>
          <t/>
        </is>
      </c>
      <c r="M251" t="inlineStr">
        <is>
          <t/>
        </is>
      </c>
      <c r="N251" t="inlineStr">
        <is>
          <t/>
        </is>
      </c>
      <c r="O251" t="inlineStr">
        <is>
          <t/>
        </is>
      </c>
      <c r="P251" t="inlineStr">
        <is>
          <t/>
        </is>
      </c>
      <c r="Q251" t="inlineStr">
        <is>
          <t/>
        </is>
      </c>
      <c r="R251" s="2" t="inlineStr">
        <is>
          <t>Druckluftpistole</t>
        </is>
      </c>
      <c r="S251" s="2" t="inlineStr">
        <is>
          <t>3</t>
        </is>
      </c>
      <c r="T251" s="2" t="inlineStr">
        <is>
          <t/>
        </is>
      </c>
      <c r="U251" t="inlineStr">
        <is>
          <t/>
        </is>
      </c>
      <c r="V251" t="inlineStr">
        <is>
          <t/>
        </is>
      </c>
      <c r="W251" t="inlineStr">
        <is>
          <t/>
        </is>
      </c>
      <c r="X251" t="inlineStr">
        <is>
          <t/>
        </is>
      </c>
      <c r="Y251" t="inlineStr">
        <is>
          <t/>
        </is>
      </c>
      <c r="Z251" s="2" t="inlineStr">
        <is>
          <t>compressed air gun</t>
        </is>
      </c>
      <c r="AA251" s="2" t="inlineStr">
        <is>
          <t>3</t>
        </is>
      </c>
      <c r="AB251" s="2" t="inlineStr">
        <is>
          <t/>
        </is>
      </c>
      <c r="AC251" t="inlineStr">
        <is>
          <t/>
        </is>
      </c>
      <c r="AD251" t="inlineStr">
        <is>
          <t/>
        </is>
      </c>
      <c r="AE251" t="inlineStr">
        <is>
          <t/>
        </is>
      </c>
      <c r="AF251" t="inlineStr">
        <is>
          <t/>
        </is>
      </c>
      <c r="AG251" t="inlineStr">
        <is>
          <t/>
        </is>
      </c>
      <c r="AH251" t="inlineStr">
        <is>
          <t/>
        </is>
      </c>
      <c r="AI251" t="inlineStr">
        <is>
          <t/>
        </is>
      </c>
      <c r="AJ251" t="inlineStr">
        <is>
          <t/>
        </is>
      </c>
      <c r="AK251" t="inlineStr">
        <is>
          <t/>
        </is>
      </c>
      <c r="AL251" t="inlineStr">
        <is>
          <t/>
        </is>
      </c>
      <c r="AM251" t="inlineStr">
        <is>
          <t/>
        </is>
      </c>
      <c r="AN251" t="inlineStr">
        <is>
          <t/>
        </is>
      </c>
      <c r="AO251" t="inlineStr">
        <is>
          <t/>
        </is>
      </c>
      <c r="AP251" t="inlineStr">
        <is>
          <t/>
        </is>
      </c>
      <c r="AQ251" t="inlineStr">
        <is>
          <t/>
        </is>
      </c>
      <c r="AR251" t="inlineStr">
        <is>
          <t/>
        </is>
      </c>
      <c r="AS251" t="inlineStr">
        <is>
          <t/>
        </is>
      </c>
      <c r="AT251" t="inlineStr">
        <is>
          <t/>
        </is>
      </c>
      <c r="AU251" t="inlineStr">
        <is>
          <t/>
        </is>
      </c>
      <c r="AV251" t="inlineStr">
        <is>
          <t/>
        </is>
      </c>
      <c r="AW251" t="inlineStr">
        <is>
          <t/>
        </is>
      </c>
      <c r="AX251" t="inlineStr">
        <is>
          <t/>
        </is>
      </c>
      <c r="AY251" t="inlineStr">
        <is>
          <t/>
        </is>
      </c>
      <c r="AZ251" t="inlineStr">
        <is>
          <t/>
        </is>
      </c>
      <c r="BA251" t="inlineStr">
        <is>
          <t/>
        </is>
      </c>
      <c r="BB251" t="inlineStr">
        <is>
          <t/>
        </is>
      </c>
      <c r="BC251" t="inlineStr">
        <is>
          <t/>
        </is>
      </c>
      <c r="BD251" t="inlineStr">
        <is>
          <t/>
        </is>
      </c>
      <c r="BE251" t="inlineStr">
        <is>
          <t/>
        </is>
      </c>
      <c r="BF251" t="inlineStr">
        <is>
          <t/>
        </is>
      </c>
      <c r="BG251" t="inlineStr">
        <is>
          <t/>
        </is>
      </c>
      <c r="BH251" t="inlineStr">
        <is>
          <t/>
        </is>
      </c>
      <c r="BI251" t="inlineStr">
        <is>
          <t/>
        </is>
      </c>
      <c r="BJ251" t="inlineStr">
        <is>
          <t/>
        </is>
      </c>
      <c r="BK251" t="inlineStr">
        <is>
          <t/>
        </is>
      </c>
      <c r="BL251" t="inlineStr">
        <is>
          <t/>
        </is>
      </c>
      <c r="BM251" t="inlineStr">
        <is>
          <t/>
        </is>
      </c>
      <c r="BN251" t="inlineStr">
        <is>
          <t/>
        </is>
      </c>
      <c r="BO251" t="inlineStr">
        <is>
          <t/>
        </is>
      </c>
      <c r="BP251" t="inlineStr">
        <is>
          <t/>
        </is>
      </c>
      <c r="BQ251" t="inlineStr">
        <is>
          <t/>
        </is>
      </c>
      <c r="BR251" t="inlineStr">
        <is>
          <t/>
        </is>
      </c>
      <c r="BS251" t="inlineStr">
        <is>
          <t/>
        </is>
      </c>
      <c r="BT251" t="inlineStr">
        <is>
          <t/>
        </is>
      </c>
      <c r="BU251" t="inlineStr">
        <is>
          <t/>
        </is>
      </c>
      <c r="BV251" t="inlineStr">
        <is>
          <t/>
        </is>
      </c>
      <c r="BW251" t="inlineStr">
        <is>
          <t/>
        </is>
      </c>
      <c r="BX251" t="inlineStr">
        <is>
          <t/>
        </is>
      </c>
      <c r="BY251" t="inlineStr">
        <is>
          <t/>
        </is>
      </c>
      <c r="BZ251" t="inlineStr">
        <is>
          <t/>
        </is>
      </c>
      <c r="CA251" t="inlineStr">
        <is>
          <t/>
        </is>
      </c>
      <c r="CB251" t="inlineStr">
        <is>
          <t/>
        </is>
      </c>
      <c r="CC251" t="inlineStr">
        <is>
          <t/>
        </is>
      </c>
      <c r="CD251" t="inlineStr">
        <is>
          <t/>
        </is>
      </c>
      <c r="CE251" t="inlineStr">
        <is>
          <t/>
        </is>
      </c>
      <c r="CF251" t="inlineStr">
        <is>
          <t/>
        </is>
      </c>
      <c r="CG251" t="inlineStr">
        <is>
          <t/>
        </is>
      </c>
      <c r="CH251" t="inlineStr">
        <is>
          <t/>
        </is>
      </c>
      <c r="CI251" t="inlineStr">
        <is>
          <t/>
        </is>
      </c>
      <c r="CJ251" t="inlineStr">
        <is>
          <t/>
        </is>
      </c>
      <c r="CK251" t="inlineStr">
        <is>
          <t/>
        </is>
      </c>
      <c r="CL251" t="inlineStr">
        <is>
          <t/>
        </is>
      </c>
      <c r="CM251" t="inlineStr">
        <is>
          <t/>
        </is>
      </c>
      <c r="CN251" t="inlineStr">
        <is>
          <t/>
        </is>
      </c>
      <c r="CO251" t="inlineStr">
        <is>
          <t/>
        </is>
      </c>
      <c r="CP251" t="inlineStr">
        <is>
          <t/>
        </is>
      </c>
      <c r="CQ251" t="inlineStr">
        <is>
          <t/>
        </is>
      </c>
      <c r="CR251" t="inlineStr">
        <is>
          <t/>
        </is>
      </c>
      <c r="CS251" t="inlineStr">
        <is>
          <t/>
        </is>
      </c>
      <c r="CT251" t="inlineStr">
        <is>
          <t/>
        </is>
      </c>
      <c r="CU251" t="inlineStr">
        <is>
          <t/>
        </is>
      </c>
      <c r="CV251" t="inlineStr">
        <is>
          <t/>
        </is>
      </c>
      <c r="CW251" t="inlineStr">
        <is>
          <t/>
        </is>
      </c>
    </row>
    <row r="252">
      <c r="A252" s="1" t="str">
        <f>HYPERLINK("https://iate.europa.eu/entry/result/910895/all", "910895")</f>
        <v>910895</v>
      </c>
      <c r="B252" t="inlineStr">
        <is>
          <t>INTERNATIONAL RELATIONS</t>
        </is>
      </c>
      <c r="C252" t="inlineStr">
        <is>
          <t>INTERNATIONAL RELATIONS|defence|military equipment</t>
        </is>
      </c>
      <c r="D252" t="inlineStr">
        <is>
          <t>no</t>
        </is>
      </c>
      <c r="E252" t="inlineStr">
        <is>
          <t/>
        </is>
      </c>
      <c r="F252" t="inlineStr">
        <is>
          <t/>
        </is>
      </c>
      <c r="G252" t="inlineStr">
        <is>
          <t/>
        </is>
      </c>
      <c r="H252" t="inlineStr">
        <is>
          <t/>
        </is>
      </c>
      <c r="I252" t="inlineStr">
        <is>
          <t/>
        </is>
      </c>
      <c r="J252" t="inlineStr">
        <is>
          <t/>
        </is>
      </c>
      <c r="K252" t="inlineStr">
        <is>
          <t/>
        </is>
      </c>
      <c r="L252" t="inlineStr">
        <is>
          <t/>
        </is>
      </c>
      <c r="M252" t="inlineStr">
        <is>
          <t/>
        </is>
      </c>
      <c r="N252" t="inlineStr">
        <is>
          <t/>
        </is>
      </c>
      <c r="O252" t="inlineStr">
        <is>
          <t/>
        </is>
      </c>
      <c r="P252" t="inlineStr">
        <is>
          <t/>
        </is>
      </c>
      <c r="Q252" t="inlineStr">
        <is>
          <t/>
        </is>
      </c>
      <c r="R252" t="inlineStr">
        <is>
          <t/>
        </is>
      </c>
      <c r="S252" t="inlineStr">
        <is>
          <t/>
        </is>
      </c>
      <c r="T252" t="inlineStr">
        <is>
          <t/>
        </is>
      </c>
      <c r="U252" t="inlineStr">
        <is>
          <t/>
        </is>
      </c>
      <c r="V252" s="2" t="inlineStr">
        <is>
          <t>εκτοξευτής αντιαρματικών πυραύλων</t>
        </is>
      </c>
      <c r="W252" s="2" t="inlineStr">
        <is>
          <t>3</t>
        </is>
      </c>
      <c r="X252" s="2" t="inlineStr">
        <is>
          <t/>
        </is>
      </c>
      <c r="Y252" t="inlineStr">
        <is>
          <t/>
        </is>
      </c>
      <c r="Z252" s="2" t="inlineStr">
        <is>
          <t>antitank missile launcher</t>
        </is>
      </c>
      <c r="AA252" s="2" t="inlineStr">
        <is>
          <t>1</t>
        </is>
      </c>
      <c r="AB252" s="2" t="inlineStr">
        <is>
          <t/>
        </is>
      </c>
      <c r="AC252" t="inlineStr">
        <is>
          <t/>
        </is>
      </c>
      <c r="AD252" s="2" t="inlineStr">
        <is>
          <t>lanzamisiles contracarro</t>
        </is>
      </c>
      <c r="AE252" s="2" t="inlineStr">
        <is>
          <t>3</t>
        </is>
      </c>
      <c r="AF252" s="2" t="inlineStr">
        <is>
          <t/>
        </is>
      </c>
      <c r="AG252" t="inlineStr">
        <is>
          <t/>
        </is>
      </c>
      <c r="AH252" t="inlineStr">
        <is>
          <t/>
        </is>
      </c>
      <c r="AI252" t="inlineStr">
        <is>
          <t/>
        </is>
      </c>
      <c r="AJ252" t="inlineStr">
        <is>
          <t/>
        </is>
      </c>
      <c r="AK252" t="inlineStr">
        <is>
          <t/>
        </is>
      </c>
      <c r="AL252" s="2" t="inlineStr">
        <is>
          <t>panssarintorjuntaohjuksen laukaisualusta|
pst-ohjuksen ampumalaite</t>
        </is>
      </c>
      <c r="AM252" s="2" t="inlineStr">
        <is>
          <t>3|
3</t>
        </is>
      </c>
      <c r="AN252" s="2" t="inlineStr">
        <is>
          <t xml:space="preserve">|
</t>
        </is>
      </c>
      <c r="AO252" t="inlineStr">
        <is>
          <t/>
        </is>
      </c>
      <c r="AP252" s="2" t="inlineStr">
        <is>
          <t>lance-missiles antichar</t>
        </is>
      </c>
      <c r="AQ252" s="2" t="inlineStr">
        <is>
          <t>2</t>
        </is>
      </c>
      <c r="AR252" s="2" t="inlineStr">
        <is>
          <t/>
        </is>
      </c>
      <c r="AS252" t="inlineStr">
        <is>
          <t/>
        </is>
      </c>
      <c r="AT252" t="inlineStr">
        <is>
          <t/>
        </is>
      </c>
      <c r="AU252" t="inlineStr">
        <is>
          <t/>
        </is>
      </c>
      <c r="AV252" t="inlineStr">
        <is>
          <t/>
        </is>
      </c>
      <c r="AW252" t="inlineStr">
        <is>
          <t/>
        </is>
      </c>
      <c r="AX252" t="inlineStr">
        <is>
          <t/>
        </is>
      </c>
      <c r="AY252" t="inlineStr">
        <is>
          <t/>
        </is>
      </c>
      <c r="AZ252" t="inlineStr">
        <is>
          <t/>
        </is>
      </c>
      <c r="BA252" t="inlineStr">
        <is>
          <t/>
        </is>
      </c>
      <c r="BB252" t="inlineStr">
        <is>
          <t/>
        </is>
      </c>
      <c r="BC252" t="inlineStr">
        <is>
          <t/>
        </is>
      </c>
      <c r="BD252" t="inlineStr">
        <is>
          <t/>
        </is>
      </c>
      <c r="BE252" t="inlineStr">
        <is>
          <t/>
        </is>
      </c>
      <c r="BF252" s="2" t="inlineStr">
        <is>
          <t>lanciatore di missili controcarro</t>
        </is>
      </c>
      <c r="BG252" s="2" t="inlineStr">
        <is>
          <t>2</t>
        </is>
      </c>
      <c r="BH252" s="2" t="inlineStr">
        <is>
          <t/>
        </is>
      </c>
      <c r="BI252" t="inlineStr">
        <is>
          <t/>
        </is>
      </c>
      <c r="BJ252" t="inlineStr">
        <is>
          <t/>
        </is>
      </c>
      <c r="BK252" t="inlineStr">
        <is>
          <t/>
        </is>
      </c>
      <c r="BL252" t="inlineStr">
        <is>
          <t/>
        </is>
      </c>
      <c r="BM252" t="inlineStr">
        <is>
          <t/>
        </is>
      </c>
      <c r="BN252" t="inlineStr">
        <is>
          <t/>
        </is>
      </c>
      <c r="BO252" t="inlineStr">
        <is>
          <t/>
        </is>
      </c>
      <c r="BP252" t="inlineStr">
        <is>
          <t/>
        </is>
      </c>
      <c r="BQ252" t="inlineStr">
        <is>
          <t/>
        </is>
      </c>
      <c r="BR252" t="inlineStr">
        <is>
          <t/>
        </is>
      </c>
      <c r="BS252" t="inlineStr">
        <is>
          <t/>
        </is>
      </c>
      <c r="BT252" t="inlineStr">
        <is>
          <t/>
        </is>
      </c>
      <c r="BU252" t="inlineStr">
        <is>
          <t/>
        </is>
      </c>
      <c r="BV252" t="inlineStr">
        <is>
          <t/>
        </is>
      </c>
      <c r="BW252" t="inlineStr">
        <is>
          <t/>
        </is>
      </c>
      <c r="BX252" t="inlineStr">
        <is>
          <t/>
        </is>
      </c>
      <c r="BY252" t="inlineStr">
        <is>
          <t/>
        </is>
      </c>
      <c r="BZ252" t="inlineStr">
        <is>
          <t/>
        </is>
      </c>
      <c r="CA252" t="inlineStr">
        <is>
          <t/>
        </is>
      </c>
      <c r="CB252" t="inlineStr">
        <is>
          <t/>
        </is>
      </c>
      <c r="CC252" t="inlineStr">
        <is>
          <t/>
        </is>
      </c>
      <c r="CD252" t="inlineStr">
        <is>
          <t/>
        </is>
      </c>
      <c r="CE252" t="inlineStr">
        <is>
          <t/>
        </is>
      </c>
      <c r="CF252" t="inlineStr">
        <is>
          <t/>
        </is>
      </c>
      <c r="CG252" t="inlineStr">
        <is>
          <t/>
        </is>
      </c>
      <c r="CH252" t="inlineStr">
        <is>
          <t/>
        </is>
      </c>
      <c r="CI252" t="inlineStr">
        <is>
          <t/>
        </is>
      </c>
      <c r="CJ252" t="inlineStr">
        <is>
          <t/>
        </is>
      </c>
      <c r="CK252" t="inlineStr">
        <is>
          <t/>
        </is>
      </c>
      <c r="CL252" t="inlineStr">
        <is>
          <t/>
        </is>
      </c>
      <c r="CM252" t="inlineStr">
        <is>
          <t/>
        </is>
      </c>
      <c r="CN252" t="inlineStr">
        <is>
          <t/>
        </is>
      </c>
      <c r="CO252" t="inlineStr">
        <is>
          <t/>
        </is>
      </c>
      <c r="CP252" t="inlineStr">
        <is>
          <t/>
        </is>
      </c>
      <c r="CQ252" t="inlineStr">
        <is>
          <t/>
        </is>
      </c>
      <c r="CR252" t="inlineStr">
        <is>
          <t/>
        </is>
      </c>
      <c r="CS252" t="inlineStr">
        <is>
          <t/>
        </is>
      </c>
      <c r="CT252" s="2" t="inlineStr">
        <is>
          <t>utskjutningsanordning för pansarvärnsrobot</t>
        </is>
      </c>
      <c r="CU252" s="2" t="inlineStr">
        <is>
          <t>2</t>
        </is>
      </c>
      <c r="CV252" s="2" t="inlineStr">
        <is>
          <t/>
        </is>
      </c>
      <c r="CW252" t="inlineStr">
        <is>
          <t/>
        </is>
      </c>
    </row>
    <row r="253">
      <c r="A253" s="1" t="str">
        <f>HYPERLINK("https://iate.europa.eu/entry/result/1214596/all", "1214596")</f>
        <v>1214596</v>
      </c>
      <c r="B253" t="inlineStr">
        <is>
          <t>INTERNATIONAL RELATIONS</t>
        </is>
      </c>
      <c r="C253" t="inlineStr">
        <is>
          <t>INTERNATIONAL RELATIONS|defence</t>
        </is>
      </c>
      <c r="D253" t="inlineStr">
        <is>
          <t>no</t>
        </is>
      </c>
      <c r="E253" t="inlineStr">
        <is>
          <t/>
        </is>
      </c>
      <c r="F253" t="inlineStr">
        <is>
          <t/>
        </is>
      </c>
      <c r="G253" t="inlineStr">
        <is>
          <t/>
        </is>
      </c>
      <c r="H253" t="inlineStr">
        <is>
          <t/>
        </is>
      </c>
      <c r="I253" t="inlineStr">
        <is>
          <t/>
        </is>
      </c>
      <c r="J253" t="inlineStr">
        <is>
          <t/>
        </is>
      </c>
      <c r="K253" t="inlineStr">
        <is>
          <t/>
        </is>
      </c>
      <c r="L253" t="inlineStr">
        <is>
          <t/>
        </is>
      </c>
      <c r="M253" t="inlineStr">
        <is>
          <t/>
        </is>
      </c>
      <c r="N253" t="inlineStr">
        <is>
          <t/>
        </is>
      </c>
      <c r="O253" t="inlineStr">
        <is>
          <t/>
        </is>
      </c>
      <c r="P253" t="inlineStr">
        <is>
          <t/>
        </is>
      </c>
      <c r="Q253" t="inlineStr">
        <is>
          <t/>
        </is>
      </c>
      <c r="R253" t="inlineStr">
        <is>
          <t/>
        </is>
      </c>
      <c r="S253" t="inlineStr">
        <is>
          <t/>
        </is>
      </c>
      <c r="T253" t="inlineStr">
        <is>
          <t/>
        </is>
      </c>
      <c r="U253" t="inlineStr">
        <is>
          <t/>
        </is>
      </c>
      <c r="V253" t="inlineStr">
        <is>
          <t/>
        </is>
      </c>
      <c r="W253" t="inlineStr">
        <is>
          <t/>
        </is>
      </c>
      <c r="X253" t="inlineStr">
        <is>
          <t/>
        </is>
      </c>
      <c r="Y253" t="inlineStr">
        <is>
          <t/>
        </is>
      </c>
      <c r="Z253" s="2" t="inlineStr">
        <is>
          <t>gun</t>
        </is>
      </c>
      <c r="AA253" s="2" t="inlineStr">
        <is>
          <t>0</t>
        </is>
      </c>
      <c r="AB253" s="2" t="inlineStr">
        <is>
          <t/>
        </is>
      </c>
      <c r="AC253" t="inlineStr">
        <is>
          <t/>
        </is>
      </c>
      <c r="AD253" t="inlineStr">
        <is>
          <t/>
        </is>
      </c>
      <c r="AE253" t="inlineStr">
        <is>
          <t/>
        </is>
      </c>
      <c r="AF253" t="inlineStr">
        <is>
          <t/>
        </is>
      </c>
      <c r="AG253" t="inlineStr">
        <is>
          <t/>
        </is>
      </c>
      <c r="AH253" t="inlineStr">
        <is>
          <t/>
        </is>
      </c>
      <c r="AI253" t="inlineStr">
        <is>
          <t/>
        </is>
      </c>
      <c r="AJ253" t="inlineStr">
        <is>
          <t/>
        </is>
      </c>
      <c r="AK253" t="inlineStr">
        <is>
          <t/>
        </is>
      </c>
      <c r="AL253" t="inlineStr">
        <is>
          <t/>
        </is>
      </c>
      <c r="AM253" t="inlineStr">
        <is>
          <t/>
        </is>
      </c>
      <c r="AN253" t="inlineStr">
        <is>
          <t/>
        </is>
      </c>
      <c r="AO253" t="inlineStr">
        <is>
          <t/>
        </is>
      </c>
      <c r="AP253" s="2" t="inlineStr">
        <is>
          <t>canon</t>
        </is>
      </c>
      <c r="AQ253" s="2" t="inlineStr">
        <is>
          <t>0</t>
        </is>
      </c>
      <c r="AR253" s="2" t="inlineStr">
        <is>
          <t/>
        </is>
      </c>
      <c r="AS253" t="inlineStr">
        <is>
          <t/>
        </is>
      </c>
      <c r="AT253" t="inlineStr">
        <is>
          <t/>
        </is>
      </c>
      <c r="AU253" t="inlineStr">
        <is>
          <t/>
        </is>
      </c>
      <c r="AV253" t="inlineStr">
        <is>
          <t/>
        </is>
      </c>
      <c r="AW253" t="inlineStr">
        <is>
          <t/>
        </is>
      </c>
      <c r="AX253" t="inlineStr">
        <is>
          <t/>
        </is>
      </c>
      <c r="AY253" t="inlineStr">
        <is>
          <t/>
        </is>
      </c>
      <c r="AZ253" t="inlineStr">
        <is>
          <t/>
        </is>
      </c>
      <c r="BA253" t="inlineStr">
        <is>
          <t/>
        </is>
      </c>
      <c r="BB253" s="2" t="inlineStr">
        <is>
          <t>löveg</t>
        </is>
      </c>
      <c r="BC253" s="2" t="inlineStr">
        <is>
          <t>3</t>
        </is>
      </c>
      <c r="BD253" s="2" t="inlineStr">
        <is>
          <t/>
        </is>
      </c>
      <c r="BE253" t="inlineStr">
        <is>
          <t>azon aktív rendszerű tüzérségi lőfegyverek összefoglaló neve, amelyek 20 mm-nél nagyobb űrmérettel rendelkeznek</t>
        </is>
      </c>
      <c r="BF253" t="inlineStr">
        <is>
          <t/>
        </is>
      </c>
      <c r="BG253" t="inlineStr">
        <is>
          <t/>
        </is>
      </c>
      <c r="BH253" t="inlineStr">
        <is>
          <t/>
        </is>
      </c>
      <c r="BI253" t="inlineStr">
        <is>
          <t/>
        </is>
      </c>
      <c r="BJ253" t="inlineStr">
        <is>
          <t/>
        </is>
      </c>
      <c r="BK253" t="inlineStr">
        <is>
          <t/>
        </is>
      </c>
      <c r="BL253" t="inlineStr">
        <is>
          <t/>
        </is>
      </c>
      <c r="BM253" t="inlineStr">
        <is>
          <t/>
        </is>
      </c>
      <c r="BN253" s="2" t="inlineStr">
        <is>
          <t>lielgabals</t>
        </is>
      </c>
      <c r="BO253" s="2" t="inlineStr">
        <is>
          <t>3</t>
        </is>
      </c>
      <c r="BP253" s="2" t="inlineStr">
        <is>
          <t/>
        </is>
      </c>
      <c r="BQ253" t="inlineStr">
        <is>
          <t>artilērijas ierocis ar garu stobru (40—80 kalibri) un salīdzinājumā ar citiem artilērijas ieročiem – lielu šāviņa izlidošanas ātrumu (virs 700 m/sek), kurš paredzēts galvenokārt atklātu virszemes (virsūdens) un gaisa (zenītlielgabals) mērķu iznīcināšanai</t>
        </is>
      </c>
      <c r="BR253" t="inlineStr">
        <is>
          <t/>
        </is>
      </c>
      <c r="BS253" t="inlineStr">
        <is>
          <t/>
        </is>
      </c>
      <c r="BT253" t="inlineStr">
        <is>
          <t/>
        </is>
      </c>
      <c r="BU253" t="inlineStr">
        <is>
          <t/>
        </is>
      </c>
      <c r="BV253" t="inlineStr">
        <is>
          <t/>
        </is>
      </c>
      <c r="BW253" t="inlineStr">
        <is>
          <t/>
        </is>
      </c>
      <c r="BX253" t="inlineStr">
        <is>
          <t/>
        </is>
      </c>
      <c r="BY253" t="inlineStr">
        <is>
          <t/>
        </is>
      </c>
      <c r="BZ253" t="inlineStr">
        <is>
          <t/>
        </is>
      </c>
      <c r="CA253" t="inlineStr">
        <is>
          <t/>
        </is>
      </c>
      <c r="CB253" t="inlineStr">
        <is>
          <t/>
        </is>
      </c>
      <c r="CC253" t="inlineStr">
        <is>
          <t/>
        </is>
      </c>
      <c r="CD253" t="inlineStr">
        <is>
          <t/>
        </is>
      </c>
      <c r="CE253" t="inlineStr">
        <is>
          <t/>
        </is>
      </c>
      <c r="CF253" t="inlineStr">
        <is>
          <t/>
        </is>
      </c>
      <c r="CG253" t="inlineStr">
        <is>
          <t/>
        </is>
      </c>
      <c r="CH253" t="inlineStr">
        <is>
          <t/>
        </is>
      </c>
      <c r="CI253" t="inlineStr">
        <is>
          <t/>
        </is>
      </c>
      <c r="CJ253" t="inlineStr">
        <is>
          <t/>
        </is>
      </c>
      <c r="CK253" t="inlineStr">
        <is>
          <t/>
        </is>
      </c>
      <c r="CL253" t="inlineStr">
        <is>
          <t/>
        </is>
      </c>
      <c r="CM253" t="inlineStr">
        <is>
          <t/>
        </is>
      </c>
      <c r="CN253" t="inlineStr">
        <is>
          <t/>
        </is>
      </c>
      <c r="CO253" t="inlineStr">
        <is>
          <t/>
        </is>
      </c>
      <c r="CP253" t="inlineStr">
        <is>
          <t/>
        </is>
      </c>
      <c r="CQ253" t="inlineStr">
        <is>
          <t/>
        </is>
      </c>
      <c r="CR253" t="inlineStr">
        <is>
          <t/>
        </is>
      </c>
      <c r="CS253" t="inlineStr">
        <is>
          <t/>
        </is>
      </c>
      <c r="CT253" t="inlineStr">
        <is>
          <t/>
        </is>
      </c>
      <c r="CU253" t="inlineStr">
        <is>
          <t/>
        </is>
      </c>
      <c r="CV253" t="inlineStr">
        <is>
          <t/>
        </is>
      </c>
      <c r="CW253" t="inlineStr">
        <is>
          <t/>
        </is>
      </c>
    </row>
    <row r="254">
      <c r="A254" s="1" t="str">
        <f>HYPERLINK("https://iate.europa.eu/entry/result/2215812/all", "2215812")</f>
        <v>2215812</v>
      </c>
      <c r="B254" t="inlineStr">
        <is>
          <t>INTERNATIONAL RELATIONS</t>
        </is>
      </c>
      <c r="C254" t="inlineStr">
        <is>
          <t>INTERNATIONAL RELATIONS|defence;INTERNATIONAL RELATIONS|defence|military equipment</t>
        </is>
      </c>
      <c r="D254" t="inlineStr">
        <is>
          <t>no</t>
        </is>
      </c>
      <c r="E254" t="inlineStr">
        <is>
          <t/>
        </is>
      </c>
      <c r="F254" t="inlineStr">
        <is>
          <t/>
        </is>
      </c>
      <c r="G254" t="inlineStr">
        <is>
          <t/>
        </is>
      </c>
      <c r="H254" t="inlineStr">
        <is>
          <t/>
        </is>
      </c>
      <c r="I254" t="inlineStr">
        <is>
          <t/>
        </is>
      </c>
      <c r="J254" t="inlineStr">
        <is>
          <t/>
        </is>
      </c>
      <c r="K254" t="inlineStr">
        <is>
          <t/>
        </is>
      </c>
      <c r="L254" t="inlineStr">
        <is>
          <t/>
        </is>
      </c>
      <c r="M254" t="inlineStr">
        <is>
          <t/>
        </is>
      </c>
      <c r="N254" t="inlineStr">
        <is>
          <t/>
        </is>
      </c>
      <c r="O254" t="inlineStr">
        <is>
          <t/>
        </is>
      </c>
      <c r="P254" t="inlineStr">
        <is>
          <t/>
        </is>
      </c>
      <c r="Q254" t="inlineStr">
        <is>
          <t/>
        </is>
      </c>
      <c r="R254" s="2" t="inlineStr">
        <is>
          <t>Anzündvorrichtung</t>
        </is>
      </c>
      <c r="S254" s="2" t="inlineStr">
        <is>
          <t>3</t>
        </is>
      </c>
      <c r="T254" s="2" t="inlineStr">
        <is>
          <t/>
        </is>
      </c>
      <c r="U254" t="inlineStr">
        <is>
          <t/>
        </is>
      </c>
      <c r="V254" s="2" t="inlineStr">
        <is>
          <t>συσκευή πυροδότησης</t>
        </is>
      </c>
      <c r="W254" s="2" t="inlineStr">
        <is>
          <t>3</t>
        </is>
      </c>
      <c r="X254" s="2" t="inlineStr">
        <is>
          <t/>
        </is>
      </c>
      <c r="Y254" t="inlineStr">
        <is>
          <t/>
        </is>
      </c>
      <c r="Z254" s="2" t="inlineStr">
        <is>
          <t>initiation device</t>
        </is>
      </c>
      <c r="AA254" s="2" t="inlineStr">
        <is>
          <t>3</t>
        </is>
      </c>
      <c r="AB254" s="2" t="inlineStr">
        <is>
          <t/>
        </is>
      </c>
      <c r="AC254" t="inlineStr">
        <is>
          <t/>
        </is>
      </c>
      <c r="AD254" t="inlineStr">
        <is>
          <t/>
        </is>
      </c>
      <c r="AE254" t="inlineStr">
        <is>
          <t/>
        </is>
      </c>
      <c r="AF254" t="inlineStr">
        <is>
          <t/>
        </is>
      </c>
      <c r="AG254" t="inlineStr">
        <is>
          <t/>
        </is>
      </c>
      <c r="AH254" s="2" t="inlineStr">
        <is>
          <t>initsieeriv seade</t>
        </is>
      </c>
      <c r="AI254" s="2" t="inlineStr">
        <is>
          <t>3</t>
        </is>
      </c>
      <c r="AJ254" s="2" t="inlineStr">
        <is>
          <t/>
        </is>
      </c>
      <c r="AK254" t="inlineStr">
        <is>
          <t/>
        </is>
      </c>
      <c r="AL254" t="inlineStr">
        <is>
          <t/>
        </is>
      </c>
      <c r="AM254" t="inlineStr">
        <is>
          <t/>
        </is>
      </c>
      <c r="AN254" t="inlineStr">
        <is>
          <t/>
        </is>
      </c>
      <c r="AO254" t="inlineStr">
        <is>
          <t/>
        </is>
      </c>
      <c r="AP254" s="2" t="inlineStr">
        <is>
          <t>détonateur</t>
        </is>
      </c>
      <c r="AQ254" s="2" t="inlineStr">
        <is>
          <t>3</t>
        </is>
      </c>
      <c r="AR254" s="2" t="inlineStr">
        <is>
          <t/>
        </is>
      </c>
      <c r="AS254" t="inlineStr">
        <is>
          <t>Dispositif destiné à provoquer la détonation d'un explosif.</t>
        </is>
      </c>
      <c r="AT254" t="inlineStr">
        <is>
          <t/>
        </is>
      </c>
      <c r="AU254" t="inlineStr">
        <is>
          <t/>
        </is>
      </c>
      <c r="AV254" t="inlineStr">
        <is>
          <t/>
        </is>
      </c>
      <c r="AW254" t="inlineStr">
        <is>
          <t/>
        </is>
      </c>
      <c r="AX254" t="inlineStr">
        <is>
          <t/>
        </is>
      </c>
      <c r="AY254" t="inlineStr">
        <is>
          <t/>
        </is>
      </c>
      <c r="AZ254" t="inlineStr">
        <is>
          <t/>
        </is>
      </c>
      <c r="BA254" t="inlineStr">
        <is>
          <t/>
        </is>
      </c>
      <c r="BB254" t="inlineStr">
        <is>
          <t/>
        </is>
      </c>
      <c r="BC254" t="inlineStr">
        <is>
          <t/>
        </is>
      </c>
      <c r="BD254" t="inlineStr">
        <is>
          <t/>
        </is>
      </c>
      <c r="BE254" t="inlineStr">
        <is>
          <t/>
        </is>
      </c>
      <c r="BF254" s="2" t="inlineStr">
        <is>
          <t>dispositivo d'innesco</t>
        </is>
      </c>
      <c r="BG254" s="2" t="inlineStr">
        <is>
          <t>2</t>
        </is>
      </c>
      <c r="BH254" s="2" t="inlineStr">
        <is>
          <t/>
        </is>
      </c>
      <c r="BI254" t="inlineStr">
        <is>
          <t/>
        </is>
      </c>
      <c r="BJ254" t="inlineStr">
        <is>
          <t/>
        </is>
      </c>
      <c r="BK254" t="inlineStr">
        <is>
          <t/>
        </is>
      </c>
      <c r="BL254" t="inlineStr">
        <is>
          <t/>
        </is>
      </c>
      <c r="BM254" t="inlineStr">
        <is>
          <t/>
        </is>
      </c>
      <c r="BN254" t="inlineStr">
        <is>
          <t/>
        </is>
      </c>
      <c r="BO254" t="inlineStr">
        <is>
          <t/>
        </is>
      </c>
      <c r="BP254" t="inlineStr">
        <is>
          <t/>
        </is>
      </c>
      <c r="BQ254" t="inlineStr">
        <is>
          <t/>
        </is>
      </c>
      <c r="BR254" t="inlineStr">
        <is>
          <t/>
        </is>
      </c>
      <c r="BS254" t="inlineStr">
        <is>
          <t/>
        </is>
      </c>
      <c r="BT254" t="inlineStr">
        <is>
          <t/>
        </is>
      </c>
      <c r="BU254" t="inlineStr">
        <is>
          <t/>
        </is>
      </c>
      <c r="BV254" t="inlineStr">
        <is>
          <t/>
        </is>
      </c>
      <c r="BW254" t="inlineStr">
        <is>
          <t/>
        </is>
      </c>
      <c r="BX254" t="inlineStr">
        <is>
          <t/>
        </is>
      </c>
      <c r="BY254" t="inlineStr">
        <is>
          <t/>
        </is>
      </c>
      <c r="BZ254" t="inlineStr">
        <is>
          <t/>
        </is>
      </c>
      <c r="CA254" t="inlineStr">
        <is>
          <t/>
        </is>
      </c>
      <c r="CB254" t="inlineStr">
        <is>
          <t/>
        </is>
      </c>
      <c r="CC254" t="inlineStr">
        <is>
          <t/>
        </is>
      </c>
      <c r="CD254" s="2" t="inlineStr">
        <is>
          <t>dispositivo de iniciação</t>
        </is>
      </c>
      <c r="CE254" s="2" t="inlineStr">
        <is>
          <t>3</t>
        </is>
      </c>
      <c r="CF254" s="2" t="inlineStr">
        <is>
          <t/>
        </is>
      </c>
      <c r="CG254" t="inlineStr">
        <is>
          <t/>
        </is>
      </c>
      <c r="CH254" t="inlineStr">
        <is>
          <t/>
        </is>
      </c>
      <c r="CI254" t="inlineStr">
        <is>
          <t/>
        </is>
      </c>
      <c r="CJ254" t="inlineStr">
        <is>
          <t/>
        </is>
      </c>
      <c r="CK254" t="inlineStr">
        <is>
          <t/>
        </is>
      </c>
      <c r="CL254" t="inlineStr">
        <is>
          <t/>
        </is>
      </c>
      <c r="CM254" t="inlineStr">
        <is>
          <t/>
        </is>
      </c>
      <c r="CN254" t="inlineStr">
        <is>
          <t/>
        </is>
      </c>
      <c r="CO254" t="inlineStr">
        <is>
          <t/>
        </is>
      </c>
      <c r="CP254" t="inlineStr">
        <is>
          <t/>
        </is>
      </c>
      <c r="CQ254" t="inlineStr">
        <is>
          <t/>
        </is>
      </c>
      <c r="CR254" t="inlineStr">
        <is>
          <t/>
        </is>
      </c>
      <c r="CS254" t="inlineStr">
        <is>
          <t/>
        </is>
      </c>
      <c r="CT254" s="2" t="inlineStr">
        <is>
          <t>detoneringsanordning</t>
        </is>
      </c>
      <c r="CU254" s="2" t="inlineStr">
        <is>
          <t>2</t>
        </is>
      </c>
      <c r="CV254" s="2" t="inlineStr">
        <is>
          <t/>
        </is>
      </c>
      <c r="CW254" t="inlineStr">
        <is>
          <t/>
        </is>
      </c>
    </row>
    <row r="255">
      <c r="A255" s="1" t="str">
        <f>HYPERLINK("https://iate.europa.eu/entry/result/911932/all", "911932")</f>
        <v>911932</v>
      </c>
      <c r="B255" t="inlineStr">
        <is>
          <t>INTERNATIONAL RELATIONS</t>
        </is>
      </c>
      <c r="C255" t="inlineStr">
        <is>
          <t>INTERNATIONAL RELATIONS|defence|military equipment</t>
        </is>
      </c>
      <c r="D255" t="inlineStr">
        <is>
          <t>no</t>
        </is>
      </c>
      <c r="E255" t="inlineStr">
        <is>
          <t/>
        </is>
      </c>
      <c r="F255" t="inlineStr">
        <is>
          <t/>
        </is>
      </c>
      <c r="G255" t="inlineStr">
        <is>
          <t/>
        </is>
      </c>
      <c r="H255" t="inlineStr">
        <is>
          <t/>
        </is>
      </c>
      <c r="I255" t="inlineStr">
        <is>
          <t/>
        </is>
      </c>
      <c r="J255" t="inlineStr">
        <is>
          <t/>
        </is>
      </c>
      <c r="K255" t="inlineStr">
        <is>
          <t/>
        </is>
      </c>
      <c r="L255" t="inlineStr">
        <is>
          <t/>
        </is>
      </c>
      <c r="M255" t="inlineStr">
        <is>
          <t/>
        </is>
      </c>
      <c r="N255" s="2" t="inlineStr">
        <is>
          <t>morter</t>
        </is>
      </c>
      <c r="O255" s="2" t="inlineStr">
        <is>
          <t>4</t>
        </is>
      </c>
      <c r="P255" s="2" t="inlineStr">
        <is>
          <t/>
        </is>
      </c>
      <c r="Q255" t="inlineStr">
        <is>
          <t/>
        </is>
      </c>
      <c r="R255" s="2" t="inlineStr">
        <is>
          <t>Mörser</t>
        </is>
      </c>
      <c r="S255" s="2" t="inlineStr">
        <is>
          <t>3</t>
        </is>
      </c>
      <c r="T255" s="2" t="inlineStr">
        <is>
          <t/>
        </is>
      </c>
      <c r="U255" t="inlineStr">
        <is>
          <t/>
        </is>
      </c>
      <c r="V255" s="2" t="inlineStr">
        <is>
          <t>όλμος</t>
        </is>
      </c>
      <c r="W255" s="2" t="inlineStr">
        <is>
          <t>3</t>
        </is>
      </c>
      <c r="X255" s="2" t="inlineStr">
        <is>
          <t/>
        </is>
      </c>
      <c r="Y255" t="inlineStr">
        <is>
          <t/>
        </is>
      </c>
      <c r="Z255" s="2" t="inlineStr">
        <is>
          <t>mortar</t>
        </is>
      </c>
      <c r="AA255" s="2" t="inlineStr">
        <is>
          <t>3</t>
        </is>
      </c>
      <c r="AB255" s="2" t="inlineStr">
        <is>
          <t/>
        </is>
      </c>
      <c r="AC255" t="inlineStr">
        <is>
          <t>A mortar is a muzzle-loading indirect fire weapon that fires shells at low velocities, short ranges, and high-arcing ballistic trajectories. It typically has a barrel length less than 15 times its caliber.</t>
        </is>
      </c>
      <c r="AD255" s="2" t="inlineStr">
        <is>
          <t>mortero</t>
        </is>
      </c>
      <c r="AE255" s="2" t="inlineStr">
        <is>
          <t>3</t>
        </is>
      </c>
      <c r="AF255" s="2" t="inlineStr">
        <is>
          <t/>
        </is>
      </c>
      <c r="AG255" t="inlineStr">
        <is>
          <t>Pieza de artillería de gran calibre y corta longitud, de tiro curvo, destinada a lanzar granadas.</t>
        </is>
      </c>
      <c r="AH255" s="2" t="inlineStr">
        <is>
          <t>miinipilduja</t>
        </is>
      </c>
      <c r="AI255" s="2" t="inlineStr">
        <is>
          <t>3</t>
        </is>
      </c>
      <c r="AJ255" s="2" t="inlineStr">
        <is>
          <t/>
        </is>
      </c>
      <c r="AK255" t="inlineStr">
        <is>
          <t>jalaväe raske tulirelv lähedale tulistamiseks, millel on rauda maapinnal toetav tugiplaat</t>
        </is>
      </c>
      <c r="AL255" s="2" t="inlineStr">
        <is>
          <t>kranaatinheitin</t>
        </is>
      </c>
      <c r="AM255" s="2" t="inlineStr">
        <is>
          <t>3</t>
        </is>
      </c>
      <c r="AN255" s="2" t="inlineStr">
        <is>
          <t/>
        </is>
      </c>
      <c r="AO255" t="inlineStr">
        <is>
          <t>"suusta ladattava kaarituliase, jolla ammutaan kranaatteja"</t>
        </is>
      </c>
      <c r="AP255" s="2" t="inlineStr">
        <is>
          <t>mortier</t>
        </is>
      </c>
      <c r="AQ255" s="2" t="inlineStr">
        <is>
          <t>1</t>
        </is>
      </c>
      <c r="AR255" s="2" t="inlineStr">
        <is>
          <t/>
        </is>
      </c>
      <c r="AS255" t="inlineStr">
        <is>
          <t/>
        </is>
      </c>
      <c r="AT255" t="inlineStr">
        <is>
          <t/>
        </is>
      </c>
      <c r="AU255" t="inlineStr">
        <is>
          <t/>
        </is>
      </c>
      <c r="AV255" t="inlineStr">
        <is>
          <t/>
        </is>
      </c>
      <c r="AW255" t="inlineStr">
        <is>
          <t/>
        </is>
      </c>
      <c r="AX255" t="inlineStr">
        <is>
          <t/>
        </is>
      </c>
      <c r="AY255" t="inlineStr">
        <is>
          <t/>
        </is>
      </c>
      <c r="AZ255" t="inlineStr">
        <is>
          <t/>
        </is>
      </c>
      <c r="BA255" t="inlineStr">
        <is>
          <t/>
        </is>
      </c>
      <c r="BB255" s="2" t="inlineStr">
        <is>
          <t>aknavető|
mozsár</t>
        </is>
      </c>
      <c r="BC255" s="2" t="inlineStr">
        <is>
          <t>3|
3</t>
        </is>
      </c>
      <c r="BD255" s="2" t="inlineStr">
        <is>
          <t xml:space="preserve">preferred|
</t>
        </is>
      </c>
      <c r="BE255" t="inlineStr">
        <is>
          <t>olyan löveg, amelynél a lövedék – általában közvetlen irányzással – meredek röppályán halad</t>
        </is>
      </c>
      <c r="BF255" s="2" t="inlineStr">
        <is>
          <t>mortaio</t>
        </is>
      </c>
      <c r="BG255" s="2" t="inlineStr">
        <is>
          <t>3</t>
        </is>
      </c>
      <c r="BH255" s="2" t="inlineStr">
        <is>
          <t/>
        </is>
      </c>
      <c r="BI255" t="inlineStr">
        <is>
          <t/>
        </is>
      </c>
      <c r="BJ255" t="inlineStr">
        <is>
          <t/>
        </is>
      </c>
      <c r="BK255" t="inlineStr">
        <is>
          <t/>
        </is>
      </c>
      <c r="BL255" t="inlineStr">
        <is>
          <t/>
        </is>
      </c>
      <c r="BM255" t="inlineStr">
        <is>
          <t/>
        </is>
      </c>
      <c r="BN255" s="2" t="inlineStr">
        <is>
          <t>mīnmetējs</t>
        </is>
      </c>
      <c r="BO255" s="2" t="inlineStr">
        <is>
          <t>3</t>
        </is>
      </c>
      <c r="BP255" s="2" t="inlineStr">
        <is>
          <t/>
        </is>
      </c>
      <c r="BQ255" t="inlineStr">
        <is>
          <t>gludstobra stāvuguns artilērijas ierocis ar stobra pacēlumu no aptuveni 45° līdz 85°, kas paredzēts pretinieka resursu iznīcināšanai samērā tuvā attālumā</t>
        </is>
      </c>
      <c r="BR255" s="2" t="inlineStr">
        <is>
          <t>kanun tat-tip mortar</t>
        </is>
      </c>
      <c r="BS255" s="2" t="inlineStr">
        <is>
          <t>3</t>
        </is>
      </c>
      <c r="BT255" s="2" t="inlineStr">
        <is>
          <t/>
        </is>
      </c>
      <c r="BU255" t="inlineStr">
        <is>
          <t>kanun qasir ħafna meta mqabbel mat-toqba tal-kanna tiegħu, li jintuża biex jitwaddbu projettili lejn angoli għoljin</t>
        </is>
      </c>
      <c r="BV255" s="2" t="inlineStr">
        <is>
          <t>mortier</t>
        </is>
      </c>
      <c r="BW255" s="2" t="inlineStr">
        <is>
          <t>2</t>
        </is>
      </c>
      <c r="BX255" s="2" t="inlineStr">
        <is>
          <t/>
        </is>
      </c>
      <c r="BY255" t="inlineStr">
        <is>
          <t/>
        </is>
      </c>
      <c r="BZ255" s="2" t="inlineStr">
        <is>
          <t>moździerz</t>
        </is>
      </c>
      <c r="CA255" s="2" t="inlineStr">
        <is>
          <t>3</t>
        </is>
      </c>
      <c r="CB255" s="2" t="inlineStr">
        <is>
          <t/>
        </is>
      </c>
      <c r="CC255" t="inlineStr">
        <is>
          <t>działo o dość prostej budowie i niewielkiej masie, przeznaczone do strzelania stromymi torami (pod kątem do ok. 80°)</t>
        </is>
      </c>
      <c r="CD255" s="2" t="inlineStr">
        <is>
          <t>morteiro</t>
        </is>
      </c>
      <c r="CE255" s="2" t="inlineStr">
        <is>
          <t>3</t>
        </is>
      </c>
      <c r="CF255" s="2" t="inlineStr">
        <is>
          <t/>
        </is>
      </c>
      <c r="CG255" t="inlineStr">
        <is>
          <t>Boca de fogo de artilharia, de cano curto, destinada ao lançamento de projécteis, com grande ângulo de tiro (tiro vertical). Caracteriza-se por uma baixa velocidade inicial e, como regra, pequeno alcance.</t>
        </is>
      </c>
      <c r="CH255" t="inlineStr">
        <is>
          <t/>
        </is>
      </c>
      <c r="CI255" t="inlineStr">
        <is>
          <t/>
        </is>
      </c>
      <c r="CJ255" t="inlineStr">
        <is>
          <t/>
        </is>
      </c>
      <c r="CK255" t="inlineStr">
        <is>
          <t/>
        </is>
      </c>
      <c r="CL255" t="inlineStr">
        <is>
          <t/>
        </is>
      </c>
      <c r="CM255" t="inlineStr">
        <is>
          <t/>
        </is>
      </c>
      <c r="CN255" t="inlineStr">
        <is>
          <t/>
        </is>
      </c>
      <c r="CO255" t="inlineStr">
        <is>
          <t/>
        </is>
      </c>
      <c r="CP255" t="inlineStr">
        <is>
          <t/>
        </is>
      </c>
      <c r="CQ255" t="inlineStr">
        <is>
          <t/>
        </is>
      </c>
      <c r="CR255" t="inlineStr">
        <is>
          <t/>
        </is>
      </c>
      <c r="CS255" t="inlineStr">
        <is>
          <t/>
        </is>
      </c>
      <c r="CT255" s="2" t="inlineStr">
        <is>
          <t>granatkastare</t>
        </is>
      </c>
      <c r="CU255" s="2" t="inlineStr">
        <is>
          <t>2</t>
        </is>
      </c>
      <c r="CV255" s="2" t="inlineStr">
        <is>
          <t/>
        </is>
      </c>
      <c r="CW255" t="inlineStr">
        <is>
          <t>Artilleripjäs som skjuter med övergradsbanor, dvs. granatens lutning mot horisontalplanet vid mynningen är större än 45°. Pjäsen har i allmänhet slätborrat eldrör och laddas från mynningen. Kalibern är ofta 8 eller 12 cm.</t>
        </is>
      </c>
    </row>
    <row r="256">
      <c r="A256" s="1" t="str">
        <f>HYPERLINK("https://iate.europa.eu/entry/result/844057/all", "844057")</f>
        <v>844057</v>
      </c>
      <c r="B256" t="inlineStr">
        <is>
          <t>INTERNATIONAL RELATIONS</t>
        </is>
      </c>
      <c r="C256" t="inlineStr">
        <is>
          <t>INTERNATIONAL RELATIONS|defence|military equipment</t>
        </is>
      </c>
      <c r="D256" t="inlineStr">
        <is>
          <t>yes</t>
        </is>
      </c>
      <c r="E256" t="inlineStr">
        <is>
          <t/>
        </is>
      </c>
      <c r="F256" s="2" t="inlineStr">
        <is>
          <t>периферно възпламеняване</t>
        </is>
      </c>
      <c r="G256" s="2" t="inlineStr">
        <is>
          <t>3</t>
        </is>
      </c>
      <c r="H256" s="2" t="inlineStr">
        <is>
          <t/>
        </is>
      </c>
      <c r="I256" t="inlineStr">
        <is>
          <t>метод на възпламеняване, при който иглата на ударника сплесква кухо пръстеновидво разширение на дъното на гилзата и това предизвиква възпламеняването на капсулния състав</t>
        </is>
      </c>
      <c r="J256" s="2" t="inlineStr">
        <is>
          <t>okrajový zápal</t>
        </is>
      </c>
      <c r="K256" s="2" t="inlineStr">
        <is>
          <t>3</t>
        </is>
      </c>
      <c r="L256" s="2" t="inlineStr">
        <is>
          <t/>
        </is>
      </c>
      <c r="M256" t="inlineStr">
        <is>
          <t>metoda zápalu, při níž zápalník udeří a rozdrtí okraj nábojnice, čímž zapálí roznětku</t>
        </is>
      </c>
      <c r="N256" s="2" t="inlineStr">
        <is>
          <t>randantændelse ved perkussion</t>
        </is>
      </c>
      <c r="O256" s="2" t="inlineStr">
        <is>
          <t>3</t>
        </is>
      </c>
      <c r="P256" s="2" t="inlineStr">
        <is>
          <t/>
        </is>
      </c>
      <c r="Q256" t="inlineStr">
        <is>
          <t>tændingsmetode, hvorved slagstiften rammer patronens fælg og antænder fænghætten</t>
        </is>
      </c>
      <c r="R256" s="2" t="inlineStr">
        <is>
          <t>Randfeuerzündung</t>
        </is>
      </c>
      <c r="S256" s="2" t="inlineStr">
        <is>
          <t>3</t>
        </is>
      </c>
      <c r="T256" s="2" t="inlineStr">
        <is>
          <t/>
        </is>
      </c>
      <c r="U256" t="inlineStr">
        <is>
          <t>Zündungsart für Patronenmunition, bei der der Zündsatz in den überstehenden Rand der Hülse eingeschlossen ist und dieser Rand durch Aufschlagen des Schlagbolzens gequetscht wird, wodurch die Zündung ausgelöst wird</t>
        </is>
      </c>
      <c r="V256" s="2" t="inlineStr">
        <is>
          <t>περιφερειακή επίκρουση</t>
        </is>
      </c>
      <c r="W256" s="2" t="inlineStr">
        <is>
          <t>3</t>
        </is>
      </c>
      <c r="X256" s="2" t="inlineStr">
        <is>
          <t/>
        </is>
      </c>
      <c r="Y256" t="inlineStr">
        <is>
          <t/>
        </is>
      </c>
      <c r="Z256" s="2" t="inlineStr">
        <is>
          <t>rimfire percussion</t>
        </is>
      </c>
      <c r="AA256" s="2" t="inlineStr">
        <is>
          <t>3</t>
        </is>
      </c>
      <c r="AB256" s="2" t="inlineStr">
        <is>
          <t/>
        </is>
      </c>
      <c r="AC256" t="inlineStr">
        <is>
          <t>ignition method whereby the firing pin strikes and crushes a metallic cartridge base's rim to ignite the primer</t>
        </is>
      </c>
      <c r="AD256" s="2" t="inlineStr">
        <is>
          <t>percusión anular|
percusión excéntrica</t>
        </is>
      </c>
      <c r="AE256" s="2" t="inlineStr">
        <is>
          <t>3|
3</t>
        </is>
      </c>
      <c r="AF256" s="2" t="inlineStr">
        <is>
          <t xml:space="preserve">preferred|
</t>
        </is>
      </c>
      <c r="AG256" t="inlineStr">
        <is>
          <t>Método de ignición de un proyectil según el cual la mezcla iniciadora se encuentra en el reborde de la base de la vaina.</t>
        </is>
      </c>
      <c r="AH256" t="inlineStr">
        <is>
          <t/>
        </is>
      </c>
      <c r="AI256" t="inlineStr">
        <is>
          <t/>
        </is>
      </c>
      <c r="AJ256" t="inlineStr">
        <is>
          <t/>
        </is>
      </c>
      <c r="AK256" t="inlineStr">
        <is>
          <t/>
        </is>
      </c>
      <c r="AL256" s="2" t="inlineStr">
        <is>
          <t>reunasytytteinen</t>
        </is>
      </c>
      <c r="AM256" s="2" t="inlineStr">
        <is>
          <t>3</t>
        </is>
      </c>
      <c r="AN256" s="2" t="inlineStr">
        <is>
          <t/>
        </is>
      </c>
      <c r="AO256" t="inlineStr">
        <is>
          <t/>
        </is>
      </c>
      <c r="AP256" s="2" t="inlineStr">
        <is>
          <t>percussion annulaire</t>
        </is>
      </c>
      <c r="AQ256" s="2" t="inlineStr">
        <is>
          <t>3</t>
        </is>
      </c>
      <c r="AR256" s="2" t="inlineStr">
        <is>
          <t/>
        </is>
      </c>
      <c r="AS256" t="inlineStr">
        <is>
          <t>procédé selon lequel le composé d'amorçage se trouve contenu dans le bourrelet d'une cartouche qui est écrasé par la pointe du percuteur</t>
        </is>
      </c>
      <c r="AT256" s="2" t="inlineStr">
        <is>
          <t>forbhualadh imeall-lámhaigh</t>
        </is>
      </c>
      <c r="AU256" s="2" t="inlineStr">
        <is>
          <t>3</t>
        </is>
      </c>
      <c r="AV256" s="2" t="inlineStr">
        <is>
          <t/>
        </is>
      </c>
      <c r="AW256" t="inlineStr">
        <is>
          <t/>
        </is>
      </c>
      <c r="AX256" s="2" t="inlineStr">
        <is>
          <t>rubno paljenje</t>
        </is>
      </c>
      <c r="AY256" s="2" t="inlineStr">
        <is>
          <t>3</t>
        </is>
      </c>
      <c r="AZ256" s="2" t="inlineStr">
        <is>
          <t/>
        </is>
      </c>
      <c r="BA256" t="inlineStr">
        <is>
          <t/>
        </is>
      </c>
      <c r="BB256" s="2" t="inlineStr">
        <is>
          <t>peremgyújtás</t>
        </is>
      </c>
      <c r="BC256" s="2" t="inlineStr">
        <is>
          <t>4</t>
        </is>
      </c>
      <c r="BD256" s="2" t="inlineStr">
        <is>
          <t/>
        </is>
      </c>
      <c r="BE256" t="inlineStr">
        <is>
          <t>gyújtási módszer, amelynek során a fegyver elsütésekor ütőszeg üt a lőszer peremére és összenyomja azt, így berobbantva a peremben található gyújtóelegyet</t>
        </is>
      </c>
      <c r="BF256" s="2" t="inlineStr">
        <is>
          <t>percussione anulare</t>
        </is>
      </c>
      <c r="BG256" s="2" t="inlineStr">
        <is>
          <t>3</t>
        </is>
      </c>
      <c r="BH256" s="2" t="inlineStr">
        <is>
          <t/>
        </is>
      </c>
      <c r="BI256" t="inlineStr">
        <is>
          <t>innesco della carica di polvere contenuta nella cartuccia costituito da tutto il fondo del bossolo, anziché da una capsula a percussione separata</t>
        </is>
      </c>
      <c r="BJ256" s="2" t="inlineStr">
        <is>
          <t>žiedinis įskėlimas</t>
        </is>
      </c>
      <c r="BK256" s="2" t="inlineStr">
        <is>
          <t>3</t>
        </is>
      </c>
      <c r="BL256" s="2" t="inlineStr">
        <is>
          <t/>
        </is>
      </c>
      <c r="BM256" t="inlineStr">
        <is>
          <t>šovinio kapsulės detonavimo būdas, kai skeliama ne į kapsulės centrą, bet į bet kurią kraštinę dalį</t>
        </is>
      </c>
      <c r="BN256" s="2" t="inlineStr">
        <is>
          <t>apmales uzsites aizdedze</t>
        </is>
      </c>
      <c r="BO256" s="2" t="inlineStr">
        <is>
          <t>2</t>
        </is>
      </c>
      <c r="BP256" s="2" t="inlineStr">
        <is>
          <t/>
        </is>
      </c>
      <c r="BQ256" t="inlineStr">
        <is>
          <t>šaujamieročos izmantots šāviena izraisīšanas mehānisms, kas konstruēts tā, ka belžņa (dzelkšņa) uzsitiens, ar ko tiek izraisīts šāviens, tiek izdarīts pa patronas aizdedzes kapseles apmali, tādējādi izraisot kapselē ievietotā aizdedzinošā pulvera sprāgšanu</t>
        </is>
      </c>
      <c r="BR256" s="2" t="inlineStr">
        <is>
          <t>perkussjoni tax-xifer</t>
        </is>
      </c>
      <c r="BS256" s="2" t="inlineStr">
        <is>
          <t>3</t>
        </is>
      </c>
      <c r="BT256" s="2" t="inlineStr">
        <is>
          <t/>
        </is>
      </c>
      <c r="BU256" t="inlineStr">
        <is>
          <t>metodu ta' tqabbid fejn il-kaps ikun jinsab mad-dawra tax-xifer ta' ras l-iskartoċċ u jintlaqat mekkanikament</t>
        </is>
      </c>
      <c r="BV256" s="2" t="inlineStr">
        <is>
          <t>randvuurontsteking</t>
        </is>
      </c>
      <c r="BW256" s="2" t="inlineStr">
        <is>
          <t>3</t>
        </is>
      </c>
      <c r="BX256" s="2" t="inlineStr">
        <is>
          <t/>
        </is>
      </c>
      <c r="BY256" t="inlineStr">
        <is>
          <t>ontstekingsmethode waarbij de slagpin de rand van de achterkant van een metalen patroon indeukt om het slaghoedje te doen ontbranden</t>
        </is>
      </c>
      <c r="BZ256" s="2" t="inlineStr">
        <is>
          <t>zapłon boczny</t>
        </is>
      </c>
      <c r="CA256" s="2" t="inlineStr">
        <is>
          <t>3</t>
        </is>
      </c>
      <c r="CB256" s="2" t="inlineStr">
        <is>
          <t/>
        </is>
      </c>
      <c r="CC256" t="inlineStr">
        <is>
          <t>typ zapłonu w broni kulowej (czyli takiej, która pozwala na strzelanie wyłącznie pojedynczą kulą), w którym materiał inicjujący jest wprasowany w dno łuski, a iglica uderza w jej krawędź (kryzę)</t>
        </is>
      </c>
      <c r="CD256" s="2" t="inlineStr">
        <is>
          <t>percussão anelar</t>
        </is>
      </c>
      <c r="CE256" s="2" t="inlineStr">
        <is>
          <t>4</t>
        </is>
      </c>
      <c r="CF256" s="2" t="inlineStr">
        <is>
          <t/>
        </is>
      </c>
      <c r="CG256" t="inlineStr">
        <is>
          <t>Sistema de ignição de uma munição em que o percutor [&lt;a href="/entry/result/3573881/all" id="ENTRY_TO_ENTRY_CONVERTER" target="_blank"&gt;IATE:3573881&lt;/a&gt; ] atua sobre um ponto periférico relativamente ao centro da base da mesma.</t>
        </is>
      </c>
      <c r="CH256" s="2" t="inlineStr">
        <is>
          <t>percuție pe ramă</t>
        </is>
      </c>
      <c r="CI256" s="2" t="inlineStr">
        <is>
          <t>3</t>
        </is>
      </c>
      <c r="CJ256" s="2" t="inlineStr">
        <is>
          <t/>
        </is>
      </c>
      <c r="CK256" t="inlineStr">
        <is>
          <t/>
        </is>
      </c>
      <c r="CL256" s="2" t="inlineStr">
        <is>
          <t>okrajový zápal</t>
        </is>
      </c>
      <c r="CM256" s="2" t="inlineStr">
        <is>
          <t>3</t>
        </is>
      </c>
      <c r="CN256" s="2" t="inlineStr">
        <is>
          <t/>
        </is>
      </c>
      <c r="CO256" t="inlineStr">
        <is>
          <t>druh zápalu pri strelive určenom do palných zbraní, pri ktorom je zápalková zlož umiestnená v dutom okraji dna nábojnice</t>
        </is>
      </c>
      <c r="CP256" s="2" t="inlineStr">
        <is>
          <t>robni vžig</t>
        </is>
      </c>
      <c r="CQ256" s="2" t="inlineStr">
        <is>
          <t>3</t>
        </is>
      </c>
      <c r="CR256" s="2" t="inlineStr">
        <is>
          <t/>
        </is>
      </c>
      <c r="CS256" t="inlineStr">
        <is>
          <t/>
        </is>
      </c>
      <c r="CT256" t="inlineStr">
        <is>
          <t/>
        </is>
      </c>
      <c r="CU256" t="inlineStr">
        <is>
          <t/>
        </is>
      </c>
      <c r="CV256" t="inlineStr">
        <is>
          <t/>
        </is>
      </c>
      <c r="CW256" t="inlineStr">
        <is>
          <t/>
        </is>
      </c>
    </row>
    <row r="257">
      <c r="A257" s="1" t="str">
        <f>HYPERLINK("https://iate.europa.eu/entry/result/843908/all", "843908")</f>
        <v>843908</v>
      </c>
      <c r="B257" t="inlineStr">
        <is>
          <t>INTERNATIONAL RELATIONS;PRODUCTION, TECHNOLOGY AND RESEARCH</t>
        </is>
      </c>
      <c r="C257" t="inlineStr">
        <is>
          <t>INTERNATIONAL RELATIONS|defence;PRODUCTION, TECHNOLOGY AND RESEARCH|technology and technical regulations</t>
        </is>
      </c>
      <c r="D257" t="inlineStr">
        <is>
          <t>no</t>
        </is>
      </c>
      <c r="E257" t="inlineStr">
        <is>
          <t/>
        </is>
      </c>
      <c r="F257" s="2" t="inlineStr">
        <is>
          <t>централно възпламеняване</t>
        </is>
      </c>
      <c r="G257" s="2" t="inlineStr">
        <is>
          <t>3</t>
        </is>
      </c>
      <c r="H257" s="2" t="inlineStr">
        <is>
          <t/>
        </is>
      </c>
      <c r="I257" t="inlineStr">
        <is>
          <t>метод на възпламеняване, при който иглата на ударника нанася удар в централната част на гилзата и това предизвиква възпламеняване на капсулния състав</t>
        </is>
      </c>
      <c r="J257" t="inlineStr">
        <is>
          <t/>
        </is>
      </c>
      <c r="K257" t="inlineStr">
        <is>
          <t/>
        </is>
      </c>
      <c r="L257" t="inlineStr">
        <is>
          <t/>
        </is>
      </c>
      <c r="M257" t="inlineStr">
        <is>
          <t/>
        </is>
      </c>
      <c r="N257" t="inlineStr">
        <is>
          <t/>
        </is>
      </c>
      <c r="O257" t="inlineStr">
        <is>
          <t/>
        </is>
      </c>
      <c r="P257" t="inlineStr">
        <is>
          <t/>
        </is>
      </c>
      <c r="Q257" t="inlineStr">
        <is>
          <t/>
        </is>
      </c>
      <c r="R257" t="inlineStr">
        <is>
          <t/>
        </is>
      </c>
      <c r="S257" t="inlineStr">
        <is>
          <t/>
        </is>
      </c>
      <c r="T257" t="inlineStr">
        <is>
          <t/>
        </is>
      </c>
      <c r="U257" t="inlineStr">
        <is>
          <t/>
        </is>
      </c>
      <c r="V257" s="2" t="inlineStr">
        <is>
          <t>κεντρική επίκρουση</t>
        </is>
      </c>
      <c r="W257" s="2" t="inlineStr">
        <is>
          <t>3</t>
        </is>
      </c>
      <c r="X257" s="2" t="inlineStr">
        <is>
          <t/>
        </is>
      </c>
      <c r="Y257" t="inlineStr">
        <is>
          <t/>
        </is>
      </c>
      <c r="Z257" s="2" t="inlineStr">
        <is>
          <t>centre-fire percussion|
centerfire percussion</t>
        </is>
      </c>
      <c r="AA257" s="2" t="inlineStr">
        <is>
          <t>3|
1</t>
        </is>
      </c>
      <c r="AB257" s="2" t="inlineStr">
        <is>
          <t xml:space="preserve">|
</t>
        </is>
      </c>
      <c r="AC257" t="inlineStr">
        <is>
          <t>means of ignition of a propellant charge by a mechanical blow against the primer central to the axis of the case head of a firearms cartridge</t>
        </is>
      </c>
      <c r="AD257" t="inlineStr">
        <is>
          <t/>
        </is>
      </c>
      <c r="AE257" t="inlineStr">
        <is>
          <t/>
        </is>
      </c>
      <c r="AF257" t="inlineStr">
        <is>
          <t/>
        </is>
      </c>
      <c r="AG257" t="inlineStr">
        <is>
          <t/>
        </is>
      </c>
      <c r="AH257" t="inlineStr">
        <is>
          <t/>
        </is>
      </c>
      <c r="AI257" t="inlineStr">
        <is>
          <t/>
        </is>
      </c>
      <c r="AJ257" t="inlineStr">
        <is>
          <t/>
        </is>
      </c>
      <c r="AK257" t="inlineStr">
        <is>
          <t/>
        </is>
      </c>
      <c r="AL257" t="inlineStr">
        <is>
          <t/>
        </is>
      </c>
      <c r="AM257" t="inlineStr">
        <is>
          <t/>
        </is>
      </c>
      <c r="AN257" t="inlineStr">
        <is>
          <t/>
        </is>
      </c>
      <c r="AO257" t="inlineStr">
        <is>
          <t/>
        </is>
      </c>
      <c r="AP257" s="2" t="inlineStr">
        <is>
          <t>percussion centrale</t>
        </is>
      </c>
      <c r="AQ257" s="2" t="inlineStr">
        <is>
          <t>1</t>
        </is>
      </c>
      <c r="AR257" s="2" t="inlineStr">
        <is>
          <t/>
        </is>
      </c>
      <c r="AS257" t="inlineStr">
        <is>
          <t/>
        </is>
      </c>
      <c r="AT257" s="2" t="inlineStr">
        <is>
          <t>forbhualadh lárlámhaigh</t>
        </is>
      </c>
      <c r="AU257" s="2" t="inlineStr">
        <is>
          <t>3</t>
        </is>
      </c>
      <c r="AV257" s="2" t="inlineStr">
        <is>
          <t/>
        </is>
      </c>
      <c r="AW257" t="inlineStr">
        <is>
          <t/>
        </is>
      </c>
      <c r="AX257" t="inlineStr">
        <is>
          <t/>
        </is>
      </c>
      <c r="AY257" t="inlineStr">
        <is>
          <t/>
        </is>
      </c>
      <c r="AZ257" t="inlineStr">
        <is>
          <t/>
        </is>
      </c>
      <c r="BA257" t="inlineStr">
        <is>
          <t/>
        </is>
      </c>
      <c r="BB257" t="inlineStr">
        <is>
          <t/>
        </is>
      </c>
      <c r="BC257" t="inlineStr">
        <is>
          <t/>
        </is>
      </c>
      <c r="BD257" t="inlineStr">
        <is>
          <t/>
        </is>
      </c>
      <c r="BE257" t="inlineStr">
        <is>
          <t/>
        </is>
      </c>
      <c r="BF257" t="inlineStr">
        <is>
          <t/>
        </is>
      </c>
      <c r="BG257" t="inlineStr">
        <is>
          <t/>
        </is>
      </c>
      <c r="BH257" t="inlineStr">
        <is>
          <t/>
        </is>
      </c>
      <c r="BI257" t="inlineStr">
        <is>
          <t/>
        </is>
      </c>
      <c r="BJ257" t="inlineStr">
        <is>
          <t/>
        </is>
      </c>
      <c r="BK257" t="inlineStr">
        <is>
          <t/>
        </is>
      </c>
      <c r="BL257" t="inlineStr">
        <is>
          <t/>
        </is>
      </c>
      <c r="BM257" t="inlineStr">
        <is>
          <t/>
        </is>
      </c>
      <c r="BN257" s="2" t="inlineStr">
        <is>
          <t>centrālās uzsites aizdedze</t>
        </is>
      </c>
      <c r="BO257" s="2" t="inlineStr">
        <is>
          <t>2</t>
        </is>
      </c>
      <c r="BP257" s="2" t="inlineStr">
        <is>
          <t/>
        </is>
      </c>
      <c r="BQ257" t="inlineStr">
        <is>
          <t>šaujamieročos izmantots šāviena izraisīšanas mehānisms, kas konstruēts tā, ka belžņa (dzelkšņa) uzsitiens, ar ko tiek izraisīts šāviens, tiek izdarīts pa patronas kapseles centru, tādējādi izraisot kapselē ievietotā aizdedzinošā pulvera sprāgšanu</t>
        </is>
      </c>
      <c r="BR257" t="inlineStr">
        <is>
          <t/>
        </is>
      </c>
      <c r="BS257" t="inlineStr">
        <is>
          <t/>
        </is>
      </c>
      <c r="BT257" t="inlineStr">
        <is>
          <t/>
        </is>
      </c>
      <c r="BU257" t="inlineStr">
        <is>
          <t/>
        </is>
      </c>
      <c r="BV257" t="inlineStr">
        <is>
          <t/>
        </is>
      </c>
      <c r="BW257" t="inlineStr">
        <is>
          <t/>
        </is>
      </c>
      <c r="BX257" t="inlineStr">
        <is>
          <t/>
        </is>
      </c>
      <c r="BY257" t="inlineStr">
        <is>
          <t/>
        </is>
      </c>
      <c r="BZ257" t="inlineStr">
        <is>
          <t/>
        </is>
      </c>
      <c r="CA257" t="inlineStr">
        <is>
          <t/>
        </is>
      </c>
      <c r="CB257" t="inlineStr">
        <is>
          <t/>
        </is>
      </c>
      <c r="CC257" t="inlineStr">
        <is>
          <t/>
        </is>
      </c>
      <c r="CD257" t="inlineStr">
        <is>
          <t/>
        </is>
      </c>
      <c r="CE257" t="inlineStr">
        <is>
          <t/>
        </is>
      </c>
      <c r="CF257" t="inlineStr">
        <is>
          <t/>
        </is>
      </c>
      <c r="CG257" t="inlineStr">
        <is>
          <t/>
        </is>
      </c>
      <c r="CH257" t="inlineStr">
        <is>
          <t/>
        </is>
      </c>
      <c r="CI257" t="inlineStr">
        <is>
          <t/>
        </is>
      </c>
      <c r="CJ257" t="inlineStr">
        <is>
          <t/>
        </is>
      </c>
      <c r="CK257" t="inlineStr">
        <is>
          <t/>
        </is>
      </c>
      <c r="CL257" t="inlineStr">
        <is>
          <t/>
        </is>
      </c>
      <c r="CM257" t="inlineStr">
        <is>
          <t/>
        </is>
      </c>
      <c r="CN257" t="inlineStr">
        <is>
          <t/>
        </is>
      </c>
      <c r="CO257" t="inlineStr">
        <is>
          <t/>
        </is>
      </c>
      <c r="CP257" t="inlineStr">
        <is>
          <t/>
        </is>
      </c>
      <c r="CQ257" t="inlineStr">
        <is>
          <t/>
        </is>
      </c>
      <c r="CR257" t="inlineStr">
        <is>
          <t/>
        </is>
      </c>
      <c r="CS257" t="inlineStr">
        <is>
          <t/>
        </is>
      </c>
      <c r="CT257" t="inlineStr">
        <is>
          <t/>
        </is>
      </c>
      <c r="CU257" t="inlineStr">
        <is>
          <t/>
        </is>
      </c>
      <c r="CV257" t="inlineStr">
        <is>
          <t/>
        </is>
      </c>
      <c r="CW257" t="inlineStr">
        <is>
          <t/>
        </is>
      </c>
    </row>
    <row r="258">
      <c r="A258" s="1" t="str">
        <f>HYPERLINK("https://iate.europa.eu/entry/result/925490/all", "925490")</f>
        <v>925490</v>
      </c>
      <c r="B258" t="inlineStr">
        <is>
          <t>INTERNATIONAL RELATIONS</t>
        </is>
      </c>
      <c r="C258" t="inlineStr">
        <is>
          <t>INTERNATIONAL RELATIONS|defence|military equipment</t>
        </is>
      </c>
      <c r="D258" t="inlineStr">
        <is>
          <t>no</t>
        </is>
      </c>
      <c r="E258" t="inlineStr">
        <is>
          <t/>
        </is>
      </c>
      <c r="F258" t="inlineStr">
        <is>
          <t/>
        </is>
      </c>
      <c r="G258" t="inlineStr">
        <is>
          <t/>
        </is>
      </c>
      <c r="H258" t="inlineStr">
        <is>
          <t/>
        </is>
      </c>
      <c r="I258" t="inlineStr">
        <is>
          <t/>
        </is>
      </c>
      <c r="J258" t="inlineStr">
        <is>
          <t/>
        </is>
      </c>
      <c r="K258" t="inlineStr">
        <is>
          <t/>
        </is>
      </c>
      <c r="L258" t="inlineStr">
        <is>
          <t/>
        </is>
      </c>
      <c r="M258" t="inlineStr">
        <is>
          <t/>
        </is>
      </c>
      <c r="N258" s="2" t="inlineStr">
        <is>
          <t>linekastergevær</t>
        </is>
      </c>
      <c r="O258" s="2" t="inlineStr">
        <is>
          <t>4</t>
        </is>
      </c>
      <c r="P258" s="2" t="inlineStr">
        <is>
          <t/>
        </is>
      </c>
      <c r="Q258" t="inlineStr">
        <is>
          <t/>
        </is>
      </c>
      <c r="R258" t="inlineStr">
        <is>
          <t/>
        </is>
      </c>
      <c r="S258" t="inlineStr">
        <is>
          <t/>
        </is>
      </c>
      <c r="T258" t="inlineStr">
        <is>
          <t/>
        </is>
      </c>
      <c r="U258" t="inlineStr">
        <is>
          <t/>
        </is>
      </c>
      <c r="V258" s="2" t="inlineStr">
        <is>
          <t>εκτοξευτήρας σκοινιών</t>
        </is>
      </c>
      <c r="W258" s="2" t="inlineStr">
        <is>
          <t>3</t>
        </is>
      </c>
      <c r="X258" s="2" t="inlineStr">
        <is>
          <t/>
        </is>
      </c>
      <c r="Y258" t="inlineStr">
        <is>
          <t>Βλ. Φάκελο "Όπλα" στη Βιβλιοθήκη</t>
        </is>
      </c>
      <c r="Z258" s="2" t="inlineStr">
        <is>
          <t>line-throwing gun</t>
        </is>
      </c>
      <c r="AA258" s="2" t="inlineStr">
        <is>
          <t>2</t>
        </is>
      </c>
      <c r="AB258" s="2" t="inlineStr">
        <is>
          <t/>
        </is>
      </c>
      <c r="AC258" t="inlineStr">
        <is>
          <t/>
        </is>
      </c>
      <c r="AD258" s="2" t="inlineStr">
        <is>
          <t>fusil lanzacabos</t>
        </is>
      </c>
      <c r="AE258" s="2" t="inlineStr">
        <is>
          <t>2</t>
        </is>
      </c>
      <c r="AF258" s="2" t="inlineStr">
        <is>
          <t/>
        </is>
      </c>
      <c r="AG258" t="inlineStr">
        <is>
          <t>Fusil cuyo proyectil es una flecha portadora de un cabo.</t>
        </is>
      </c>
      <c r="AH258" t="inlineStr">
        <is>
          <t/>
        </is>
      </c>
      <c r="AI258" t="inlineStr">
        <is>
          <t/>
        </is>
      </c>
      <c r="AJ258" t="inlineStr">
        <is>
          <t/>
        </is>
      </c>
      <c r="AK258" t="inlineStr">
        <is>
          <t/>
        </is>
      </c>
      <c r="AL258" s="2" t="inlineStr">
        <is>
          <t>köydenheitin</t>
        </is>
      </c>
      <c r="AM258" s="2" t="inlineStr">
        <is>
          <t>3</t>
        </is>
      </c>
      <c r="AN258" s="2" t="inlineStr">
        <is>
          <t/>
        </is>
      </c>
      <c r="AO258" t="inlineStr">
        <is>
          <t/>
        </is>
      </c>
      <c r="AP258" s="2" t="inlineStr">
        <is>
          <t>fusil lance-amarres</t>
        </is>
      </c>
      <c r="AQ258" s="2" t="inlineStr">
        <is>
          <t>3</t>
        </is>
      </c>
      <c r="AR258" s="2" t="inlineStr">
        <is>
          <t/>
        </is>
      </c>
      <c r="AS258" t="inlineStr">
        <is>
          <t/>
        </is>
      </c>
      <c r="AT258" t="inlineStr">
        <is>
          <t/>
        </is>
      </c>
      <c r="AU258" t="inlineStr">
        <is>
          <t/>
        </is>
      </c>
      <c r="AV258" t="inlineStr">
        <is>
          <t/>
        </is>
      </c>
      <c r="AW258" t="inlineStr">
        <is>
          <t/>
        </is>
      </c>
      <c r="AX258" t="inlineStr">
        <is>
          <t/>
        </is>
      </c>
      <c r="AY258" t="inlineStr">
        <is>
          <t/>
        </is>
      </c>
      <c r="AZ258" t="inlineStr">
        <is>
          <t/>
        </is>
      </c>
      <c r="BA258" t="inlineStr">
        <is>
          <t/>
        </is>
      </c>
      <c r="BB258" t="inlineStr">
        <is>
          <t/>
        </is>
      </c>
      <c r="BC258" t="inlineStr">
        <is>
          <t/>
        </is>
      </c>
      <c r="BD258" t="inlineStr">
        <is>
          <t/>
        </is>
      </c>
      <c r="BE258" t="inlineStr">
        <is>
          <t/>
        </is>
      </c>
      <c r="BF258" t="inlineStr">
        <is>
          <t/>
        </is>
      </c>
      <c r="BG258" t="inlineStr">
        <is>
          <t/>
        </is>
      </c>
      <c r="BH258" t="inlineStr">
        <is>
          <t/>
        </is>
      </c>
      <c r="BI258" t="inlineStr">
        <is>
          <t/>
        </is>
      </c>
      <c r="BJ258" t="inlineStr">
        <is>
          <t/>
        </is>
      </c>
      <c r="BK258" t="inlineStr">
        <is>
          <t/>
        </is>
      </c>
      <c r="BL258" t="inlineStr">
        <is>
          <t/>
        </is>
      </c>
      <c r="BM258" t="inlineStr">
        <is>
          <t/>
        </is>
      </c>
      <c r="BN258" t="inlineStr">
        <is>
          <t/>
        </is>
      </c>
      <c r="BO258" t="inlineStr">
        <is>
          <t/>
        </is>
      </c>
      <c r="BP258" t="inlineStr">
        <is>
          <t/>
        </is>
      </c>
      <c r="BQ258" t="inlineStr">
        <is>
          <t/>
        </is>
      </c>
      <c r="BR258" t="inlineStr">
        <is>
          <t/>
        </is>
      </c>
      <c r="BS258" t="inlineStr">
        <is>
          <t/>
        </is>
      </c>
      <c r="BT258" t="inlineStr">
        <is>
          <t/>
        </is>
      </c>
      <c r="BU258" t="inlineStr">
        <is>
          <t/>
        </is>
      </c>
      <c r="BV258" t="inlineStr">
        <is>
          <t/>
        </is>
      </c>
      <c r="BW258" t="inlineStr">
        <is>
          <t/>
        </is>
      </c>
      <c r="BX258" t="inlineStr">
        <is>
          <t/>
        </is>
      </c>
      <c r="BY258" t="inlineStr">
        <is>
          <t/>
        </is>
      </c>
      <c r="BZ258" t="inlineStr">
        <is>
          <t/>
        </is>
      </c>
      <c r="CA258" t="inlineStr">
        <is>
          <t/>
        </is>
      </c>
      <c r="CB258" t="inlineStr">
        <is>
          <t/>
        </is>
      </c>
      <c r="CC258" t="inlineStr">
        <is>
          <t/>
        </is>
      </c>
      <c r="CD258" s="2" t="inlineStr">
        <is>
          <t>espingarda lança-cabos</t>
        </is>
      </c>
      <c r="CE258" s="2" t="inlineStr">
        <is>
          <t>2</t>
        </is>
      </c>
      <c r="CF258" s="2" t="inlineStr">
        <is>
          <t/>
        </is>
      </c>
      <c r="CG258" t="inlineStr">
        <is>
          <t>Espingarda utilizada para projectar cabos, nomeadamente em operações de escalonamento.</t>
        </is>
      </c>
      <c r="CH258" t="inlineStr">
        <is>
          <t/>
        </is>
      </c>
      <c r="CI258" t="inlineStr">
        <is>
          <t/>
        </is>
      </c>
      <c r="CJ258" t="inlineStr">
        <is>
          <t/>
        </is>
      </c>
      <c r="CK258" t="inlineStr">
        <is>
          <t/>
        </is>
      </c>
      <c r="CL258" t="inlineStr">
        <is>
          <t/>
        </is>
      </c>
      <c r="CM258" t="inlineStr">
        <is>
          <t/>
        </is>
      </c>
      <c r="CN258" t="inlineStr">
        <is>
          <t/>
        </is>
      </c>
      <c r="CO258" t="inlineStr">
        <is>
          <t/>
        </is>
      </c>
      <c r="CP258" t="inlineStr">
        <is>
          <t/>
        </is>
      </c>
      <c r="CQ258" t="inlineStr">
        <is>
          <t/>
        </is>
      </c>
      <c r="CR258" t="inlineStr">
        <is>
          <t/>
        </is>
      </c>
      <c r="CS258" t="inlineStr">
        <is>
          <t/>
        </is>
      </c>
      <c r="CT258" t="inlineStr">
        <is>
          <t/>
        </is>
      </c>
      <c r="CU258" t="inlineStr">
        <is>
          <t/>
        </is>
      </c>
      <c r="CV258" t="inlineStr">
        <is>
          <t/>
        </is>
      </c>
      <c r="CW258" t="inlineStr">
        <is>
          <t/>
        </is>
      </c>
    </row>
    <row r="259">
      <c r="A259" s="1" t="str">
        <f>HYPERLINK("https://iate.europa.eu/entry/result/3528596/all", "3528596")</f>
        <v>3528596</v>
      </c>
      <c r="B259" t="inlineStr">
        <is>
          <t>INTERNATIONAL RELATIONS</t>
        </is>
      </c>
      <c r="C259" t="inlineStr">
        <is>
          <t>INTERNATIONAL RELATIONS|defence|military equipment</t>
        </is>
      </c>
      <c r="D259" t="inlineStr">
        <is>
          <t>no</t>
        </is>
      </c>
      <c r="E259" t="inlineStr">
        <is>
          <t/>
        </is>
      </c>
      <c r="F259" t="inlineStr">
        <is>
          <t/>
        </is>
      </c>
      <c r="G259" t="inlineStr">
        <is>
          <t/>
        </is>
      </c>
      <c r="H259" t="inlineStr">
        <is>
          <t/>
        </is>
      </c>
      <c r="I259" t="inlineStr">
        <is>
          <t/>
        </is>
      </c>
      <c r="J259" t="inlineStr">
        <is>
          <t/>
        </is>
      </c>
      <c r="K259" t="inlineStr">
        <is>
          <t/>
        </is>
      </c>
      <c r="L259" t="inlineStr">
        <is>
          <t/>
        </is>
      </c>
      <c r="M259" t="inlineStr">
        <is>
          <t/>
        </is>
      </c>
      <c r="N259" t="inlineStr">
        <is>
          <t/>
        </is>
      </c>
      <c r="O259" t="inlineStr">
        <is>
          <t/>
        </is>
      </c>
      <c r="P259" t="inlineStr">
        <is>
          <t/>
        </is>
      </c>
      <c r="Q259" t="inlineStr">
        <is>
          <t/>
        </is>
      </c>
      <c r="R259" s="2" t="inlineStr">
        <is>
          <t>schwere Handfeuerwaffe|
schwere Handwaffe</t>
        </is>
      </c>
      <c r="S259" s="2" t="inlineStr">
        <is>
          <t>2|
2</t>
        </is>
      </c>
      <c r="T259" s="2" t="inlineStr">
        <is>
          <t xml:space="preserve">|
</t>
        </is>
      </c>
      <c r="U259" t="inlineStr">
        <is>
          <t>durch ein bis drei Personen zu bedienende Waffe, die im Regelfall ein größeres Kaliber als eine Kleinwaffe &lt;a href="/entry/result/924690/all" id="ENTRY_TO_ENTRY_CONVERTER" target="_blank"&gt;IATE:924690&lt;/a&gt; aufweist; i.d.R. handelt es sich dabei nicht um eine Panzerabwehrwaffe</t>
        </is>
      </c>
      <c r="V259" s="2" t="inlineStr">
        <is>
          <t>βαρύ όπλο</t>
        </is>
      </c>
      <c r="W259" s="2" t="inlineStr">
        <is>
          <t>3</t>
        </is>
      </c>
      <c r="X259" s="2" t="inlineStr">
        <is>
          <t/>
        </is>
      </c>
      <c r="Y259" t="inlineStr">
        <is>
          <t/>
        </is>
      </c>
      <c r="Z259" s="2" t="inlineStr">
        <is>
          <t>heavy firearm</t>
        </is>
      </c>
      <c r="AA259" s="2" t="inlineStr">
        <is>
          <t>3</t>
        </is>
      </c>
      <c r="AB259" s="2" t="inlineStr">
        <is>
          <t/>
        </is>
      </c>
      <c r="AC259" t="inlineStr">
        <is>
          <t>of larger calibre than a small arm &lt;a href="/entry/result/924690/all" id="ENTRY_TO_ENTRY_CONVERTER" target="_blank"&gt;IATE:924690&lt;/a&gt; ; handled by one to three persons; not an anti-tank weapon</t>
        </is>
      </c>
      <c r="AD259" t="inlineStr">
        <is>
          <t/>
        </is>
      </c>
      <c r="AE259" t="inlineStr">
        <is>
          <t/>
        </is>
      </c>
      <c r="AF259" t="inlineStr">
        <is>
          <t/>
        </is>
      </c>
      <c r="AG259" t="inlineStr">
        <is>
          <t/>
        </is>
      </c>
      <c r="AH259" t="inlineStr">
        <is>
          <t/>
        </is>
      </c>
      <c r="AI259" t="inlineStr">
        <is>
          <t/>
        </is>
      </c>
      <c r="AJ259" t="inlineStr">
        <is>
          <t/>
        </is>
      </c>
      <c r="AK259" t="inlineStr">
        <is>
          <t/>
        </is>
      </c>
      <c r="AL259" t="inlineStr">
        <is>
          <t/>
        </is>
      </c>
      <c r="AM259" t="inlineStr">
        <is>
          <t/>
        </is>
      </c>
      <c r="AN259" t="inlineStr">
        <is>
          <t/>
        </is>
      </c>
      <c r="AO259" t="inlineStr">
        <is>
          <t/>
        </is>
      </c>
      <c r="AP259" s="2" t="inlineStr">
        <is>
          <t>arme à feu lourde</t>
        </is>
      </c>
      <c r="AQ259" s="2" t="inlineStr">
        <is>
          <t>3</t>
        </is>
      </c>
      <c r="AR259" s="2" t="inlineStr">
        <is>
          <t/>
        </is>
      </c>
      <c r="AS259" t="inlineStr">
        <is>
          <t>Arme à feu de calibre supérieur à celui d'une arme de petit calibre, manipulée par une à trois personnes.</t>
        </is>
      </c>
      <c r="AT259" s="2" t="inlineStr">
        <is>
          <t>arm tine trom</t>
        </is>
      </c>
      <c r="AU259" s="2" t="inlineStr">
        <is>
          <t>3</t>
        </is>
      </c>
      <c r="AV259" s="2" t="inlineStr">
        <is>
          <t/>
        </is>
      </c>
      <c r="AW259" t="inlineStr">
        <is>
          <t/>
        </is>
      </c>
      <c r="AX259" t="inlineStr">
        <is>
          <t/>
        </is>
      </c>
      <c r="AY259" t="inlineStr">
        <is>
          <t/>
        </is>
      </c>
      <c r="AZ259" t="inlineStr">
        <is>
          <t/>
        </is>
      </c>
      <c r="BA259" t="inlineStr">
        <is>
          <t/>
        </is>
      </c>
      <c r="BB259" t="inlineStr">
        <is>
          <t/>
        </is>
      </c>
      <c r="BC259" t="inlineStr">
        <is>
          <t/>
        </is>
      </c>
      <c r="BD259" t="inlineStr">
        <is>
          <t/>
        </is>
      </c>
      <c r="BE259" t="inlineStr">
        <is>
          <t/>
        </is>
      </c>
      <c r="BF259" t="inlineStr">
        <is>
          <t/>
        </is>
      </c>
      <c r="BG259" t="inlineStr">
        <is>
          <t/>
        </is>
      </c>
      <c r="BH259" t="inlineStr">
        <is>
          <t/>
        </is>
      </c>
      <c r="BI259" t="inlineStr">
        <is>
          <t/>
        </is>
      </c>
      <c r="BJ259" t="inlineStr">
        <is>
          <t/>
        </is>
      </c>
      <c r="BK259" t="inlineStr">
        <is>
          <t/>
        </is>
      </c>
      <c r="BL259" t="inlineStr">
        <is>
          <t/>
        </is>
      </c>
      <c r="BM259" t="inlineStr">
        <is>
          <t/>
        </is>
      </c>
      <c r="BN259" t="inlineStr">
        <is>
          <t/>
        </is>
      </c>
      <c r="BO259" t="inlineStr">
        <is>
          <t/>
        </is>
      </c>
      <c r="BP259" t="inlineStr">
        <is>
          <t/>
        </is>
      </c>
      <c r="BQ259" t="inlineStr">
        <is>
          <t/>
        </is>
      </c>
      <c r="BR259" t="inlineStr">
        <is>
          <t/>
        </is>
      </c>
      <c r="BS259" t="inlineStr">
        <is>
          <t/>
        </is>
      </c>
      <c r="BT259" t="inlineStr">
        <is>
          <t/>
        </is>
      </c>
      <c r="BU259" t="inlineStr">
        <is>
          <t/>
        </is>
      </c>
      <c r="BV259" t="inlineStr">
        <is>
          <t/>
        </is>
      </c>
      <c r="BW259" t="inlineStr">
        <is>
          <t/>
        </is>
      </c>
      <c r="BX259" t="inlineStr">
        <is>
          <t/>
        </is>
      </c>
      <c r="BY259" t="inlineStr">
        <is>
          <t/>
        </is>
      </c>
      <c r="BZ259" t="inlineStr">
        <is>
          <t/>
        </is>
      </c>
      <c r="CA259" t="inlineStr">
        <is>
          <t/>
        </is>
      </c>
      <c r="CB259" t="inlineStr">
        <is>
          <t/>
        </is>
      </c>
      <c r="CC259" t="inlineStr">
        <is>
          <t/>
        </is>
      </c>
      <c r="CD259" t="inlineStr">
        <is>
          <t/>
        </is>
      </c>
      <c r="CE259" t="inlineStr">
        <is>
          <t/>
        </is>
      </c>
      <c r="CF259" t="inlineStr">
        <is>
          <t/>
        </is>
      </c>
      <c r="CG259" t="inlineStr">
        <is>
          <t/>
        </is>
      </c>
      <c r="CH259" t="inlineStr">
        <is>
          <t/>
        </is>
      </c>
      <c r="CI259" t="inlineStr">
        <is>
          <t/>
        </is>
      </c>
      <c r="CJ259" t="inlineStr">
        <is>
          <t/>
        </is>
      </c>
      <c r="CK259" t="inlineStr">
        <is>
          <t/>
        </is>
      </c>
      <c r="CL259" t="inlineStr">
        <is>
          <t/>
        </is>
      </c>
      <c r="CM259" t="inlineStr">
        <is>
          <t/>
        </is>
      </c>
      <c r="CN259" t="inlineStr">
        <is>
          <t/>
        </is>
      </c>
      <c r="CO259" t="inlineStr">
        <is>
          <t/>
        </is>
      </c>
      <c r="CP259" t="inlineStr">
        <is>
          <t/>
        </is>
      </c>
      <c r="CQ259" t="inlineStr">
        <is>
          <t/>
        </is>
      </c>
      <c r="CR259" t="inlineStr">
        <is>
          <t/>
        </is>
      </c>
      <c r="CS259" t="inlineStr">
        <is>
          <t/>
        </is>
      </c>
      <c r="CT259" t="inlineStr">
        <is>
          <t/>
        </is>
      </c>
      <c r="CU259" t="inlineStr">
        <is>
          <t/>
        </is>
      </c>
      <c r="CV259" t="inlineStr">
        <is>
          <t/>
        </is>
      </c>
      <c r="CW259" t="inlineStr">
        <is>
          <t/>
        </is>
      </c>
    </row>
    <row r="260">
      <c r="A260" s="1" t="str">
        <f>HYPERLINK("https://iate.europa.eu/entry/result/154172/all", "154172")</f>
        <v>154172</v>
      </c>
      <c r="B260" t="inlineStr">
        <is>
          <t>INTERNATIONAL RELATIONS</t>
        </is>
      </c>
      <c r="C260" t="inlineStr">
        <is>
          <t>INTERNATIONAL RELATIONS|defence</t>
        </is>
      </c>
      <c r="D260" t="inlineStr">
        <is>
          <t>no</t>
        </is>
      </c>
      <c r="E260" t="inlineStr">
        <is>
          <t/>
        </is>
      </c>
      <c r="F260" t="inlineStr">
        <is>
          <t/>
        </is>
      </c>
      <c r="G260" t="inlineStr">
        <is>
          <t/>
        </is>
      </c>
      <c r="H260" t="inlineStr">
        <is>
          <t/>
        </is>
      </c>
      <c r="I260" t="inlineStr">
        <is>
          <t/>
        </is>
      </c>
      <c r="J260" t="inlineStr">
        <is>
          <t/>
        </is>
      </c>
      <c r="K260" t="inlineStr">
        <is>
          <t/>
        </is>
      </c>
      <c r="L260" t="inlineStr">
        <is>
          <t/>
        </is>
      </c>
      <c r="M260" t="inlineStr">
        <is>
          <t/>
        </is>
      </c>
      <c r="N260" s="2" t="inlineStr">
        <is>
          <t>elektrisk dartgevær|
taserudstyr</t>
        </is>
      </c>
      <c r="O260" s="2" t="inlineStr">
        <is>
          <t>3|
3</t>
        </is>
      </c>
      <c r="P260" s="2" t="inlineStr">
        <is>
          <t xml:space="preserve">|
</t>
        </is>
      </c>
      <c r="Q260" t="inlineStr">
        <is>
          <t/>
        </is>
      </c>
      <c r="R260" s="2" t="inlineStr">
        <is>
          <t>Elektroschock-Klette</t>
        </is>
      </c>
      <c r="S260" s="2" t="inlineStr">
        <is>
          <t>3</t>
        </is>
      </c>
      <c r="T260" s="2" t="inlineStr">
        <is>
          <t/>
        </is>
      </c>
      <c r="U260" t="inlineStr">
        <is>
          <t/>
        </is>
      </c>
      <c r="V260" s="2" t="inlineStr">
        <is>
          <t>όπλο εκτόξευσης βελών</t>
        </is>
      </c>
      <c r="W260" s="2" t="inlineStr">
        <is>
          <t>3</t>
        </is>
      </c>
      <c r="X260" s="2" t="inlineStr">
        <is>
          <t/>
        </is>
      </c>
      <c r="Y260" t="inlineStr">
        <is>
          <t/>
        </is>
      </c>
      <c r="Z260" s="2" t="inlineStr">
        <is>
          <t>electric shock dart gun|
taser</t>
        </is>
      </c>
      <c r="AA260" s="2" t="inlineStr">
        <is>
          <t>3|
3</t>
        </is>
      </c>
      <c r="AB260" s="2" t="inlineStr">
        <is>
          <t xml:space="preserve">|
</t>
        </is>
      </c>
      <c r="AC260" t="inlineStr">
        <is>
          <t/>
        </is>
      </c>
      <c r="AD260" s="2" t="inlineStr">
        <is>
          <t>pistola de descarga eléctrica|
taser</t>
        </is>
      </c>
      <c r="AE260" s="2" t="inlineStr">
        <is>
          <t>3|
3</t>
        </is>
      </c>
      <c r="AF260" s="2" t="inlineStr">
        <is>
          <t xml:space="preserve">|
</t>
        </is>
      </c>
      <c r="AG260" t="inlineStr">
        <is>
          <t/>
        </is>
      </c>
      <c r="AH260" t="inlineStr">
        <is>
          <t/>
        </is>
      </c>
      <c r="AI260" t="inlineStr">
        <is>
          <t/>
        </is>
      </c>
      <c r="AJ260" t="inlineStr">
        <is>
          <t/>
        </is>
      </c>
      <c r="AK260" t="inlineStr">
        <is>
          <t/>
        </is>
      </c>
      <c r="AL260" t="inlineStr">
        <is>
          <t/>
        </is>
      </c>
      <c r="AM260" t="inlineStr">
        <is>
          <t/>
        </is>
      </c>
      <c r="AN260" t="inlineStr">
        <is>
          <t/>
        </is>
      </c>
      <c r="AO260" t="inlineStr">
        <is>
          <t/>
        </is>
      </c>
      <c r="AP260" s="2" t="inlineStr">
        <is>
          <t>fusil à projectiles électrifiés|
pistolet à impulsions électriques|
PIE|
taser</t>
        </is>
      </c>
      <c r="AQ260" s="2" t="inlineStr">
        <is>
          <t>3|
3|
3|
3</t>
        </is>
      </c>
      <c r="AR260" s="2" t="inlineStr">
        <is>
          <t xml:space="preserve">|
|
|
</t>
        </is>
      </c>
      <c r="AS260" t="inlineStr">
        <is>
          <t/>
        </is>
      </c>
      <c r="AT260" t="inlineStr">
        <is>
          <t/>
        </is>
      </c>
      <c r="AU260" t="inlineStr">
        <is>
          <t/>
        </is>
      </c>
      <c r="AV260" t="inlineStr">
        <is>
          <t/>
        </is>
      </c>
      <c r="AW260" t="inlineStr">
        <is>
          <t/>
        </is>
      </c>
      <c r="AX260" t="inlineStr">
        <is>
          <t/>
        </is>
      </c>
      <c r="AY260" t="inlineStr">
        <is>
          <t/>
        </is>
      </c>
      <c r="AZ260" t="inlineStr">
        <is>
          <t/>
        </is>
      </c>
      <c r="BA260" t="inlineStr">
        <is>
          <t/>
        </is>
      </c>
      <c r="BB260" t="inlineStr">
        <is>
          <t/>
        </is>
      </c>
      <c r="BC260" t="inlineStr">
        <is>
          <t/>
        </is>
      </c>
      <c r="BD260" t="inlineStr">
        <is>
          <t/>
        </is>
      </c>
      <c r="BE260" t="inlineStr">
        <is>
          <t/>
        </is>
      </c>
      <c r="BF260" s="2" t="inlineStr">
        <is>
          <t>pistola lanciafreccette a scarica elettrica</t>
        </is>
      </c>
      <c r="BG260" s="2" t="inlineStr">
        <is>
          <t>3</t>
        </is>
      </c>
      <c r="BH260" s="2" t="inlineStr">
        <is>
          <t/>
        </is>
      </c>
      <c r="BI260" t="inlineStr">
        <is>
          <t/>
        </is>
      </c>
      <c r="BJ260" t="inlineStr">
        <is>
          <t/>
        </is>
      </c>
      <c r="BK260" t="inlineStr">
        <is>
          <t/>
        </is>
      </c>
      <c r="BL260" t="inlineStr">
        <is>
          <t/>
        </is>
      </c>
      <c r="BM260" t="inlineStr">
        <is>
          <t/>
        </is>
      </c>
      <c r="BN260" t="inlineStr">
        <is>
          <t/>
        </is>
      </c>
      <c r="BO260" t="inlineStr">
        <is>
          <t/>
        </is>
      </c>
      <c r="BP260" t="inlineStr">
        <is>
          <t/>
        </is>
      </c>
      <c r="BQ260" t="inlineStr">
        <is>
          <t/>
        </is>
      </c>
      <c r="BR260" t="inlineStr">
        <is>
          <t/>
        </is>
      </c>
      <c r="BS260" t="inlineStr">
        <is>
          <t/>
        </is>
      </c>
      <c r="BT260" t="inlineStr">
        <is>
          <t/>
        </is>
      </c>
      <c r="BU260" t="inlineStr">
        <is>
          <t/>
        </is>
      </c>
      <c r="BV260" s="2" t="inlineStr">
        <is>
          <t>taser|
geweer voor het afvuren van schokpijltjes</t>
        </is>
      </c>
      <c r="BW260" s="2" t="inlineStr">
        <is>
          <t>3|
3</t>
        </is>
      </c>
      <c r="BX260" s="2" t="inlineStr">
        <is>
          <t xml:space="preserve">|
</t>
        </is>
      </c>
      <c r="BY260" t="inlineStr">
        <is>
          <t/>
        </is>
      </c>
      <c r="BZ260" t="inlineStr">
        <is>
          <t/>
        </is>
      </c>
      <c r="CA260" t="inlineStr">
        <is>
          <t/>
        </is>
      </c>
      <c r="CB260" t="inlineStr">
        <is>
          <t/>
        </is>
      </c>
      <c r="CC260" t="inlineStr">
        <is>
          <t/>
        </is>
      </c>
      <c r="CD260" s="2" t="inlineStr">
        <is>
          <t>pistola de dardos elétricos|
taser</t>
        </is>
      </c>
      <c r="CE260" s="2" t="inlineStr">
        <is>
          <t>3|
3</t>
        </is>
      </c>
      <c r="CF260" s="2" t="inlineStr">
        <is>
          <t xml:space="preserve">|
</t>
        </is>
      </c>
      <c r="CG260" t="inlineStr">
        <is>
          <t/>
        </is>
      </c>
      <c r="CH260" t="inlineStr">
        <is>
          <t/>
        </is>
      </c>
      <c r="CI260" t="inlineStr">
        <is>
          <t/>
        </is>
      </c>
      <c r="CJ260" t="inlineStr">
        <is>
          <t/>
        </is>
      </c>
      <c r="CK260" t="inlineStr">
        <is>
          <t/>
        </is>
      </c>
      <c r="CL260" t="inlineStr">
        <is>
          <t/>
        </is>
      </c>
      <c r="CM260" t="inlineStr">
        <is>
          <t/>
        </is>
      </c>
      <c r="CN260" t="inlineStr">
        <is>
          <t/>
        </is>
      </c>
      <c r="CO260" t="inlineStr">
        <is>
          <t/>
        </is>
      </c>
      <c r="CP260" t="inlineStr">
        <is>
          <t/>
        </is>
      </c>
      <c r="CQ260" t="inlineStr">
        <is>
          <t/>
        </is>
      </c>
      <c r="CR260" t="inlineStr">
        <is>
          <t/>
        </is>
      </c>
      <c r="CS260" t="inlineStr">
        <is>
          <t/>
        </is>
      </c>
      <c r="CT260" s="2" t="inlineStr">
        <is>
          <t>elpilsgevär</t>
        </is>
      </c>
      <c r="CU260" s="2" t="inlineStr">
        <is>
          <t>3</t>
        </is>
      </c>
      <c r="CV260" s="2" t="inlineStr">
        <is>
          <t/>
        </is>
      </c>
      <c r="CW260" t="inlineStr">
        <is>
          <t/>
        </is>
      </c>
    </row>
    <row r="261">
      <c r="A261" s="1" t="str">
        <f>HYPERLINK("https://iate.europa.eu/entry/result/2215810/all", "2215810")</f>
        <v>2215810</v>
      </c>
      <c r="B261" t="inlineStr">
        <is>
          <t>INTERNATIONAL RELATIONS</t>
        </is>
      </c>
      <c r="C261" t="inlineStr">
        <is>
          <t>INTERNATIONAL RELATIONS|defence;INTERNATIONAL RELATIONS|defence|military equipment</t>
        </is>
      </c>
      <c r="D261" t="inlineStr">
        <is>
          <t>no</t>
        </is>
      </c>
      <c r="E261" t="inlineStr">
        <is>
          <t/>
        </is>
      </c>
      <c r="F261" t="inlineStr">
        <is>
          <t/>
        </is>
      </c>
      <c r="G261" t="inlineStr">
        <is>
          <t/>
        </is>
      </c>
      <c r="H261" t="inlineStr">
        <is>
          <t/>
        </is>
      </c>
      <c r="I261" t="inlineStr">
        <is>
          <t/>
        </is>
      </c>
      <c r="J261" t="inlineStr">
        <is>
          <t/>
        </is>
      </c>
      <c r="K261" t="inlineStr">
        <is>
          <t/>
        </is>
      </c>
      <c r="L261" t="inlineStr">
        <is>
          <t/>
        </is>
      </c>
      <c r="M261" t="inlineStr">
        <is>
          <t/>
        </is>
      </c>
      <c r="N261" t="inlineStr">
        <is>
          <t/>
        </is>
      </c>
      <c r="O261" t="inlineStr">
        <is>
          <t/>
        </is>
      </c>
      <c r="P261" t="inlineStr">
        <is>
          <t/>
        </is>
      </c>
      <c r="Q261" t="inlineStr">
        <is>
          <t/>
        </is>
      </c>
      <c r="R261" s="2" t="inlineStr">
        <is>
          <t>Zünder</t>
        </is>
      </c>
      <c r="S261" s="2" t="inlineStr">
        <is>
          <t>3</t>
        </is>
      </c>
      <c r="T261" s="2" t="inlineStr">
        <is>
          <t/>
        </is>
      </c>
      <c r="U261" t="inlineStr">
        <is>
          <t>Teil eines Sprengkörpers, der den in ihm enthaltenen Sprengstoff entzündet</t>
        </is>
      </c>
      <c r="V261" s="2" t="inlineStr">
        <is>
          <t>σύστημα οπλισμού</t>
        </is>
      </c>
      <c r="W261" s="2" t="inlineStr">
        <is>
          <t>3</t>
        </is>
      </c>
      <c r="X261" s="2" t="inlineStr">
        <is>
          <t/>
        </is>
      </c>
      <c r="Y261" t="inlineStr">
        <is>
          <t/>
        </is>
      </c>
      <c r="Z261" s="2" t="inlineStr">
        <is>
          <t>arming device</t>
        </is>
      </c>
      <c r="AA261" s="2" t="inlineStr">
        <is>
          <t>2</t>
        </is>
      </c>
      <c r="AB261" s="2" t="inlineStr">
        <is>
          <t/>
        </is>
      </c>
      <c r="AC261" t="inlineStr">
        <is>
          <t/>
        </is>
      </c>
      <c r="AD261" t="inlineStr">
        <is>
          <t/>
        </is>
      </c>
      <c r="AE261" t="inlineStr">
        <is>
          <t/>
        </is>
      </c>
      <c r="AF261" t="inlineStr">
        <is>
          <t/>
        </is>
      </c>
      <c r="AG261" t="inlineStr">
        <is>
          <t/>
        </is>
      </c>
      <c r="AH261" s="2" t="inlineStr">
        <is>
          <t>laengu aktiveerimise seade</t>
        </is>
      </c>
      <c r="AI261" s="2" t="inlineStr">
        <is>
          <t>3</t>
        </is>
      </c>
      <c r="AJ261" s="2" t="inlineStr">
        <is>
          <t/>
        </is>
      </c>
      <c r="AK261" t="inlineStr">
        <is>
          <t/>
        </is>
      </c>
      <c r="AL261" t="inlineStr">
        <is>
          <t/>
        </is>
      </c>
      <c r="AM261" t="inlineStr">
        <is>
          <t/>
        </is>
      </c>
      <c r="AN261" t="inlineStr">
        <is>
          <t/>
        </is>
      </c>
      <c r="AO261" t="inlineStr">
        <is>
          <t/>
        </is>
      </c>
      <c r="AP261" s="2" t="inlineStr">
        <is>
          <t>dispositif d'armement</t>
        </is>
      </c>
      <c r="AQ261" s="2" t="inlineStr">
        <is>
          <t>3</t>
        </is>
      </c>
      <c r="AR261" s="2" t="inlineStr">
        <is>
          <t/>
        </is>
      </c>
      <c r="AS261" t="inlineStr">
        <is>
          <t/>
        </is>
      </c>
      <c r="AT261" t="inlineStr">
        <is>
          <t/>
        </is>
      </c>
      <c r="AU261" t="inlineStr">
        <is>
          <t/>
        </is>
      </c>
      <c r="AV261" t="inlineStr">
        <is>
          <t/>
        </is>
      </c>
      <c r="AW261" t="inlineStr">
        <is>
          <t/>
        </is>
      </c>
      <c r="AX261" t="inlineStr">
        <is>
          <t/>
        </is>
      </c>
      <c r="AY261" t="inlineStr">
        <is>
          <t/>
        </is>
      </c>
      <c r="AZ261" t="inlineStr">
        <is>
          <t/>
        </is>
      </c>
      <c r="BA261" t="inlineStr">
        <is>
          <t/>
        </is>
      </c>
      <c r="BB261" t="inlineStr">
        <is>
          <t/>
        </is>
      </c>
      <c r="BC261" t="inlineStr">
        <is>
          <t/>
        </is>
      </c>
      <c r="BD261" t="inlineStr">
        <is>
          <t/>
        </is>
      </c>
      <c r="BE261" t="inlineStr">
        <is>
          <t/>
        </is>
      </c>
      <c r="BF261" s="2" t="inlineStr">
        <is>
          <t>dispositivo di armamento</t>
        </is>
      </c>
      <c r="BG261" s="2" t="inlineStr">
        <is>
          <t>2</t>
        </is>
      </c>
      <c r="BH261" s="2" t="inlineStr">
        <is>
          <t/>
        </is>
      </c>
      <c r="BI261" t="inlineStr">
        <is>
          <t/>
        </is>
      </c>
      <c r="BJ261" t="inlineStr">
        <is>
          <t/>
        </is>
      </c>
      <c r="BK261" t="inlineStr">
        <is>
          <t/>
        </is>
      </c>
      <c r="BL261" t="inlineStr">
        <is>
          <t/>
        </is>
      </c>
      <c r="BM261" t="inlineStr">
        <is>
          <t/>
        </is>
      </c>
      <c r="BN261" t="inlineStr">
        <is>
          <t/>
        </is>
      </c>
      <c r="BO261" t="inlineStr">
        <is>
          <t/>
        </is>
      </c>
      <c r="BP261" t="inlineStr">
        <is>
          <t/>
        </is>
      </c>
      <c r="BQ261" t="inlineStr">
        <is>
          <t/>
        </is>
      </c>
      <c r="BR261" s="2" t="inlineStr">
        <is>
          <t>apparat tal-armar</t>
        </is>
      </c>
      <c r="BS261" s="2" t="inlineStr">
        <is>
          <t>3</t>
        </is>
      </c>
      <c r="BT261" s="2" t="inlineStr">
        <is>
          <t/>
        </is>
      </c>
      <c r="BU261" t="inlineStr">
        <is>
          <t/>
        </is>
      </c>
      <c r="BV261" t="inlineStr">
        <is>
          <t/>
        </is>
      </c>
      <c r="BW261" t="inlineStr">
        <is>
          <t/>
        </is>
      </c>
      <c r="BX261" t="inlineStr">
        <is>
          <t/>
        </is>
      </c>
      <c r="BY261" t="inlineStr">
        <is>
          <t/>
        </is>
      </c>
      <c r="BZ261" t="inlineStr">
        <is>
          <t/>
        </is>
      </c>
      <c r="CA261" t="inlineStr">
        <is>
          <t/>
        </is>
      </c>
      <c r="CB261" t="inlineStr">
        <is>
          <t/>
        </is>
      </c>
      <c r="CC261" t="inlineStr">
        <is>
          <t/>
        </is>
      </c>
      <c r="CD261" t="inlineStr">
        <is>
          <t/>
        </is>
      </c>
      <c r="CE261" t="inlineStr">
        <is>
          <t/>
        </is>
      </c>
      <c r="CF261" t="inlineStr">
        <is>
          <t/>
        </is>
      </c>
      <c r="CG261" t="inlineStr">
        <is>
          <t/>
        </is>
      </c>
      <c r="CH261" t="inlineStr">
        <is>
          <t/>
        </is>
      </c>
      <c r="CI261" t="inlineStr">
        <is>
          <t/>
        </is>
      </c>
      <c r="CJ261" t="inlineStr">
        <is>
          <t/>
        </is>
      </c>
      <c r="CK261" t="inlineStr">
        <is>
          <t/>
        </is>
      </c>
      <c r="CL261" t="inlineStr">
        <is>
          <t/>
        </is>
      </c>
      <c r="CM261" t="inlineStr">
        <is>
          <t/>
        </is>
      </c>
      <c r="CN261" t="inlineStr">
        <is>
          <t/>
        </is>
      </c>
      <c r="CO261" t="inlineStr">
        <is>
          <t/>
        </is>
      </c>
      <c r="CP261" t="inlineStr">
        <is>
          <t/>
        </is>
      </c>
      <c r="CQ261" t="inlineStr">
        <is>
          <t/>
        </is>
      </c>
      <c r="CR261" t="inlineStr">
        <is>
          <t/>
        </is>
      </c>
      <c r="CS261" t="inlineStr">
        <is>
          <t/>
        </is>
      </c>
      <c r="CT261" s="2" t="inlineStr">
        <is>
          <t>armeringsanordning</t>
        </is>
      </c>
      <c r="CU261" s="2" t="inlineStr">
        <is>
          <t>2</t>
        </is>
      </c>
      <c r="CV261" s="2" t="inlineStr">
        <is>
          <t/>
        </is>
      </c>
      <c r="CW261" t="inlineStr">
        <is>
          <t/>
        </is>
      </c>
    </row>
    <row r="262">
      <c r="A262" s="1" t="str">
        <f>HYPERLINK("https://iate.europa.eu/entry/result/3572061/all", "3572061")</f>
        <v>3572061</v>
      </c>
      <c r="B262" t="inlineStr">
        <is>
          <t>EMPLOYMENT AND WORKING CONDITIONS;EUROPEAN UNION</t>
        </is>
      </c>
      <c r="C262" t="inlineStr">
        <is>
          <t>EMPLOYMENT AND WORKING CONDITIONS|personnel management and staff remuneration|personnel administration;EUROPEAN UNION|EU institutions and European civil service|EU office or agency|European Anti-fraud Office;EUROPEAN UNION|European Union law|EU law|application of EU law|infringement of EU law|fraud against the EU</t>
        </is>
      </c>
      <c r="D262" t="inlineStr">
        <is>
          <t>yes</t>
        </is>
      </c>
      <c r="E262" t="inlineStr">
        <is>
          <t/>
        </is>
      </c>
      <c r="F262" t="inlineStr">
        <is>
          <t/>
        </is>
      </c>
      <c r="G262" t="inlineStr">
        <is>
          <t/>
        </is>
      </c>
      <c r="H262" t="inlineStr">
        <is>
          <t/>
        </is>
      </c>
      <c r="I262" t="inlineStr">
        <is>
          <t/>
        </is>
      </c>
      <c r="J262" t="inlineStr">
        <is>
          <t/>
        </is>
      </c>
      <c r="K262" t="inlineStr">
        <is>
          <t/>
        </is>
      </c>
      <c r="L262" t="inlineStr">
        <is>
          <t/>
        </is>
      </c>
      <c r="M262" t="inlineStr">
        <is>
          <t/>
        </is>
      </c>
      <c r="N262" t="inlineStr">
        <is>
          <t/>
        </is>
      </c>
      <c r="O262" t="inlineStr">
        <is>
          <t/>
        </is>
      </c>
      <c r="P262" t="inlineStr">
        <is>
          <t/>
        </is>
      </c>
      <c r="Q262" t="inlineStr">
        <is>
          <t/>
        </is>
      </c>
      <c r="R262" t="inlineStr">
        <is>
          <t/>
        </is>
      </c>
      <c r="S262" t="inlineStr">
        <is>
          <t/>
        </is>
      </c>
      <c r="T262" t="inlineStr">
        <is>
          <t/>
        </is>
      </c>
      <c r="U262" t="inlineStr">
        <is>
          <t/>
        </is>
      </c>
      <c r="V262" t="inlineStr">
        <is>
          <t/>
        </is>
      </c>
      <c r="W262" t="inlineStr">
        <is>
          <t/>
        </is>
      </c>
      <c r="X262" t="inlineStr">
        <is>
          <t/>
        </is>
      </c>
      <c r="Y262" t="inlineStr">
        <is>
          <t/>
        </is>
      </c>
      <c r="Z262" s="2" t="inlineStr">
        <is>
          <t>OLAF selector|
selector</t>
        </is>
      </c>
      <c r="AA262" s="2" t="inlineStr">
        <is>
          <t>3|
3</t>
        </is>
      </c>
      <c r="AB262" s="2" t="inlineStr">
        <is>
          <t xml:space="preserve">|
</t>
        </is>
      </c>
      <c r="AC262" t="inlineStr">
        <is>
          <t>person working for the Investigation - Selection and Review unit of OLAF, analysing the necessity of an OLAF investigation</t>
        </is>
      </c>
      <c r="AD262" t="inlineStr">
        <is>
          <t/>
        </is>
      </c>
      <c r="AE262" t="inlineStr">
        <is>
          <t/>
        </is>
      </c>
      <c r="AF262" t="inlineStr">
        <is>
          <t/>
        </is>
      </c>
      <c r="AG262" t="inlineStr">
        <is>
          <t/>
        </is>
      </c>
      <c r="AH262" t="inlineStr">
        <is>
          <t/>
        </is>
      </c>
      <c r="AI262" t="inlineStr">
        <is>
          <t/>
        </is>
      </c>
      <c r="AJ262" t="inlineStr">
        <is>
          <t/>
        </is>
      </c>
      <c r="AK262" t="inlineStr">
        <is>
          <t/>
        </is>
      </c>
      <c r="AL262" t="inlineStr">
        <is>
          <t/>
        </is>
      </c>
      <c r="AM262" t="inlineStr">
        <is>
          <t/>
        </is>
      </c>
      <c r="AN262" t="inlineStr">
        <is>
          <t/>
        </is>
      </c>
      <c r="AO262" t="inlineStr">
        <is>
          <t/>
        </is>
      </c>
      <c r="AP262" t="inlineStr">
        <is>
          <t/>
        </is>
      </c>
      <c r="AQ262" t="inlineStr">
        <is>
          <t/>
        </is>
      </c>
      <c r="AR262" t="inlineStr">
        <is>
          <t/>
        </is>
      </c>
      <c r="AS262" t="inlineStr">
        <is>
          <t/>
        </is>
      </c>
      <c r="AT262" s="2" t="inlineStr">
        <is>
          <t>roghnóir OLAF</t>
        </is>
      </c>
      <c r="AU262" s="2" t="inlineStr">
        <is>
          <t>3</t>
        </is>
      </c>
      <c r="AV262" s="2" t="inlineStr">
        <is>
          <t/>
        </is>
      </c>
      <c r="AW262" t="inlineStr">
        <is>
          <t/>
        </is>
      </c>
      <c r="AX262" t="inlineStr">
        <is>
          <t/>
        </is>
      </c>
      <c r="AY262" t="inlineStr">
        <is>
          <t/>
        </is>
      </c>
      <c r="AZ262" t="inlineStr">
        <is>
          <t/>
        </is>
      </c>
      <c r="BA262" t="inlineStr">
        <is>
          <t/>
        </is>
      </c>
      <c r="BB262" s="2" t="inlineStr">
        <is>
          <t>az OLAF válogatója|
válogató</t>
        </is>
      </c>
      <c r="BC262" s="2" t="inlineStr">
        <is>
          <t>3|
3</t>
        </is>
      </c>
      <c r="BD262" s="2" t="inlineStr">
        <is>
          <t xml:space="preserve">|
</t>
        </is>
      </c>
      <c r="BE262" t="inlineStr">
        <is>
          <t>az OLAF „Vizsgálat - Kiválasztás - Ellenőrzés” egységében dolgozó személy, aki az OLAF-vizsgálat megnyitásának szükségességét ellenőrzi</t>
        </is>
      </c>
      <c r="BF262" t="inlineStr">
        <is>
          <t/>
        </is>
      </c>
      <c r="BG262" t="inlineStr">
        <is>
          <t/>
        </is>
      </c>
      <c r="BH262" t="inlineStr">
        <is>
          <t/>
        </is>
      </c>
      <c r="BI262" t="inlineStr">
        <is>
          <t/>
        </is>
      </c>
      <c r="BJ262" t="inlineStr">
        <is>
          <t/>
        </is>
      </c>
      <c r="BK262" t="inlineStr">
        <is>
          <t/>
        </is>
      </c>
      <c r="BL262" t="inlineStr">
        <is>
          <t/>
        </is>
      </c>
      <c r="BM262" t="inlineStr">
        <is>
          <t/>
        </is>
      </c>
      <c r="BN262" t="inlineStr">
        <is>
          <t/>
        </is>
      </c>
      <c r="BO262" t="inlineStr">
        <is>
          <t/>
        </is>
      </c>
      <c r="BP262" t="inlineStr">
        <is>
          <t/>
        </is>
      </c>
      <c r="BQ262" t="inlineStr">
        <is>
          <t/>
        </is>
      </c>
      <c r="BR262" t="inlineStr">
        <is>
          <t/>
        </is>
      </c>
      <c r="BS262" t="inlineStr">
        <is>
          <t/>
        </is>
      </c>
      <c r="BT262" t="inlineStr">
        <is>
          <t/>
        </is>
      </c>
      <c r="BU262" t="inlineStr">
        <is>
          <t/>
        </is>
      </c>
      <c r="BV262" t="inlineStr">
        <is>
          <t/>
        </is>
      </c>
      <c r="BW262" t="inlineStr">
        <is>
          <t/>
        </is>
      </c>
      <c r="BX262" t="inlineStr">
        <is>
          <t/>
        </is>
      </c>
      <c r="BY262" t="inlineStr">
        <is>
          <t/>
        </is>
      </c>
      <c r="BZ262" t="inlineStr">
        <is>
          <t/>
        </is>
      </c>
      <c r="CA262" t="inlineStr">
        <is>
          <t/>
        </is>
      </c>
      <c r="CB262" t="inlineStr">
        <is>
          <t/>
        </is>
      </c>
      <c r="CC262" t="inlineStr">
        <is>
          <t/>
        </is>
      </c>
      <c r="CD262" t="inlineStr">
        <is>
          <t/>
        </is>
      </c>
      <c r="CE262" t="inlineStr">
        <is>
          <t/>
        </is>
      </c>
      <c r="CF262" t="inlineStr">
        <is>
          <t/>
        </is>
      </c>
      <c r="CG262" t="inlineStr">
        <is>
          <t/>
        </is>
      </c>
      <c r="CH262" t="inlineStr">
        <is>
          <t/>
        </is>
      </c>
      <c r="CI262" t="inlineStr">
        <is>
          <t/>
        </is>
      </c>
      <c r="CJ262" t="inlineStr">
        <is>
          <t/>
        </is>
      </c>
      <c r="CK262" t="inlineStr">
        <is>
          <t/>
        </is>
      </c>
      <c r="CL262" t="inlineStr">
        <is>
          <t/>
        </is>
      </c>
      <c r="CM262" t="inlineStr">
        <is>
          <t/>
        </is>
      </c>
      <c r="CN262" t="inlineStr">
        <is>
          <t/>
        </is>
      </c>
      <c r="CO262" t="inlineStr">
        <is>
          <t/>
        </is>
      </c>
      <c r="CP262" t="inlineStr">
        <is>
          <t/>
        </is>
      </c>
      <c r="CQ262" t="inlineStr">
        <is>
          <t/>
        </is>
      </c>
      <c r="CR262" t="inlineStr">
        <is>
          <t/>
        </is>
      </c>
      <c r="CS262" t="inlineStr">
        <is>
          <t/>
        </is>
      </c>
      <c r="CT262" t="inlineStr">
        <is>
          <t/>
        </is>
      </c>
      <c r="CU262" t="inlineStr">
        <is>
          <t/>
        </is>
      </c>
      <c r="CV262" t="inlineStr">
        <is>
          <t/>
        </is>
      </c>
      <c r="CW262" t="inlineStr">
        <is>
          <t/>
        </is>
      </c>
    </row>
    <row r="263">
      <c r="A263" s="1" t="str">
        <f>HYPERLINK("https://iate.europa.eu/entry/result/1386904/all", "1386904")</f>
        <v>1386904</v>
      </c>
      <c r="B263" t="inlineStr">
        <is>
          <t>EDUCATION AND COMMUNICATIONS;TRANSPORT;INDUSTRY</t>
        </is>
      </c>
      <c r="C263" t="inlineStr">
        <is>
          <t>EDUCATION AND COMMUNICATIONS|information technology and data processing;TRANSPORT;TRANSPORT|land transport|land transport;INDUSTRY|building and public works</t>
        </is>
      </c>
      <c r="D263" t="inlineStr">
        <is>
          <t>no</t>
        </is>
      </c>
      <c r="E263" t="inlineStr">
        <is>
          <t/>
        </is>
      </c>
      <c r="F263" t="inlineStr">
        <is>
          <t/>
        </is>
      </c>
      <c r="G263" t="inlineStr">
        <is>
          <t/>
        </is>
      </c>
      <c r="H263" t="inlineStr">
        <is>
          <t/>
        </is>
      </c>
      <c r="I263" t="inlineStr">
        <is>
          <t/>
        </is>
      </c>
      <c r="J263" t="inlineStr">
        <is>
          <t/>
        </is>
      </c>
      <c r="K263" t="inlineStr">
        <is>
          <t/>
        </is>
      </c>
      <c r="L263" t="inlineStr">
        <is>
          <t/>
        </is>
      </c>
      <c r="M263" t="inlineStr">
        <is>
          <t/>
        </is>
      </c>
      <c r="N263" s="2" t="inlineStr">
        <is>
          <t>kappe|
skal</t>
        </is>
      </c>
      <c r="O263" s="2" t="inlineStr">
        <is>
          <t>3|
3</t>
        </is>
      </c>
      <c r="P263" s="2" t="inlineStr">
        <is>
          <t xml:space="preserve">|
</t>
        </is>
      </c>
      <c r="Q263" t="inlineStr">
        <is>
          <t/>
        </is>
      </c>
      <c r="R263" s="2" t="inlineStr">
        <is>
          <t>Arbeitsraumwand</t>
        </is>
      </c>
      <c r="S263" s="2" t="inlineStr">
        <is>
          <t>3</t>
        </is>
      </c>
      <c r="T263" s="2" t="inlineStr">
        <is>
          <t/>
        </is>
      </c>
      <c r="U263" t="inlineStr">
        <is>
          <t/>
        </is>
      </c>
      <c r="V263" s="2" t="inlineStr">
        <is>
          <t>επένδυση|
θωράκιση</t>
        </is>
      </c>
      <c r="W263" s="2" t="inlineStr">
        <is>
          <t>3|
3</t>
        </is>
      </c>
      <c r="X263" s="2" t="inlineStr">
        <is>
          <t xml:space="preserve">|
</t>
        </is>
      </c>
      <c r="Y263" t="inlineStr">
        <is>
          <t/>
        </is>
      </c>
      <c r="Z263" s="2" t="inlineStr">
        <is>
          <t>sheath|
sheathing|
shell|
skirt</t>
        </is>
      </c>
      <c r="AA263" s="2" t="inlineStr">
        <is>
          <t>3|
3|
3|
3</t>
        </is>
      </c>
      <c r="AB263" s="2" t="inlineStr">
        <is>
          <t xml:space="preserve">|
|
|
</t>
        </is>
      </c>
      <c r="AC263" t="inlineStr">
        <is>
          <t/>
        </is>
      </c>
      <c r="AD263" s="2" t="inlineStr">
        <is>
          <t>cuchillo del cajón</t>
        </is>
      </c>
      <c r="AE263" s="2" t="inlineStr">
        <is>
          <t>3</t>
        </is>
      </c>
      <c r="AF263" s="2" t="inlineStr">
        <is>
          <t/>
        </is>
      </c>
      <c r="AG263" t="inlineStr">
        <is>
          <t/>
        </is>
      </c>
      <c r="AH263" t="inlineStr">
        <is>
          <t/>
        </is>
      </c>
      <c r="AI263" t="inlineStr">
        <is>
          <t/>
        </is>
      </c>
      <c r="AJ263" t="inlineStr">
        <is>
          <t/>
        </is>
      </c>
      <c r="AK263" t="inlineStr">
        <is>
          <t/>
        </is>
      </c>
      <c r="AL263" t="inlineStr">
        <is>
          <t/>
        </is>
      </c>
      <c r="AM263" t="inlineStr">
        <is>
          <t/>
        </is>
      </c>
      <c r="AN263" t="inlineStr">
        <is>
          <t/>
        </is>
      </c>
      <c r="AO263" t="inlineStr">
        <is>
          <t/>
        </is>
      </c>
      <c r="AP263" s="2" t="inlineStr">
        <is>
          <t>crinoline</t>
        </is>
      </c>
      <c r="AQ263" s="2" t="inlineStr">
        <is>
          <t>3</t>
        </is>
      </c>
      <c r="AR263" s="2" t="inlineStr">
        <is>
          <t/>
        </is>
      </c>
      <c r="AS263" t="inlineStr">
        <is>
          <t/>
        </is>
      </c>
      <c r="AT263" t="inlineStr">
        <is>
          <t/>
        </is>
      </c>
      <c r="AU263" t="inlineStr">
        <is>
          <t/>
        </is>
      </c>
      <c r="AV263" t="inlineStr">
        <is>
          <t/>
        </is>
      </c>
      <c r="AW263" t="inlineStr">
        <is>
          <t/>
        </is>
      </c>
      <c r="AX263" t="inlineStr">
        <is>
          <t/>
        </is>
      </c>
      <c r="AY263" t="inlineStr">
        <is>
          <t/>
        </is>
      </c>
      <c r="AZ263" t="inlineStr">
        <is>
          <t/>
        </is>
      </c>
      <c r="BA263" t="inlineStr">
        <is>
          <t/>
        </is>
      </c>
      <c r="BB263" t="inlineStr">
        <is>
          <t/>
        </is>
      </c>
      <c r="BC263" t="inlineStr">
        <is>
          <t/>
        </is>
      </c>
      <c r="BD263" t="inlineStr">
        <is>
          <t/>
        </is>
      </c>
      <c r="BE263" t="inlineStr">
        <is>
          <t/>
        </is>
      </c>
      <c r="BF263" s="2" t="inlineStr">
        <is>
          <t>fiancata</t>
        </is>
      </c>
      <c r="BG263" s="2" t="inlineStr">
        <is>
          <t>3</t>
        </is>
      </c>
      <c r="BH263" s="2" t="inlineStr">
        <is>
          <t/>
        </is>
      </c>
      <c r="BI263" t="inlineStr">
        <is>
          <t/>
        </is>
      </c>
      <c r="BJ263" s="2" t="inlineStr">
        <is>
          <t>perdanga</t>
        </is>
      </c>
      <c r="BK263" s="2" t="inlineStr">
        <is>
          <t>3</t>
        </is>
      </c>
      <c r="BL263" s="2" t="inlineStr">
        <is>
          <t/>
        </is>
      </c>
      <c r="BM263" t="inlineStr">
        <is>
          <t/>
        </is>
      </c>
      <c r="BN263" t="inlineStr">
        <is>
          <t/>
        </is>
      </c>
      <c r="BO263" t="inlineStr">
        <is>
          <t/>
        </is>
      </c>
      <c r="BP263" t="inlineStr">
        <is>
          <t/>
        </is>
      </c>
      <c r="BQ263" t="inlineStr">
        <is>
          <t/>
        </is>
      </c>
      <c r="BR263" t="inlineStr">
        <is>
          <t/>
        </is>
      </c>
      <c r="BS263" t="inlineStr">
        <is>
          <t/>
        </is>
      </c>
      <c r="BT263" t="inlineStr">
        <is>
          <t/>
        </is>
      </c>
      <c r="BU263" t="inlineStr">
        <is>
          <t/>
        </is>
      </c>
      <c r="BV263" s="2" t="inlineStr">
        <is>
          <t>mantel van de caisson</t>
        </is>
      </c>
      <c r="BW263" s="2" t="inlineStr">
        <is>
          <t>3</t>
        </is>
      </c>
      <c r="BX263" s="2" t="inlineStr">
        <is>
          <t/>
        </is>
      </c>
      <c r="BY263" t="inlineStr">
        <is>
          <t/>
        </is>
      </c>
      <c r="BZ263" t="inlineStr">
        <is>
          <t/>
        </is>
      </c>
      <c r="CA263" t="inlineStr">
        <is>
          <t/>
        </is>
      </c>
      <c r="CB263" t="inlineStr">
        <is>
          <t/>
        </is>
      </c>
      <c r="CC263" t="inlineStr">
        <is>
          <t/>
        </is>
      </c>
      <c r="CD263" t="inlineStr">
        <is>
          <t/>
        </is>
      </c>
      <c r="CE263" t="inlineStr">
        <is>
          <t/>
        </is>
      </c>
      <c r="CF263" t="inlineStr">
        <is>
          <t/>
        </is>
      </c>
      <c r="CG263" t="inlineStr">
        <is>
          <t/>
        </is>
      </c>
      <c r="CH263" t="inlineStr">
        <is>
          <t/>
        </is>
      </c>
      <c r="CI263" t="inlineStr">
        <is>
          <t/>
        </is>
      </c>
      <c r="CJ263" t="inlineStr">
        <is>
          <t/>
        </is>
      </c>
      <c r="CK263" t="inlineStr">
        <is>
          <t/>
        </is>
      </c>
      <c r="CL263" t="inlineStr">
        <is>
          <t/>
        </is>
      </c>
      <c r="CM263" t="inlineStr">
        <is>
          <t/>
        </is>
      </c>
      <c r="CN263" t="inlineStr">
        <is>
          <t/>
        </is>
      </c>
      <c r="CO263" t="inlineStr">
        <is>
          <t/>
        </is>
      </c>
      <c r="CP263" t="inlineStr">
        <is>
          <t/>
        </is>
      </c>
      <c r="CQ263" t="inlineStr">
        <is>
          <t/>
        </is>
      </c>
      <c r="CR263" t="inlineStr">
        <is>
          <t/>
        </is>
      </c>
      <c r="CS263" t="inlineStr">
        <is>
          <t/>
        </is>
      </c>
      <c r="CT263" t="inlineStr">
        <is>
          <t/>
        </is>
      </c>
      <c r="CU263" t="inlineStr">
        <is>
          <t/>
        </is>
      </c>
      <c r="CV263" t="inlineStr">
        <is>
          <t/>
        </is>
      </c>
      <c r="CW263" t="inlineStr">
        <is>
          <t/>
        </is>
      </c>
    </row>
    <row r="264">
      <c r="A264" s="1" t="str">
        <f>HYPERLINK("https://iate.europa.eu/entry/result/915673/all", "915673")</f>
        <v>915673</v>
      </c>
      <c r="B264" t="inlineStr">
        <is>
          <t>INTERNATIONAL RELATIONS</t>
        </is>
      </c>
      <c r="C264" t="inlineStr">
        <is>
          <t>INTERNATIONAL RELATIONS|defence|military equipment</t>
        </is>
      </c>
      <c r="D264" t="inlineStr">
        <is>
          <t>yes</t>
        </is>
      </c>
      <c r="E264" t="inlineStr">
        <is>
          <t/>
        </is>
      </c>
      <c r="F264" s="2" t="inlineStr">
        <is>
          <t>леко противотанково оръжие</t>
        </is>
      </c>
      <c r="G264" s="2" t="inlineStr">
        <is>
          <t>3</t>
        </is>
      </c>
      <c r="H264" s="2" t="inlineStr">
        <is>
          <t/>
        </is>
      </c>
      <c r="I264" t="inlineStr">
        <is>
          <t/>
        </is>
      </c>
      <c r="J264" s="2" t="inlineStr">
        <is>
          <t>lehká protitanková zbraň</t>
        </is>
      </c>
      <c r="K264" s="2" t="inlineStr">
        <is>
          <t>2</t>
        </is>
      </c>
      <c r="L264" s="2" t="inlineStr">
        <is>
          <t/>
        </is>
      </c>
      <c r="M264" t="inlineStr">
        <is>
          <t/>
        </is>
      </c>
      <c r="N264" s="2" t="inlineStr">
        <is>
          <t>let panserværnsvåben|
let antitankvåben</t>
        </is>
      </c>
      <c r="O264" s="2" t="inlineStr">
        <is>
          <t>3|
3</t>
        </is>
      </c>
      <c r="P264" s="2" t="inlineStr">
        <is>
          <t xml:space="preserve">|
</t>
        </is>
      </c>
      <c r="Q264" t="inlineStr">
        <is>
          <t>let våben, som er beregnet til anvendelse mod en kampvogn eller et andet pansret køretøj</t>
        </is>
      </c>
      <c r="R264" s="2" t="inlineStr">
        <is>
          <t>Panzerabwehrhandwaffe|
leichte Panzerfaust|
LAW</t>
        </is>
      </c>
      <c r="S264" s="2" t="inlineStr">
        <is>
          <t>4|
4|
4</t>
        </is>
      </c>
      <c r="T264" s="2" t="inlineStr">
        <is>
          <t xml:space="preserve">|
|
</t>
        </is>
      </c>
      <c r="U264" t="inlineStr">
        <is>
          <t>tragbare Panzerabwehrwaffe &lt;a href="/entry/result/910590/all" id="ENTRY_TO_ENTRY_CONVERTER" target="_blank"&gt;IATE:910590&lt;/a&gt;</t>
        </is>
      </c>
      <c r="V264" s="2" t="inlineStr">
        <is>
          <t>ελαφρύ αντιαρματικό όπλο</t>
        </is>
      </c>
      <c r="W264" s="2" t="inlineStr">
        <is>
          <t>3</t>
        </is>
      </c>
      <c r="X264" s="2" t="inlineStr">
        <is>
          <t/>
        </is>
      </c>
      <c r="Y264" t="inlineStr">
        <is>
          <t/>
        </is>
      </c>
      <c r="Z264" s="2" t="inlineStr">
        <is>
          <t>light anti-tank weapon|
light antitank weapon|
LAW|
light anti-armour weapon</t>
        </is>
      </c>
      <c r="AA264" s="2" t="inlineStr">
        <is>
          <t>3|
1|
3|
3</t>
        </is>
      </c>
      <c r="AB264" s="2" t="inlineStr">
        <is>
          <t xml:space="preserve">|
|
|
</t>
        </is>
      </c>
      <c r="AC264" t="inlineStr">
        <is>
          <t>light weapon&lt;sup&gt;1&lt;/sup&gt; designed for use against a tank or other armoured vehicle&lt;p&gt;1.&lt;a href="/entry/result/910139&lt;&gt;&lt;&gt;&lt;&gt;&lt;/all" id="ENTRY_TO_ENTRY_CONVERTER" target="_blank"&gt;IATE:910139&amp;lt;&amp;gt;&amp;lt;&amp;gt;&amp;lt;&amp;gt;&amp;lt;&lt;/a&gt;&amp;gt;&lt;/p&gt;</t>
        </is>
      </c>
      <c r="AD264" s="2" t="inlineStr">
        <is>
          <t>arma antitanque ligera|
arma anticarro ligera</t>
        </is>
      </c>
      <c r="AE264" s="2" t="inlineStr">
        <is>
          <t>3|
3</t>
        </is>
      </c>
      <c r="AF264" s="2" t="inlineStr">
        <is>
          <t xml:space="preserve">|
</t>
        </is>
      </c>
      <c r="AG264" t="inlineStr">
        <is>
          <t>Arma antitanque &lt;a href="/entry/result/910590/all" id="ENTRY_TO_ENTRY_CONVERTER" target="_blank"&gt;IATE:910590&lt;/a&gt; de peso reducido, a veces portátil, como lanzagranadas o lanzacohetes.</t>
        </is>
      </c>
      <c r="AH264" s="2" t="inlineStr">
        <is>
          <t>kerge tankitõrjerelv</t>
        </is>
      </c>
      <c r="AI264" s="2" t="inlineStr">
        <is>
          <t>3</t>
        </is>
      </c>
      <c r="AJ264" s="2" t="inlineStr">
        <is>
          <t/>
        </is>
      </c>
      <c r="AK264" t="inlineStr">
        <is>
          <t/>
        </is>
      </c>
      <c r="AL264" s="2" t="inlineStr">
        <is>
          <t>kevyt kertasinko</t>
        </is>
      </c>
      <c r="AM264" s="2" t="inlineStr">
        <is>
          <t>3</t>
        </is>
      </c>
      <c r="AN264" s="2" t="inlineStr">
        <is>
          <t/>
        </is>
      </c>
      <c r="AO264" t="inlineStr">
        <is>
          <t/>
        </is>
      </c>
      <c r="AP264" s="2" t="inlineStr">
        <is>
          <t>arme antichar légère</t>
        </is>
      </c>
      <c r="AQ264" s="2" t="inlineStr">
        <is>
          <t>3</t>
        </is>
      </c>
      <c r="AR264" s="2" t="inlineStr">
        <is>
          <t/>
        </is>
      </c>
      <c r="AS264" t="inlineStr">
        <is>
          <t>arme légère [cf. &lt;a href="/entry/result/910139/all" id="ENTRY_TO_ENTRY_CONVERTER" target="_blank"&gt;IATE:910139&lt;/a&gt; ] destinée à la destruction de chars et autres véhicules blindés</t>
        </is>
      </c>
      <c r="AT264" s="2" t="inlineStr">
        <is>
          <t>arm éadrom fritancanna|
LAW</t>
        </is>
      </c>
      <c r="AU264" s="2" t="inlineStr">
        <is>
          <t>3|
3</t>
        </is>
      </c>
      <c r="AV264" s="2" t="inlineStr">
        <is>
          <t xml:space="preserve">|
</t>
        </is>
      </c>
      <c r="AW264" t="inlineStr">
        <is>
          <t/>
        </is>
      </c>
      <c r="AX264" s="2" t="inlineStr">
        <is>
          <t>lagano protutenkovsko oružje</t>
        </is>
      </c>
      <c r="AY264" s="2" t="inlineStr">
        <is>
          <t>3</t>
        </is>
      </c>
      <c r="AZ264" s="2" t="inlineStr">
        <is>
          <t/>
        </is>
      </c>
      <c r="BA264" t="inlineStr">
        <is>
          <t/>
        </is>
      </c>
      <c r="BB264" s="2" t="inlineStr">
        <is>
          <t>könnyű páncéltörő fegyver|
könnyű tankelhárító fegyver</t>
        </is>
      </c>
      <c r="BC264" s="2" t="inlineStr">
        <is>
          <t>4|
4</t>
        </is>
      </c>
      <c r="BD264" s="2" t="inlineStr">
        <is>
          <t xml:space="preserve">|
</t>
        </is>
      </c>
      <c r="BE264" t="inlineStr">
        <is>
          <t>Páncélozott harcjármű megsemmítésére kifejlesztett könnyűfegyver.</t>
        </is>
      </c>
      <c r="BF264" s="2" t="inlineStr">
        <is>
          <t>arma anticarro leggera</t>
        </is>
      </c>
      <c r="BG264" s="2" t="inlineStr">
        <is>
          <t>3</t>
        </is>
      </c>
      <c r="BH264" s="2" t="inlineStr">
        <is>
          <t/>
        </is>
      </c>
      <c r="BI264" t="inlineStr">
        <is>
          <t>arma leggera destinata a contrastare l'azione dei carri armati</t>
        </is>
      </c>
      <c r="BJ264" s="2" t="inlineStr">
        <is>
          <t>lengvasis prieštankinis ginklas</t>
        </is>
      </c>
      <c r="BK264" s="2" t="inlineStr">
        <is>
          <t>3</t>
        </is>
      </c>
      <c r="BL264" s="2" t="inlineStr">
        <is>
          <t/>
        </is>
      </c>
      <c r="BM264" t="inlineStr">
        <is>
          <t>lengvasis ginklas ( &lt;a href="/entry/result/910139/all" id="ENTRY_TO_ENTRY_CONVERTER" target="_blank"&gt;IATE:910139&lt;/a&gt; ), skirtas tankui ar kitam šarvuočiui naikinti</t>
        </is>
      </c>
      <c r="BN264" s="2" t="inlineStr">
        <is>
          <t>vieglais prettanku ierocis</t>
        </is>
      </c>
      <c r="BO264" s="2" t="inlineStr">
        <is>
          <t>2</t>
        </is>
      </c>
      <c r="BP264" s="2" t="inlineStr">
        <is>
          <t/>
        </is>
      </c>
      <c r="BQ264" t="inlineStr">
        <is>
          <t/>
        </is>
      </c>
      <c r="BR264" s="2" t="inlineStr">
        <is>
          <t>arma ħafifa ta' kontra t-tankijiet|
LAW</t>
        </is>
      </c>
      <c r="BS264" s="2" t="inlineStr">
        <is>
          <t>3|
3</t>
        </is>
      </c>
      <c r="BT264" s="2" t="inlineStr">
        <is>
          <t xml:space="preserve">|
</t>
        </is>
      </c>
      <c r="BU264" t="inlineStr">
        <is>
          <t>arma li tista' tinġarr minn bniedem u li tintuża kontra t-tankijiet tal-gwerra</t>
        </is>
      </c>
      <c r="BV264" s="2" t="inlineStr">
        <is>
          <t>licht antitankwapen|
LAW</t>
        </is>
      </c>
      <c r="BW264" s="2" t="inlineStr">
        <is>
          <t>3|
3</t>
        </is>
      </c>
      <c r="BX264" s="2" t="inlineStr">
        <is>
          <t xml:space="preserve">|
</t>
        </is>
      </c>
      <c r="BY264" t="inlineStr">
        <is>
          <t/>
        </is>
      </c>
      <c r="BZ264" s="2" t="inlineStr">
        <is>
          <t>granatnik przeciwpancerny</t>
        </is>
      </c>
      <c r="CA264" s="2" t="inlineStr">
        <is>
          <t>2</t>
        </is>
      </c>
      <c r="CB264" s="2" t="inlineStr">
        <is>
          <t/>
        </is>
      </c>
      <c r="CC264" t="inlineStr">
        <is>
          <t>indywidualna lub zespołowa broń strzelecka piechoty przeznaczona do zwalczania wozów bojowych i burzenia umocnień polowych na dużych odległościach</t>
        </is>
      </c>
      <c r="CD264" s="2" t="inlineStr">
        <is>
          <t>arma anticarro ligeira|
arma ACar ligeira|
arma antitanque ligeira</t>
        </is>
      </c>
      <c r="CE264" s="2" t="inlineStr">
        <is>
          <t>3|
2|
2</t>
        </is>
      </c>
      <c r="CF264" s="2" t="inlineStr">
        <is>
          <t xml:space="preserve">|
|
</t>
        </is>
      </c>
      <c r="CG264" t="inlineStr">
        <is>
          <t>&lt;i&gt;Arma anticarro&lt;/i&gt; [&lt;a href="/entry/result/910590/all" id="ENTRY_TO_ENTRY_CONVERTER" target="_blank"&gt;IATE:910590&lt;/a&gt; ] de curto alcance (alcance máximo: cerca de 500/600 metros)</t>
        </is>
      </c>
      <c r="CH264" s="2" t="inlineStr">
        <is>
          <t>armă antitanc ușoară</t>
        </is>
      </c>
      <c r="CI264" s="2" t="inlineStr">
        <is>
          <t>3</t>
        </is>
      </c>
      <c r="CJ264" s="2" t="inlineStr">
        <is>
          <t/>
        </is>
      </c>
      <c r="CK264" t="inlineStr">
        <is>
          <t/>
        </is>
      </c>
      <c r="CL264" s="2" t="inlineStr">
        <is>
          <t>ľahká protitanková zbraň</t>
        </is>
      </c>
      <c r="CM264" s="2" t="inlineStr">
        <is>
          <t>3</t>
        </is>
      </c>
      <c r="CN264" s="2" t="inlineStr">
        <is>
          <t/>
        </is>
      </c>
      <c r="CO264" t="inlineStr">
        <is>
          <t>ľahká zbraň určená prednostne na boj proti tankom a iným obrneným vozidlám</t>
        </is>
      </c>
      <c r="CP264" s="2" t="inlineStr">
        <is>
          <t>lahko protitankovsko orožje</t>
        </is>
      </c>
      <c r="CQ264" s="2" t="inlineStr">
        <is>
          <t>3</t>
        </is>
      </c>
      <c r="CR264" s="2" t="inlineStr">
        <is>
          <t/>
        </is>
      </c>
      <c r="CS264" t="inlineStr">
        <is>
          <t/>
        </is>
      </c>
      <c r="CT264" s="2" t="inlineStr">
        <is>
          <t>lätt pansarvärnsvapen|
pansarskott</t>
        </is>
      </c>
      <c r="CU264" s="2" t="inlineStr">
        <is>
          <t>2|
2</t>
        </is>
      </c>
      <c r="CV264" s="2" t="inlineStr">
        <is>
          <t xml:space="preserve">|
</t>
        </is>
      </c>
      <c r="CW264" t="inlineStr">
        <is>
          <t/>
        </is>
      </c>
    </row>
    <row r="265">
      <c r="A265" s="1" t="str">
        <f>HYPERLINK("https://iate.europa.eu/entry/result/1404624/all", "1404624")</f>
        <v>1404624</v>
      </c>
      <c r="B265" t="inlineStr">
        <is>
          <t>INDUSTRY</t>
        </is>
      </c>
      <c r="C265" t="inlineStr">
        <is>
          <t>INDUSTRY|iron, steel and other metal industries</t>
        </is>
      </c>
      <c r="D265" t="inlineStr">
        <is>
          <t>no</t>
        </is>
      </c>
      <c r="E265" t="inlineStr">
        <is>
          <t/>
        </is>
      </c>
      <c r="F265" t="inlineStr">
        <is>
          <t/>
        </is>
      </c>
      <c r="G265" t="inlineStr">
        <is>
          <t/>
        </is>
      </c>
      <c r="H265" t="inlineStr">
        <is>
          <t/>
        </is>
      </c>
      <c r="I265" t="inlineStr">
        <is>
          <t/>
        </is>
      </c>
      <c r="J265" t="inlineStr">
        <is>
          <t/>
        </is>
      </c>
      <c r="K265" t="inlineStr">
        <is>
          <t/>
        </is>
      </c>
      <c r="L265" t="inlineStr">
        <is>
          <t/>
        </is>
      </c>
      <c r="M265" t="inlineStr">
        <is>
          <t/>
        </is>
      </c>
      <c r="N265" s="2" t="inlineStr">
        <is>
          <t>smedestål</t>
        </is>
      </c>
      <c r="O265" s="2" t="inlineStr">
        <is>
          <t>3</t>
        </is>
      </c>
      <c r="P265" s="2" t="inlineStr">
        <is>
          <t/>
        </is>
      </c>
      <c r="Q265" t="inlineStr">
        <is>
          <t/>
        </is>
      </c>
      <c r="R265" s="2" t="inlineStr">
        <is>
          <t>Schmiedeeisen</t>
        </is>
      </c>
      <c r="S265" s="2" t="inlineStr">
        <is>
          <t>3</t>
        </is>
      </c>
      <c r="T265" s="2" t="inlineStr">
        <is>
          <t/>
        </is>
      </c>
      <c r="U265" t="inlineStr">
        <is>
          <t/>
        </is>
      </c>
      <c r="V265" s="2" t="inlineStr">
        <is>
          <t>σφυρήλατος σίδηρος</t>
        </is>
      </c>
      <c r="W265" s="2" t="inlineStr">
        <is>
          <t>3</t>
        </is>
      </c>
      <c r="X265" s="2" t="inlineStr">
        <is>
          <t/>
        </is>
      </c>
      <c r="Y265" t="inlineStr">
        <is>
          <t/>
        </is>
      </c>
      <c r="Z265" s="2" t="inlineStr">
        <is>
          <t>forged steel</t>
        </is>
      </c>
      <c r="AA265" s="2" t="inlineStr">
        <is>
          <t>3</t>
        </is>
      </c>
      <c r="AB265" s="2" t="inlineStr">
        <is>
          <t/>
        </is>
      </c>
      <c r="AC265" t="inlineStr">
        <is>
          <t/>
        </is>
      </c>
      <c r="AD265" s="2" t="inlineStr">
        <is>
          <t>hierro forjado</t>
        </is>
      </c>
      <c r="AE265" s="2" t="inlineStr">
        <is>
          <t>3</t>
        </is>
      </c>
      <c r="AF265" s="2" t="inlineStr">
        <is>
          <t/>
        </is>
      </c>
      <c r="AG265" t="inlineStr">
        <is>
          <t/>
        </is>
      </c>
      <c r="AH265" t="inlineStr">
        <is>
          <t/>
        </is>
      </c>
      <c r="AI265" t="inlineStr">
        <is>
          <t/>
        </is>
      </c>
      <c r="AJ265" t="inlineStr">
        <is>
          <t/>
        </is>
      </c>
      <c r="AK265" t="inlineStr">
        <is>
          <t/>
        </is>
      </c>
      <c r="AL265" s="2" t="inlineStr">
        <is>
          <t>takorauta|
takoteräs</t>
        </is>
      </c>
      <c r="AM265" s="2" t="inlineStr">
        <is>
          <t>3|
3</t>
        </is>
      </c>
      <c r="AN265" s="2" t="inlineStr">
        <is>
          <t xml:space="preserve">|
</t>
        </is>
      </c>
      <c r="AO265" t="inlineStr">
        <is>
          <t/>
        </is>
      </c>
      <c r="AP265" s="2" t="inlineStr">
        <is>
          <t>fer forgé</t>
        </is>
      </c>
      <c r="AQ265" s="2" t="inlineStr">
        <is>
          <t>3</t>
        </is>
      </c>
      <c r="AR265" s="2" t="inlineStr">
        <is>
          <t/>
        </is>
      </c>
      <c r="AS265" t="inlineStr">
        <is>
          <t/>
        </is>
      </c>
      <c r="AT265" t="inlineStr">
        <is>
          <t/>
        </is>
      </c>
      <c r="AU265" t="inlineStr">
        <is>
          <t/>
        </is>
      </c>
      <c r="AV265" t="inlineStr">
        <is>
          <t/>
        </is>
      </c>
      <c r="AW265" t="inlineStr">
        <is>
          <t/>
        </is>
      </c>
      <c r="AX265" t="inlineStr">
        <is>
          <t/>
        </is>
      </c>
      <c r="AY265" t="inlineStr">
        <is>
          <t/>
        </is>
      </c>
      <c r="AZ265" t="inlineStr">
        <is>
          <t/>
        </is>
      </c>
      <c r="BA265" t="inlineStr">
        <is>
          <t/>
        </is>
      </c>
      <c r="BB265" t="inlineStr">
        <is>
          <t/>
        </is>
      </c>
      <c r="BC265" t="inlineStr">
        <is>
          <t/>
        </is>
      </c>
      <c r="BD265" t="inlineStr">
        <is>
          <t/>
        </is>
      </c>
      <c r="BE265" t="inlineStr">
        <is>
          <t/>
        </is>
      </c>
      <c r="BF265" s="2" t="inlineStr">
        <is>
          <t>ferro fucinato</t>
        </is>
      </c>
      <c r="BG265" s="2" t="inlineStr">
        <is>
          <t>3</t>
        </is>
      </c>
      <c r="BH265" s="2" t="inlineStr">
        <is>
          <t/>
        </is>
      </c>
      <c r="BI265" t="inlineStr">
        <is>
          <t/>
        </is>
      </c>
      <c r="BJ265" t="inlineStr">
        <is>
          <t/>
        </is>
      </c>
      <c r="BK265" t="inlineStr">
        <is>
          <t/>
        </is>
      </c>
      <c r="BL265" t="inlineStr">
        <is>
          <t/>
        </is>
      </c>
      <c r="BM265" t="inlineStr">
        <is>
          <t/>
        </is>
      </c>
      <c r="BN265" t="inlineStr">
        <is>
          <t/>
        </is>
      </c>
      <c r="BO265" t="inlineStr">
        <is>
          <t/>
        </is>
      </c>
      <c r="BP265" t="inlineStr">
        <is>
          <t/>
        </is>
      </c>
      <c r="BQ265" t="inlineStr">
        <is>
          <t/>
        </is>
      </c>
      <c r="BR265" t="inlineStr">
        <is>
          <t/>
        </is>
      </c>
      <c r="BS265" t="inlineStr">
        <is>
          <t/>
        </is>
      </c>
      <c r="BT265" t="inlineStr">
        <is>
          <t/>
        </is>
      </c>
      <c r="BU265" t="inlineStr">
        <is>
          <t/>
        </is>
      </c>
      <c r="BV265" s="2" t="inlineStr">
        <is>
          <t>smeedijzer</t>
        </is>
      </c>
      <c r="BW265" s="2" t="inlineStr">
        <is>
          <t>3</t>
        </is>
      </c>
      <c r="BX265" s="2" t="inlineStr">
        <is>
          <t/>
        </is>
      </c>
      <c r="BY265" t="inlineStr">
        <is>
          <t/>
        </is>
      </c>
      <c r="BZ265" t="inlineStr">
        <is>
          <t/>
        </is>
      </c>
      <c r="CA265" t="inlineStr">
        <is>
          <t/>
        </is>
      </c>
      <c r="CB265" t="inlineStr">
        <is>
          <t/>
        </is>
      </c>
      <c r="CC265" t="inlineStr">
        <is>
          <t/>
        </is>
      </c>
      <c r="CD265" t="inlineStr">
        <is>
          <t/>
        </is>
      </c>
      <c r="CE265" t="inlineStr">
        <is>
          <t/>
        </is>
      </c>
      <c r="CF265" t="inlineStr">
        <is>
          <t/>
        </is>
      </c>
      <c r="CG265" t="inlineStr">
        <is>
          <t/>
        </is>
      </c>
      <c r="CH265" t="inlineStr">
        <is>
          <t/>
        </is>
      </c>
      <c r="CI265" t="inlineStr">
        <is>
          <t/>
        </is>
      </c>
      <c r="CJ265" t="inlineStr">
        <is>
          <t/>
        </is>
      </c>
      <c r="CK265" t="inlineStr">
        <is>
          <t/>
        </is>
      </c>
      <c r="CL265" t="inlineStr">
        <is>
          <t/>
        </is>
      </c>
      <c r="CM265" t="inlineStr">
        <is>
          <t/>
        </is>
      </c>
      <c r="CN265" t="inlineStr">
        <is>
          <t/>
        </is>
      </c>
      <c r="CO265" t="inlineStr">
        <is>
          <t/>
        </is>
      </c>
      <c r="CP265" t="inlineStr">
        <is>
          <t/>
        </is>
      </c>
      <c r="CQ265" t="inlineStr">
        <is>
          <t/>
        </is>
      </c>
      <c r="CR265" t="inlineStr">
        <is>
          <t/>
        </is>
      </c>
      <c r="CS265" t="inlineStr">
        <is>
          <t/>
        </is>
      </c>
      <c r="CT265" s="2" t="inlineStr">
        <is>
          <t>smidesstål</t>
        </is>
      </c>
      <c r="CU265" s="2" t="inlineStr">
        <is>
          <t>3</t>
        </is>
      </c>
      <c r="CV265" s="2" t="inlineStr">
        <is>
          <t/>
        </is>
      </c>
      <c r="CW265" t="inlineStr">
        <is>
          <t/>
        </is>
      </c>
    </row>
    <row r="266">
      <c r="A266" s="1" t="str">
        <f>HYPERLINK("https://iate.europa.eu/entry/result/3529057/all", "3529057")</f>
        <v>3529057</v>
      </c>
      <c r="B266" t="inlineStr">
        <is>
          <t>INTERNATIONAL RELATIONS</t>
        </is>
      </c>
      <c r="C266" t="inlineStr">
        <is>
          <t>INTERNATIONAL RELATIONS</t>
        </is>
      </c>
      <c r="D266" t="inlineStr">
        <is>
          <t>no</t>
        </is>
      </c>
      <c r="E266" t="inlineStr">
        <is>
          <t/>
        </is>
      </c>
      <c r="F266" t="inlineStr">
        <is>
          <t/>
        </is>
      </c>
      <c r="G266" t="inlineStr">
        <is>
          <t/>
        </is>
      </c>
      <c r="H266" t="inlineStr">
        <is>
          <t/>
        </is>
      </c>
      <c r="I266" t="inlineStr">
        <is>
          <t/>
        </is>
      </c>
      <c r="J266" t="inlineStr">
        <is>
          <t/>
        </is>
      </c>
      <c r="K266" t="inlineStr">
        <is>
          <t/>
        </is>
      </c>
      <c r="L266" t="inlineStr">
        <is>
          <t/>
        </is>
      </c>
      <c r="M266" t="inlineStr">
        <is>
          <t/>
        </is>
      </c>
      <c r="N266" t="inlineStr">
        <is>
          <t/>
        </is>
      </c>
      <c r="O266" t="inlineStr">
        <is>
          <t/>
        </is>
      </c>
      <c r="P266" t="inlineStr">
        <is>
          <t/>
        </is>
      </c>
      <c r="Q266" t="inlineStr">
        <is>
          <t/>
        </is>
      </c>
      <c r="R266" s="2" t="inlineStr">
        <is>
          <t>Verhinderung, Bewältigung und Beilegung von Konflikten</t>
        </is>
      </c>
      <c r="S266" s="2" t="inlineStr">
        <is>
          <t>3</t>
        </is>
      </c>
      <c r="T266" s="2" t="inlineStr">
        <is>
          <t/>
        </is>
      </c>
      <c r="U266" t="inlineStr">
        <is>
          <t/>
        </is>
      </c>
      <c r="V266" s="2" t="inlineStr">
        <is>
          <t>πρόληψη, διαχείριση και επίλυση των συγκρούσεων</t>
        </is>
      </c>
      <c r="W266" s="2" t="inlineStr">
        <is>
          <t>3</t>
        </is>
      </c>
      <c r="X266" s="2" t="inlineStr">
        <is>
          <t/>
        </is>
      </c>
      <c r="Y266" t="inlineStr">
        <is>
          <t/>
        </is>
      </c>
      <c r="Z266" s="2" t="inlineStr">
        <is>
          <t>conflict prevention, management and resolution|
CPMR</t>
        </is>
      </c>
      <c r="AA266" s="2" t="inlineStr">
        <is>
          <t>3|
3</t>
        </is>
      </c>
      <c r="AB266" s="2" t="inlineStr">
        <is>
          <t xml:space="preserve">|
</t>
        </is>
      </c>
      <c r="AC266" t="inlineStr">
        <is>
          <t/>
        </is>
      </c>
      <c r="AD266" t="inlineStr">
        <is>
          <t/>
        </is>
      </c>
      <c r="AE266" t="inlineStr">
        <is>
          <t/>
        </is>
      </c>
      <c r="AF266" t="inlineStr">
        <is>
          <t/>
        </is>
      </c>
      <c r="AG266" t="inlineStr">
        <is>
          <t/>
        </is>
      </c>
      <c r="AH266" t="inlineStr">
        <is>
          <t/>
        </is>
      </c>
      <c r="AI266" t="inlineStr">
        <is>
          <t/>
        </is>
      </c>
      <c r="AJ266" t="inlineStr">
        <is>
          <t/>
        </is>
      </c>
      <c r="AK266" t="inlineStr">
        <is>
          <t/>
        </is>
      </c>
      <c r="AL266" t="inlineStr">
        <is>
          <t/>
        </is>
      </c>
      <c r="AM266" t="inlineStr">
        <is>
          <t/>
        </is>
      </c>
      <c r="AN266" t="inlineStr">
        <is>
          <t/>
        </is>
      </c>
      <c r="AO266" t="inlineStr">
        <is>
          <t/>
        </is>
      </c>
      <c r="AP266" s="2" t="inlineStr">
        <is>
          <t>prévention, gestion et règlement des conflits</t>
        </is>
      </c>
      <c r="AQ266" s="2" t="inlineStr">
        <is>
          <t>3</t>
        </is>
      </c>
      <c r="AR266" s="2" t="inlineStr">
        <is>
          <t/>
        </is>
      </c>
      <c r="AS266" t="inlineStr">
        <is>
          <t/>
        </is>
      </c>
      <c r="AT266" s="2" t="inlineStr">
        <is>
          <t>cosc, bainistiú agus réiteach coinbhleachtaí</t>
        </is>
      </c>
      <c r="AU266" s="2" t="inlineStr">
        <is>
          <t>3</t>
        </is>
      </c>
      <c r="AV266" s="2" t="inlineStr">
        <is>
          <t/>
        </is>
      </c>
      <c r="AW266" t="inlineStr">
        <is>
          <t/>
        </is>
      </c>
      <c r="AX266" t="inlineStr">
        <is>
          <t/>
        </is>
      </c>
      <c r="AY266" t="inlineStr">
        <is>
          <t/>
        </is>
      </c>
      <c r="AZ266" t="inlineStr">
        <is>
          <t/>
        </is>
      </c>
      <c r="BA266" t="inlineStr">
        <is>
          <t/>
        </is>
      </c>
      <c r="BB266" t="inlineStr">
        <is>
          <t/>
        </is>
      </c>
      <c r="BC266" t="inlineStr">
        <is>
          <t/>
        </is>
      </c>
      <c r="BD266" t="inlineStr">
        <is>
          <t/>
        </is>
      </c>
      <c r="BE266" t="inlineStr">
        <is>
          <t/>
        </is>
      </c>
      <c r="BF266" s="2" t="inlineStr">
        <is>
          <t>prevenzione, gestione e risoluzione dei conflitti</t>
        </is>
      </c>
      <c r="BG266" s="2" t="inlineStr">
        <is>
          <t>3</t>
        </is>
      </c>
      <c r="BH266" s="2" t="inlineStr">
        <is>
          <t/>
        </is>
      </c>
      <c r="BI266" t="inlineStr">
        <is>
          <t>Interventi a diversi livelli e in diversi settori intesi a risolvere pacificamente le crisi</t>
        </is>
      </c>
      <c r="BJ266" t="inlineStr">
        <is>
          <t/>
        </is>
      </c>
      <c r="BK266" t="inlineStr">
        <is>
          <t/>
        </is>
      </c>
      <c r="BL266" t="inlineStr">
        <is>
          <t/>
        </is>
      </c>
      <c r="BM266" t="inlineStr">
        <is>
          <t/>
        </is>
      </c>
      <c r="BN266" t="inlineStr">
        <is>
          <t/>
        </is>
      </c>
      <c r="BO266" t="inlineStr">
        <is>
          <t/>
        </is>
      </c>
      <c r="BP266" t="inlineStr">
        <is>
          <t/>
        </is>
      </c>
      <c r="BQ266" t="inlineStr">
        <is>
          <t/>
        </is>
      </c>
      <c r="BR266" t="inlineStr">
        <is>
          <t/>
        </is>
      </c>
      <c r="BS266" t="inlineStr">
        <is>
          <t/>
        </is>
      </c>
      <c r="BT266" t="inlineStr">
        <is>
          <t/>
        </is>
      </c>
      <c r="BU266" t="inlineStr">
        <is>
          <t/>
        </is>
      </c>
      <c r="BV266" s="2" t="inlineStr">
        <is>
          <t>preventie, beheersing en oplossing van conflicten</t>
        </is>
      </c>
      <c r="BW266" s="2" t="inlineStr">
        <is>
          <t>3</t>
        </is>
      </c>
      <c r="BX266" s="2" t="inlineStr">
        <is>
          <t/>
        </is>
      </c>
      <c r="BY266" t="inlineStr">
        <is>
          <t/>
        </is>
      </c>
      <c r="BZ266" t="inlineStr">
        <is>
          <t/>
        </is>
      </c>
      <c r="CA266" t="inlineStr">
        <is>
          <t/>
        </is>
      </c>
      <c r="CB266" t="inlineStr">
        <is>
          <t/>
        </is>
      </c>
      <c r="CC266" t="inlineStr">
        <is>
          <t/>
        </is>
      </c>
      <c r="CD266" t="inlineStr">
        <is>
          <t/>
        </is>
      </c>
      <c r="CE266" t="inlineStr">
        <is>
          <t/>
        </is>
      </c>
      <c r="CF266" t="inlineStr">
        <is>
          <t/>
        </is>
      </c>
      <c r="CG266" t="inlineStr">
        <is>
          <t/>
        </is>
      </c>
      <c r="CH266" t="inlineStr">
        <is>
          <t/>
        </is>
      </c>
      <c r="CI266" t="inlineStr">
        <is>
          <t/>
        </is>
      </c>
      <c r="CJ266" t="inlineStr">
        <is>
          <t/>
        </is>
      </c>
      <c r="CK266" t="inlineStr">
        <is>
          <t/>
        </is>
      </c>
      <c r="CL266" t="inlineStr">
        <is>
          <t/>
        </is>
      </c>
      <c r="CM266" t="inlineStr">
        <is>
          <t/>
        </is>
      </c>
      <c r="CN266" t="inlineStr">
        <is>
          <t/>
        </is>
      </c>
      <c r="CO266" t="inlineStr">
        <is>
          <t/>
        </is>
      </c>
      <c r="CP266" t="inlineStr">
        <is>
          <t/>
        </is>
      </c>
      <c r="CQ266" t="inlineStr">
        <is>
          <t/>
        </is>
      </c>
      <c r="CR266" t="inlineStr">
        <is>
          <t/>
        </is>
      </c>
      <c r="CS266" t="inlineStr">
        <is>
          <t/>
        </is>
      </c>
      <c r="CT266" t="inlineStr">
        <is>
          <t/>
        </is>
      </c>
      <c r="CU266" t="inlineStr">
        <is>
          <t/>
        </is>
      </c>
      <c r="CV266" t="inlineStr">
        <is>
          <t/>
        </is>
      </c>
      <c r="CW266" t="inlineStr">
        <is>
          <t/>
        </is>
      </c>
    </row>
    <row r="267">
      <c r="A267" s="1" t="str">
        <f>HYPERLINK("https://iate.europa.eu/entry/result/1126345/all", "1126345")</f>
        <v>1126345</v>
      </c>
      <c r="B267" t="inlineStr">
        <is>
          <t>PRODUCTION, TECHNOLOGY AND RESEARCH;POLITICS;SCIENCE;SOCIAL QUESTIONS;EMPLOYMENT AND WORKING CONDITIONS</t>
        </is>
      </c>
      <c r="C267" t="inlineStr">
        <is>
          <t>PRODUCTION, TECHNOLOGY AND RESEARCH|technology and technical regulations|materials technology;POLITICS|executive power and public service|administrative law;SCIENCE|humanities;SOCIAL QUESTIONS|social affairs;EMPLOYMENT AND WORKING CONDITIONS|employment;PRODUCTION, TECHNOLOGY AND RESEARCH|research and intellectual property|research</t>
        </is>
      </c>
      <c r="D267" t="inlineStr">
        <is>
          <t>no</t>
        </is>
      </c>
      <c r="E267" t="inlineStr">
        <is>
          <t/>
        </is>
      </c>
      <c r="F267" t="inlineStr">
        <is>
          <t/>
        </is>
      </c>
      <c r="G267" t="inlineStr">
        <is>
          <t/>
        </is>
      </c>
      <c r="H267" t="inlineStr">
        <is>
          <t/>
        </is>
      </c>
      <c r="I267" t="inlineStr">
        <is>
          <t/>
        </is>
      </c>
      <c r="J267" t="inlineStr">
        <is>
          <t/>
        </is>
      </c>
      <c r="K267" t="inlineStr">
        <is>
          <t/>
        </is>
      </c>
      <c r="L267" t="inlineStr">
        <is>
          <t/>
        </is>
      </c>
      <c r="M267" t="inlineStr">
        <is>
          <t/>
        </is>
      </c>
      <c r="N267" s="2" t="inlineStr">
        <is>
          <t>avanceret teknologi|
frontteknologi</t>
        </is>
      </c>
      <c r="O267" s="2" t="inlineStr">
        <is>
          <t>3|
4</t>
        </is>
      </c>
      <c r="P267" s="2" t="inlineStr">
        <is>
          <t xml:space="preserve">|
</t>
        </is>
      </c>
      <c r="Q267" t="inlineStr">
        <is>
          <t/>
        </is>
      </c>
      <c r="R267" s="2" t="inlineStr">
        <is>
          <t>Spitzentechnologie</t>
        </is>
      </c>
      <c r="S267" s="2" t="inlineStr">
        <is>
          <t>3</t>
        </is>
      </c>
      <c r="T267" s="2" t="inlineStr">
        <is>
          <t/>
        </is>
      </c>
      <c r="U267" t="inlineStr">
        <is>
          <t/>
        </is>
      </c>
      <c r="V267" s="2" t="inlineStr">
        <is>
          <t>τεχνολογία αιχμής|
πρωτοποριακή τεχνολογία' τεχνολογία αιχμής</t>
        </is>
      </c>
      <c r="W267" s="2" t="inlineStr">
        <is>
          <t>3|
3</t>
        </is>
      </c>
      <c r="X267" s="2" t="inlineStr">
        <is>
          <t xml:space="preserve">|
</t>
        </is>
      </c>
      <c r="Y267" t="inlineStr">
        <is>
          <t/>
        </is>
      </c>
      <c r="Z267" s="2" t="inlineStr">
        <is>
          <t>frontier technology|
leading-edge technology|
cutting-edge technology</t>
        </is>
      </c>
      <c r="AA267" s="2" t="inlineStr">
        <is>
          <t>3|
3|
1</t>
        </is>
      </c>
      <c r="AB267" s="2" t="inlineStr">
        <is>
          <t xml:space="preserve">|
|
</t>
        </is>
      </c>
      <c r="AC267" t="inlineStr">
        <is>
          <t/>
        </is>
      </c>
      <c r="AD267" s="2" t="inlineStr">
        <is>
          <t>tecnología avanzada|
tecnología de vanguardia</t>
        </is>
      </c>
      <c r="AE267" s="2" t="inlineStr">
        <is>
          <t>3|
3</t>
        </is>
      </c>
      <c r="AF267" s="2" t="inlineStr">
        <is>
          <t xml:space="preserve">|
</t>
        </is>
      </c>
      <c r="AG267" t="inlineStr">
        <is>
          <t/>
        </is>
      </c>
      <c r="AH267" t="inlineStr">
        <is>
          <t/>
        </is>
      </c>
      <c r="AI267" t="inlineStr">
        <is>
          <t/>
        </is>
      </c>
      <c r="AJ267" t="inlineStr">
        <is>
          <t/>
        </is>
      </c>
      <c r="AK267" t="inlineStr">
        <is>
          <t/>
        </is>
      </c>
      <c r="AL267" s="2" t="inlineStr">
        <is>
          <t>pioneeriteknologia</t>
        </is>
      </c>
      <c r="AM267" s="2" t="inlineStr">
        <is>
          <t>2</t>
        </is>
      </c>
      <c r="AN267" s="2" t="inlineStr">
        <is>
          <t/>
        </is>
      </c>
      <c r="AO267" t="inlineStr">
        <is>
          <t/>
        </is>
      </c>
      <c r="AP267" s="2" t="inlineStr">
        <is>
          <t>technologie de pointe|
technique de pointe|
technologie d'avant-garde</t>
        </is>
      </c>
      <c r="AQ267" s="2" t="inlineStr">
        <is>
          <t>3|
3|
3</t>
        </is>
      </c>
      <c r="AR267" s="2" t="inlineStr">
        <is>
          <t xml:space="preserve">|
|
</t>
        </is>
      </c>
      <c r="AS267" t="inlineStr">
        <is>
          <t/>
        </is>
      </c>
      <c r="AT267" t="inlineStr">
        <is>
          <t/>
        </is>
      </c>
      <c r="AU267" t="inlineStr">
        <is>
          <t/>
        </is>
      </c>
      <c r="AV267" t="inlineStr">
        <is>
          <t/>
        </is>
      </c>
      <c r="AW267" t="inlineStr">
        <is>
          <t/>
        </is>
      </c>
      <c r="AX267" t="inlineStr">
        <is>
          <t/>
        </is>
      </c>
      <c r="AY267" t="inlineStr">
        <is>
          <t/>
        </is>
      </c>
      <c r="AZ267" t="inlineStr">
        <is>
          <t/>
        </is>
      </c>
      <c r="BA267" t="inlineStr">
        <is>
          <t/>
        </is>
      </c>
      <c r="BB267" t="inlineStr">
        <is>
          <t/>
        </is>
      </c>
      <c r="BC267" t="inlineStr">
        <is>
          <t/>
        </is>
      </c>
      <c r="BD267" t="inlineStr">
        <is>
          <t/>
        </is>
      </c>
      <c r="BE267" t="inlineStr">
        <is>
          <t/>
        </is>
      </c>
      <c r="BF267" s="2" t="inlineStr">
        <is>
          <t>tecnologia di frontiera</t>
        </is>
      </c>
      <c r="BG267" s="2" t="inlineStr">
        <is>
          <t>2</t>
        </is>
      </c>
      <c r="BH267" s="2" t="inlineStr">
        <is>
          <t/>
        </is>
      </c>
      <c r="BI267" t="inlineStr">
        <is>
          <t/>
        </is>
      </c>
      <c r="BJ267" t="inlineStr">
        <is>
          <t/>
        </is>
      </c>
      <c r="BK267" t="inlineStr">
        <is>
          <t/>
        </is>
      </c>
      <c r="BL267" t="inlineStr">
        <is>
          <t/>
        </is>
      </c>
      <c r="BM267" t="inlineStr">
        <is>
          <t/>
        </is>
      </c>
      <c r="BN267" t="inlineStr">
        <is>
          <t/>
        </is>
      </c>
      <c r="BO267" t="inlineStr">
        <is>
          <t/>
        </is>
      </c>
      <c r="BP267" t="inlineStr">
        <is>
          <t/>
        </is>
      </c>
      <c r="BQ267" t="inlineStr">
        <is>
          <t/>
        </is>
      </c>
      <c r="BR267" t="inlineStr">
        <is>
          <t/>
        </is>
      </c>
      <c r="BS267" t="inlineStr">
        <is>
          <t/>
        </is>
      </c>
      <c r="BT267" t="inlineStr">
        <is>
          <t/>
        </is>
      </c>
      <c r="BU267" t="inlineStr">
        <is>
          <t/>
        </is>
      </c>
      <c r="BV267" s="2" t="inlineStr">
        <is>
          <t>speerpunttechnologie|
grensverleggende technologie</t>
        </is>
      </c>
      <c r="BW267" s="2" t="inlineStr">
        <is>
          <t>3|
2</t>
        </is>
      </c>
      <c r="BX267" s="2" t="inlineStr">
        <is>
          <t xml:space="preserve">|
</t>
        </is>
      </c>
      <c r="BY267" t="inlineStr">
        <is>
          <t/>
        </is>
      </c>
      <c r="BZ267" t="inlineStr">
        <is>
          <t/>
        </is>
      </c>
      <c r="CA267" t="inlineStr">
        <is>
          <t/>
        </is>
      </c>
      <c r="CB267" t="inlineStr">
        <is>
          <t/>
        </is>
      </c>
      <c r="CC267" t="inlineStr">
        <is>
          <t/>
        </is>
      </c>
      <c r="CD267" s="2" t="inlineStr">
        <is>
          <t>tecnologia de ponta</t>
        </is>
      </c>
      <c r="CE267" s="2" t="inlineStr">
        <is>
          <t>1</t>
        </is>
      </c>
      <c r="CF267" s="2" t="inlineStr">
        <is>
          <t/>
        </is>
      </c>
      <c r="CG267" t="inlineStr">
        <is>
          <t/>
        </is>
      </c>
      <c r="CH267" t="inlineStr">
        <is>
          <t/>
        </is>
      </c>
      <c r="CI267" t="inlineStr">
        <is>
          <t/>
        </is>
      </c>
      <c r="CJ267" t="inlineStr">
        <is>
          <t/>
        </is>
      </c>
      <c r="CK267" t="inlineStr">
        <is>
          <t/>
        </is>
      </c>
      <c r="CL267" t="inlineStr">
        <is>
          <t/>
        </is>
      </c>
      <c r="CM267" t="inlineStr">
        <is>
          <t/>
        </is>
      </c>
      <c r="CN267" t="inlineStr">
        <is>
          <t/>
        </is>
      </c>
      <c r="CO267" t="inlineStr">
        <is>
          <t/>
        </is>
      </c>
      <c r="CP267" t="inlineStr">
        <is>
          <t/>
        </is>
      </c>
      <c r="CQ267" t="inlineStr">
        <is>
          <t/>
        </is>
      </c>
      <c r="CR267" t="inlineStr">
        <is>
          <t/>
        </is>
      </c>
      <c r="CS267" t="inlineStr">
        <is>
          <t/>
        </is>
      </c>
      <c r="CT267" t="inlineStr">
        <is>
          <t/>
        </is>
      </c>
      <c r="CU267" t="inlineStr">
        <is>
          <t/>
        </is>
      </c>
      <c r="CV267" t="inlineStr">
        <is>
          <t/>
        </is>
      </c>
      <c r="CW267" t="inlineStr">
        <is>
          <t/>
        </is>
      </c>
    </row>
    <row r="268">
      <c r="A268" s="1" t="str">
        <f>HYPERLINK("https://iate.europa.eu/entry/result/1910646/all", "1910646")</f>
        <v>1910646</v>
      </c>
      <c r="B268" t="inlineStr">
        <is>
          <t>INTERNATIONAL RELATIONS</t>
        </is>
      </c>
      <c r="C268" t="inlineStr">
        <is>
          <t>INTERNATIONAL RELATIONS|defence</t>
        </is>
      </c>
      <c r="D268" t="inlineStr">
        <is>
          <t>no</t>
        </is>
      </c>
      <c r="E268" t="inlineStr">
        <is>
          <t/>
        </is>
      </c>
      <c r="F268" t="inlineStr">
        <is>
          <t/>
        </is>
      </c>
      <c r="G268" t="inlineStr">
        <is>
          <t/>
        </is>
      </c>
      <c r="H268" t="inlineStr">
        <is>
          <t/>
        </is>
      </c>
      <c r="I268" t="inlineStr">
        <is>
          <t/>
        </is>
      </c>
      <c r="J268" t="inlineStr">
        <is>
          <t/>
        </is>
      </c>
      <c r="K268" t="inlineStr">
        <is>
          <t/>
        </is>
      </c>
      <c r="L268" t="inlineStr">
        <is>
          <t/>
        </is>
      </c>
      <c r="M268" t="inlineStr">
        <is>
          <t/>
        </is>
      </c>
      <c r="N268" t="inlineStr">
        <is>
          <t/>
        </is>
      </c>
      <c r="O268" t="inlineStr">
        <is>
          <t/>
        </is>
      </c>
      <c r="P268" t="inlineStr">
        <is>
          <t/>
        </is>
      </c>
      <c r="Q268" t="inlineStr">
        <is>
          <t/>
        </is>
      </c>
      <c r="R268" s="2" t="inlineStr">
        <is>
          <t>Flugabwehrraketensystem Patriot</t>
        </is>
      </c>
      <c r="S268" s="2" t="inlineStr">
        <is>
          <t>2</t>
        </is>
      </c>
      <c r="T268" s="2" t="inlineStr">
        <is>
          <t/>
        </is>
      </c>
      <c r="U268" t="inlineStr">
        <is>
          <t/>
        </is>
      </c>
      <c r="V268" t="inlineStr">
        <is>
          <t/>
        </is>
      </c>
      <c r="W268" t="inlineStr">
        <is>
          <t/>
        </is>
      </c>
      <c r="X268" t="inlineStr">
        <is>
          <t/>
        </is>
      </c>
      <c r="Y268" t="inlineStr">
        <is>
          <t/>
        </is>
      </c>
      <c r="Z268" s="2" t="inlineStr">
        <is>
          <t>Patriot missile</t>
        </is>
      </c>
      <c r="AA268" s="2" t="inlineStr">
        <is>
          <t>3</t>
        </is>
      </c>
      <c r="AB268" s="2" t="inlineStr">
        <is>
          <t/>
        </is>
      </c>
      <c r="AC268" t="inlineStr">
        <is>
          <t>a US ground-to-air missile with a range of 43 miles and a maximum speed of Mach 5</t>
        </is>
      </c>
      <c r="AD268" t="inlineStr">
        <is>
          <t/>
        </is>
      </c>
      <c r="AE268" t="inlineStr">
        <is>
          <t/>
        </is>
      </c>
      <c r="AF268" t="inlineStr">
        <is>
          <t/>
        </is>
      </c>
      <c r="AG268" t="inlineStr">
        <is>
          <t/>
        </is>
      </c>
      <c r="AH268" t="inlineStr">
        <is>
          <t/>
        </is>
      </c>
      <c r="AI268" t="inlineStr">
        <is>
          <t/>
        </is>
      </c>
      <c r="AJ268" t="inlineStr">
        <is>
          <t/>
        </is>
      </c>
      <c r="AK268" t="inlineStr">
        <is>
          <t/>
        </is>
      </c>
      <c r="AL268" t="inlineStr">
        <is>
          <t/>
        </is>
      </c>
      <c r="AM268" t="inlineStr">
        <is>
          <t/>
        </is>
      </c>
      <c r="AN268" t="inlineStr">
        <is>
          <t/>
        </is>
      </c>
      <c r="AO268" t="inlineStr">
        <is>
          <t/>
        </is>
      </c>
      <c r="AP268" s="2" t="inlineStr">
        <is>
          <t>missile Patriot</t>
        </is>
      </c>
      <c r="AQ268" s="2" t="inlineStr">
        <is>
          <t>3</t>
        </is>
      </c>
      <c r="AR268" s="2" t="inlineStr">
        <is>
          <t/>
        </is>
      </c>
      <c r="AS268" t="inlineStr">
        <is>
          <t>missile sol-air américain</t>
        </is>
      </c>
      <c r="AT268" t="inlineStr">
        <is>
          <t/>
        </is>
      </c>
      <c r="AU268" t="inlineStr">
        <is>
          <t/>
        </is>
      </c>
      <c r="AV268" t="inlineStr">
        <is>
          <t/>
        </is>
      </c>
      <c r="AW268" t="inlineStr">
        <is>
          <t/>
        </is>
      </c>
      <c r="AX268" t="inlineStr">
        <is>
          <t/>
        </is>
      </c>
      <c r="AY268" t="inlineStr">
        <is>
          <t/>
        </is>
      </c>
      <c r="AZ268" t="inlineStr">
        <is>
          <t/>
        </is>
      </c>
      <c r="BA268" t="inlineStr">
        <is>
          <t/>
        </is>
      </c>
      <c r="BB268" t="inlineStr">
        <is>
          <t/>
        </is>
      </c>
      <c r="BC268" t="inlineStr">
        <is>
          <t/>
        </is>
      </c>
      <c r="BD268" t="inlineStr">
        <is>
          <t/>
        </is>
      </c>
      <c r="BE268" t="inlineStr">
        <is>
          <t/>
        </is>
      </c>
      <c r="BF268" t="inlineStr">
        <is>
          <t/>
        </is>
      </c>
      <c r="BG268" t="inlineStr">
        <is>
          <t/>
        </is>
      </c>
      <c r="BH268" t="inlineStr">
        <is>
          <t/>
        </is>
      </c>
      <c r="BI268" t="inlineStr">
        <is>
          <t/>
        </is>
      </c>
      <c r="BJ268" t="inlineStr">
        <is>
          <t/>
        </is>
      </c>
      <c r="BK268" t="inlineStr">
        <is>
          <t/>
        </is>
      </c>
      <c r="BL268" t="inlineStr">
        <is>
          <t/>
        </is>
      </c>
      <c r="BM268" t="inlineStr">
        <is>
          <t/>
        </is>
      </c>
      <c r="BN268" t="inlineStr">
        <is>
          <t/>
        </is>
      </c>
      <c r="BO268" t="inlineStr">
        <is>
          <t/>
        </is>
      </c>
      <c r="BP268" t="inlineStr">
        <is>
          <t/>
        </is>
      </c>
      <c r="BQ268" t="inlineStr">
        <is>
          <t/>
        </is>
      </c>
      <c r="BR268" t="inlineStr">
        <is>
          <t/>
        </is>
      </c>
      <c r="BS268" t="inlineStr">
        <is>
          <t/>
        </is>
      </c>
      <c r="BT268" t="inlineStr">
        <is>
          <t/>
        </is>
      </c>
      <c r="BU268" t="inlineStr">
        <is>
          <t/>
        </is>
      </c>
      <c r="BV268" s="2" t="inlineStr">
        <is>
          <t>Patriot-luchtafweerraket</t>
        </is>
      </c>
      <c r="BW268" s="2" t="inlineStr">
        <is>
          <t>3</t>
        </is>
      </c>
      <c r="BX268" s="2" t="inlineStr">
        <is>
          <t/>
        </is>
      </c>
      <c r="BY268" t="inlineStr">
        <is>
          <t/>
        </is>
      </c>
      <c r="BZ268" s="2" t="inlineStr">
        <is>
          <t>rakieta Patriot</t>
        </is>
      </c>
      <c r="CA268" s="2" t="inlineStr">
        <is>
          <t>3</t>
        </is>
      </c>
      <c r="CB268" s="2" t="inlineStr">
        <is>
          <t/>
        </is>
      </c>
      <c r="CC268" t="inlineStr">
        <is>
          <t>pocisk wystrzeliwany z amerykańskiego rakietowego systemu ziemia-powietrze na mobilnej platformie samochodowej</t>
        </is>
      </c>
      <c r="CD268" t="inlineStr">
        <is>
          <t/>
        </is>
      </c>
      <c r="CE268" t="inlineStr">
        <is>
          <t/>
        </is>
      </c>
      <c r="CF268" t="inlineStr">
        <is>
          <t/>
        </is>
      </c>
      <c r="CG268" t="inlineStr">
        <is>
          <t/>
        </is>
      </c>
      <c r="CH268" t="inlineStr">
        <is>
          <t/>
        </is>
      </c>
      <c r="CI268" t="inlineStr">
        <is>
          <t/>
        </is>
      </c>
      <c r="CJ268" t="inlineStr">
        <is>
          <t/>
        </is>
      </c>
      <c r="CK268" t="inlineStr">
        <is>
          <t/>
        </is>
      </c>
      <c r="CL268" t="inlineStr">
        <is>
          <t/>
        </is>
      </c>
      <c r="CM268" t="inlineStr">
        <is>
          <t/>
        </is>
      </c>
      <c r="CN268" t="inlineStr">
        <is>
          <t/>
        </is>
      </c>
      <c r="CO268" t="inlineStr">
        <is>
          <t/>
        </is>
      </c>
      <c r="CP268" t="inlineStr">
        <is>
          <t/>
        </is>
      </c>
      <c r="CQ268" t="inlineStr">
        <is>
          <t/>
        </is>
      </c>
      <c r="CR268" t="inlineStr">
        <is>
          <t/>
        </is>
      </c>
      <c r="CS268" t="inlineStr">
        <is>
          <t/>
        </is>
      </c>
      <c r="CT268" t="inlineStr">
        <is>
          <t/>
        </is>
      </c>
      <c r="CU268" t="inlineStr">
        <is>
          <t/>
        </is>
      </c>
      <c r="CV268" t="inlineStr">
        <is>
          <t/>
        </is>
      </c>
      <c r="CW268" t="inlineStr">
        <is>
          <t/>
        </is>
      </c>
    </row>
    <row r="269">
      <c r="A269" s="1" t="str">
        <f>HYPERLINK("https://iate.europa.eu/entry/result/1717542/all", "1717542")</f>
        <v>1717542</v>
      </c>
      <c r="B269" t="inlineStr">
        <is>
          <t>INTERNATIONAL RELATIONS</t>
        </is>
      </c>
      <c r="C269" t="inlineStr">
        <is>
          <t>INTERNATIONAL RELATIONS|defence</t>
        </is>
      </c>
      <c r="D269" t="inlineStr">
        <is>
          <t>yes</t>
        </is>
      </c>
      <c r="E269" t="inlineStr">
        <is>
          <t/>
        </is>
      </c>
      <c r="F269" t="inlineStr">
        <is>
          <t/>
        </is>
      </c>
      <c r="G269" t="inlineStr">
        <is>
          <t/>
        </is>
      </c>
      <c r="H269" t="inlineStr">
        <is>
          <t/>
        </is>
      </c>
      <c r="I269" t="inlineStr">
        <is>
          <t/>
        </is>
      </c>
      <c r="J269" s="2" t="inlineStr">
        <is>
          <t>protivzdušná obrana|
PVO</t>
        </is>
      </c>
      <c r="K269" s="2" t="inlineStr">
        <is>
          <t>3|
3</t>
        </is>
      </c>
      <c r="L269" s="2" t="inlineStr">
        <is>
          <t xml:space="preserve">|
</t>
        </is>
      </c>
      <c r="M269" t="inlineStr">
        <is>
          <t>všechna opatření určená ke znemožnění nebo snížení účinnosti činnosti nepřátelských vzdušných prostředků</t>
        </is>
      </c>
      <c r="N269" s="2" t="inlineStr">
        <is>
          <t>overflade-til-luft-forsvar</t>
        </is>
      </c>
      <c r="O269" s="2" t="inlineStr">
        <is>
          <t>2</t>
        </is>
      </c>
      <c r="P269" s="2" t="inlineStr">
        <is>
          <t/>
        </is>
      </c>
      <c r="Q269" t="inlineStr">
        <is>
          <t>missilsystem, som affyres fra overfladen mod mål i luften</t>
        </is>
      </c>
      <c r="R269" s="2" t="inlineStr">
        <is>
          <t>Boden-Luft-Verteidigung|
Flugabwehr</t>
        </is>
      </c>
      <c r="S269" s="2" t="inlineStr">
        <is>
          <t>3|
3</t>
        </is>
      </c>
      <c r="T269" s="2" t="inlineStr">
        <is>
          <t xml:space="preserve">|
</t>
        </is>
      </c>
      <c r="U269" t="inlineStr">
        <is>
          <t>Waffensystem zur Bekämpfung von Luftzielen von der Erdoberfläche (Wasser, Boden) aus</t>
        </is>
      </c>
      <c r="V269" t="inlineStr">
        <is>
          <t/>
        </is>
      </c>
      <c r="W269" t="inlineStr">
        <is>
          <t/>
        </is>
      </c>
      <c r="X269" t="inlineStr">
        <is>
          <t/>
        </is>
      </c>
      <c r="Y269" t="inlineStr">
        <is>
          <t/>
        </is>
      </c>
      <c r="Z269" s="2" t="inlineStr">
        <is>
          <t>surface-to-air defence</t>
        </is>
      </c>
      <c r="AA269" s="2" t="inlineStr">
        <is>
          <t>3</t>
        </is>
      </c>
      <c r="AB269" s="2" t="inlineStr">
        <is>
          <t/>
        </is>
      </c>
      <c r="AC269" t="inlineStr">
        <is>
          <t>surface-launched missile system for use against air targets</t>
        </is>
      </c>
      <c r="AD269" t="inlineStr">
        <is>
          <t/>
        </is>
      </c>
      <c r="AE269" t="inlineStr">
        <is>
          <t/>
        </is>
      </c>
      <c r="AF269" t="inlineStr">
        <is>
          <t/>
        </is>
      </c>
      <c r="AG269" t="inlineStr">
        <is>
          <t/>
        </is>
      </c>
      <c r="AH269" t="inlineStr">
        <is>
          <t/>
        </is>
      </c>
      <c r="AI269" t="inlineStr">
        <is>
          <t/>
        </is>
      </c>
      <c r="AJ269" t="inlineStr">
        <is>
          <t/>
        </is>
      </c>
      <c r="AK269" t="inlineStr">
        <is>
          <t/>
        </is>
      </c>
      <c r="AL269" t="inlineStr">
        <is>
          <t/>
        </is>
      </c>
      <c r="AM269" t="inlineStr">
        <is>
          <t/>
        </is>
      </c>
      <c r="AN269" t="inlineStr">
        <is>
          <t/>
        </is>
      </c>
      <c r="AO269" t="inlineStr">
        <is>
          <t/>
        </is>
      </c>
      <c r="AP269" s="2" t="inlineStr">
        <is>
          <t>défense surface-air|
DSA|
défense sol-air</t>
        </is>
      </c>
      <c r="AQ269" s="2" t="inlineStr">
        <is>
          <t>3|
3|
3</t>
        </is>
      </c>
      <c r="AR269" s="2" t="inlineStr">
        <is>
          <t xml:space="preserve">|
|
</t>
        </is>
      </c>
      <c r="AS269" t="inlineStr">
        <is>
          <t>domaine interarmées qui regroupe l'ensemble des capacités concourant à la défense depuis la surface (sol ou mer) contre une menace provenant de la troisième dimension</t>
        </is>
      </c>
      <c r="AT269" t="inlineStr">
        <is>
          <t/>
        </is>
      </c>
      <c r="AU269" t="inlineStr">
        <is>
          <t/>
        </is>
      </c>
      <c r="AV269" t="inlineStr">
        <is>
          <t/>
        </is>
      </c>
      <c r="AW269" t="inlineStr">
        <is>
          <t/>
        </is>
      </c>
      <c r="AX269" t="inlineStr">
        <is>
          <t/>
        </is>
      </c>
      <c r="AY269" t="inlineStr">
        <is>
          <t/>
        </is>
      </c>
      <c r="AZ269" t="inlineStr">
        <is>
          <t/>
        </is>
      </c>
      <c r="BA269" t="inlineStr">
        <is>
          <t/>
        </is>
      </c>
      <c r="BB269" s="2" t="inlineStr">
        <is>
          <t>felszíni telepítésű légvédelem</t>
        </is>
      </c>
      <c r="BC269" s="2" t="inlineStr">
        <is>
          <t>4</t>
        </is>
      </c>
      <c r="BD269" s="2" t="inlineStr">
        <is>
          <t/>
        </is>
      </c>
      <c r="BE269" t="inlineStr">
        <is>
          <t>légi célpontok ellen bevetett, felszíni telepítésű rakétarendszer</t>
        </is>
      </c>
      <c r="BF269" s="2" t="inlineStr">
        <is>
          <t>sistema di difesa terra-aria</t>
        </is>
      </c>
      <c r="BG269" s="2" t="inlineStr">
        <is>
          <t>3</t>
        </is>
      </c>
      <c r="BH269" s="2" t="inlineStr">
        <is>
          <t/>
        </is>
      </c>
      <c r="BI269" t="inlineStr">
        <is>
          <t>sistema di difesa contro obiettivi aerei attraverso il lancio di missili dalla superficie terrestre (terra o mare)</t>
        </is>
      </c>
      <c r="BJ269" s="2" t="inlineStr">
        <is>
          <t>gynyba „žemė–oras“</t>
        </is>
      </c>
      <c r="BK269" s="2" t="inlineStr">
        <is>
          <t>3</t>
        </is>
      </c>
      <c r="BL269" s="2" t="inlineStr">
        <is>
          <t/>
        </is>
      </c>
      <c r="BM269" t="inlineStr">
        <is>
          <t>nuo žemės (jūros) paviršiaus paleidžiamų raketų gynybinė sistema oro taikiniams naikinti</t>
        </is>
      </c>
      <c r="BN269" t="inlineStr">
        <is>
          <t/>
        </is>
      </c>
      <c r="BO269" t="inlineStr">
        <is>
          <t/>
        </is>
      </c>
      <c r="BP269" t="inlineStr">
        <is>
          <t/>
        </is>
      </c>
      <c r="BQ269" t="inlineStr">
        <is>
          <t/>
        </is>
      </c>
      <c r="BR269" s="2" t="inlineStr">
        <is>
          <t>difiża mill-wiċċ għall-ajru</t>
        </is>
      </c>
      <c r="BS269" s="2" t="inlineStr">
        <is>
          <t>2</t>
        </is>
      </c>
      <c r="BT269" s="2" t="inlineStr">
        <is>
          <t/>
        </is>
      </c>
      <c r="BU269" t="inlineStr">
        <is>
          <t>sistema ta' missili mitfugħin minn wiċċ, li tintuża kontra bersalli fl-ajru</t>
        </is>
      </c>
      <c r="BV269" s="2" t="inlineStr">
        <is>
          <t>grond-luchtverdediging|
grondgebonden luchtverdediging</t>
        </is>
      </c>
      <c r="BW269" s="2" t="inlineStr">
        <is>
          <t>3|
3</t>
        </is>
      </c>
      <c r="BX269" s="2" t="inlineStr">
        <is>
          <t xml:space="preserve">|
</t>
        </is>
      </c>
      <c r="BY269" t="inlineStr">
        <is>
          <t>verdedigingssysteem tegen luchtdoelwitten, bestaande uit vanaf het aardoppervlak gelanceerde raketten</t>
        </is>
      </c>
      <c r="BZ269" s="2" t="inlineStr">
        <is>
          <t>obrona ziemia-powietrze</t>
        </is>
      </c>
      <c r="CA269" s="2" t="inlineStr">
        <is>
          <t>3</t>
        </is>
      </c>
      <c r="CB269" s="2" t="inlineStr">
        <is>
          <t/>
        </is>
      </c>
      <c r="CC269" t="inlineStr">
        <is>
          <t/>
        </is>
      </c>
      <c r="CD269" s="2" t="inlineStr">
        <is>
          <t>defesa superfície-ar</t>
        </is>
      </c>
      <c r="CE269" s="2" t="inlineStr">
        <is>
          <t>2</t>
        </is>
      </c>
      <c r="CF269" s="2" t="inlineStr">
        <is>
          <t/>
        </is>
      </c>
      <c r="CG269" t="inlineStr">
        <is>
          <t>Sistema de &lt;i&gt;mísseis superfície-ar&lt;/i&gt; [&lt;a href="/entry/result/1153632/all" id="ENTRY_TO_ENTRY_CONVERTER" target="_blank"&gt;IATE:1153632&lt;/a&gt; ] lançados contra alvos aéreos.</t>
        </is>
      </c>
      <c r="CH269" t="inlineStr">
        <is>
          <t/>
        </is>
      </c>
      <c r="CI269" t="inlineStr">
        <is>
          <t/>
        </is>
      </c>
      <c r="CJ269" t="inlineStr">
        <is>
          <t/>
        </is>
      </c>
      <c r="CK269" t="inlineStr">
        <is>
          <t/>
        </is>
      </c>
      <c r="CL269" t="inlineStr">
        <is>
          <t/>
        </is>
      </c>
      <c r="CM269" t="inlineStr">
        <is>
          <t/>
        </is>
      </c>
      <c r="CN269" t="inlineStr">
        <is>
          <t/>
        </is>
      </c>
      <c r="CO269" t="inlineStr">
        <is>
          <t/>
        </is>
      </c>
      <c r="CP269" s="2" t="inlineStr">
        <is>
          <t>obramba zemlja-zrak</t>
        </is>
      </c>
      <c r="CQ269" s="2" t="inlineStr">
        <is>
          <t>2</t>
        </is>
      </c>
      <c r="CR269" s="2" t="inlineStr">
        <is>
          <t/>
        </is>
      </c>
      <c r="CS269" t="inlineStr">
        <is>
          <t/>
        </is>
      </c>
      <c r="CT269" s="2" t="inlineStr">
        <is>
          <t>luftvärn|
robotluftvärn</t>
        </is>
      </c>
      <c r="CU269" s="2" t="inlineStr">
        <is>
          <t>3|
3</t>
        </is>
      </c>
      <c r="CV269" s="2" t="inlineStr">
        <is>
          <t xml:space="preserve">|
</t>
        </is>
      </c>
      <c r="CW269" t="inlineStr">
        <is>
          <t/>
        </is>
      </c>
    </row>
    <row r="270">
      <c r="A270" s="1" t="str">
        <f>HYPERLINK("https://iate.europa.eu/entry/result/3564231/all", "3564231")</f>
        <v>3564231</v>
      </c>
      <c r="B270" t="inlineStr">
        <is>
          <t>INTERNATIONAL RELATIONS</t>
        </is>
      </c>
      <c r="C270" t="inlineStr">
        <is>
          <t>INTERNATIONAL RELATIONS</t>
        </is>
      </c>
      <c r="D270" t="inlineStr">
        <is>
          <t>yes</t>
        </is>
      </c>
      <c r="E270" t="inlineStr">
        <is>
          <t/>
        </is>
      </c>
      <c r="F270" s="2" t="inlineStr">
        <is>
          <t>Нормандска четворка|
Нормандски формат</t>
        </is>
      </c>
      <c r="G270" s="2" t="inlineStr">
        <is>
          <t>3|
3</t>
        </is>
      </c>
      <c r="H270" s="2" t="inlineStr">
        <is>
          <t xml:space="preserve">|
</t>
        </is>
      </c>
      <c r="I270" t="inlineStr">
        <is>
          <t>формат, в който се водят преговорите за разрешаване на кризата в Източна Украйна и в който влизат представители на Украйна, Русия, Германия и Франция</t>
        </is>
      </c>
      <c r="J270" s="2" t="inlineStr">
        <is>
          <t>normandská čtyřka|
normandský formát</t>
        </is>
      </c>
      <c r="K270" s="2" t="inlineStr">
        <is>
          <t>3|
3</t>
        </is>
      </c>
      <c r="L270" s="2" t="inlineStr">
        <is>
          <t xml:space="preserve">|
</t>
        </is>
      </c>
      <c r="M270" t="inlineStr">
        <is>
          <t>formát jednání o krizi na Ukrajině zahrnující zástupce Německa, Francie, Ruska a Ukrajiny</t>
        </is>
      </c>
      <c r="N270" s="2" t="inlineStr">
        <is>
          <t>Normandietkvartetten|
Normandietformatet</t>
        </is>
      </c>
      <c r="O270" s="2" t="inlineStr">
        <is>
          <t>3|
2</t>
        </is>
      </c>
      <c r="P270" s="2" t="inlineStr">
        <is>
          <t xml:space="preserve">|
</t>
        </is>
      </c>
      <c r="Q270" t="inlineStr">
        <is>
          <t>betegnelse for forhandlingerne mellem lederne af Rusland, Frankrig, Tyskland og Ukraine i forbindelse med krisen i Ukraine</t>
        </is>
      </c>
      <c r="R270" s="2" t="inlineStr">
        <is>
          <t>Normandie-Format</t>
        </is>
      </c>
      <c r="S270" s="2" t="inlineStr">
        <is>
          <t>3</t>
        </is>
      </c>
      <c r="T270" s="2" t="inlineStr">
        <is>
          <t/>
        </is>
      </c>
      <c r="U270" t="inlineStr">
        <is>
          <t>semi-offizielle Vierer-Gesprächsrunde auf Regierungs- und Außenministerebene zwischen Russland, Deutschland, Frankreich und der Ukraine zu Fragen des Ukraine-Konflikts; Vertreter der pro-russischen Separatisten sind offiziell nicht eingebunden</t>
        </is>
      </c>
      <c r="V270" s="2" t="inlineStr">
        <is>
          <t>σχήμα της Νορμανδίας|
Τετράδα της Νορμανδίας|
Κουαρτέτο της Νορμανδίας</t>
        </is>
      </c>
      <c r="W270" s="2" t="inlineStr">
        <is>
          <t>3|
3|
3</t>
        </is>
      </c>
      <c r="X270" s="2" t="inlineStr">
        <is>
          <t xml:space="preserve">|
|
</t>
        </is>
      </c>
      <c r="Y270" t="inlineStr">
        <is>
          <t/>
        </is>
      </c>
      <c r="Z270" s="2" t="inlineStr">
        <is>
          <t>Normandy format|
Normandy Four|
Normandy Quartet|
Normandy 4</t>
        </is>
      </c>
      <c r="AA270" s="2" t="inlineStr">
        <is>
          <t>3|
3|
2|
2</t>
        </is>
      </c>
      <c r="AB270" s="2" t="inlineStr">
        <is>
          <t xml:space="preserve">|
|
|
</t>
        </is>
      </c>
      <c r="AC270" t="inlineStr">
        <is>
          <t>format of negotiations on the situation in Ukraine, involving representatives of Germany, France, Russia and Ukraine</t>
        </is>
      </c>
      <c r="AD270" s="2" t="inlineStr">
        <is>
          <t>formato de Normandía|
Cuarteto de Normandía</t>
        </is>
      </c>
      <c r="AE270" s="2" t="inlineStr">
        <is>
          <t>3|
3</t>
        </is>
      </c>
      <c r="AF270" s="2" t="inlineStr">
        <is>
          <t xml:space="preserve">|
</t>
        </is>
      </c>
      <c r="AG270" t="inlineStr">
        <is>
          <t>Formato de negociación del &lt;a href="https://iate.europa.eu/entry/result/3571555/es" target="_blank"&gt;proceso de Normandía&lt;/a&gt; (destinado a resolver la situación en Ucrania) en el que participan representantes de alto nivel de Alemania, Francia, Rusia y Ucrania.</t>
        </is>
      </c>
      <c r="AH270" s="2" t="inlineStr">
        <is>
          <t>Normandia nelik|
Normandia formaat</t>
        </is>
      </c>
      <c r="AI270" s="2" t="inlineStr">
        <is>
          <t>3|
3</t>
        </is>
      </c>
      <c r="AJ270" s="2" t="inlineStr">
        <is>
          <t xml:space="preserve">|
</t>
        </is>
      </c>
      <c r="AK270" t="inlineStr">
        <is>
          <t>Ukraina kriisi käsitlevate läbirääkimiste formaat, milles osalevad Saksamaa, Prantsusmaa, Venemaa ja Ukraina esindajad</t>
        </is>
      </c>
      <c r="AL270" s="2" t="inlineStr">
        <is>
          <t>Normandia-ryhmä</t>
        </is>
      </c>
      <c r="AM270" s="2" t="inlineStr">
        <is>
          <t>3</t>
        </is>
      </c>
      <c r="AN270" s="2" t="inlineStr">
        <is>
          <t/>
        </is>
      </c>
      <c r="AO270" t="inlineStr">
        <is>
          <t>Ukrainan kriisiä käsittelevä neuvottelukokoonpano, jossa ovat mukana Saksan, Ranskan, Venäjän ja Ukrainan neuvottelijat</t>
        </is>
      </c>
      <c r="AP270" s="2" t="inlineStr">
        <is>
          <t>format Normandie</t>
        </is>
      </c>
      <c r="AQ270" s="2" t="inlineStr">
        <is>
          <t>3</t>
        </is>
      </c>
      <c r="AR270" s="2" t="inlineStr">
        <is>
          <t/>
        </is>
      </c>
      <c r="AS270" t="inlineStr">
        <is>
          <t>nom désignant les réunions entre les quatre chefs d'États russe, allemand, français et ukrainien, qui ont pour objectif de résoudre la crise ukrainienne</t>
        </is>
      </c>
      <c r="AT270" s="2" t="inlineStr">
        <is>
          <t>formáid na Normainne</t>
        </is>
      </c>
      <c r="AU270" s="2" t="inlineStr">
        <is>
          <t>3</t>
        </is>
      </c>
      <c r="AV270" s="2" t="inlineStr">
        <is>
          <t/>
        </is>
      </c>
      <c r="AW270" t="inlineStr">
        <is>
          <t/>
        </is>
      </c>
      <c r="AX270" s="2" t="inlineStr">
        <is>
          <t>normandijski format</t>
        </is>
      </c>
      <c r="AY270" s="2" t="inlineStr">
        <is>
          <t>3</t>
        </is>
      </c>
      <c r="AZ270" s="2" t="inlineStr">
        <is>
          <t/>
        </is>
      </c>
      <c r="BA270" t="inlineStr">
        <is>
          <t>pregovarački format za okončanje krize u Ukrajini koji okuplja predstavnike Ukrajine, Rusije, Njemačke i Francuske</t>
        </is>
      </c>
      <c r="BB270" s="2" t="inlineStr">
        <is>
          <t>normandiai formátum|
normandiai négyek</t>
        </is>
      </c>
      <c r="BC270" s="2" t="inlineStr">
        <is>
          <t>3|
3</t>
        </is>
      </c>
      <c r="BD270" s="2" t="inlineStr">
        <is>
          <t xml:space="preserve">|
</t>
        </is>
      </c>
      <c r="BE270" t="inlineStr">
        <is>
          <t>az ukrajnai válság kapcsán folytatott magas szintű tárgyalások egyik formációja, melyben Franciaország, Németország, Oroszország és Ukrajna vesz részt</t>
        </is>
      </c>
      <c r="BF270" s="2" t="inlineStr">
        <is>
          <t>formato Normandia</t>
        </is>
      </c>
      <c r="BG270" s="2" t="inlineStr">
        <is>
          <t>3</t>
        </is>
      </c>
      <c r="BH270" s="2" t="inlineStr">
        <is>
          <t/>
        </is>
      </c>
      <c r="BI270" t="inlineStr">
        <is>
          <t>formato dei negoziati sulla crisi in Ucraina che comprende i ministri degli esteri di Francia, Germania, Russia e Ucraina</t>
        </is>
      </c>
      <c r="BJ270" s="2" t="inlineStr">
        <is>
          <t>Normandijos ketvertas|
Normandijos formatas</t>
        </is>
      </c>
      <c r="BK270" s="2" t="inlineStr">
        <is>
          <t>3|
3</t>
        </is>
      </c>
      <c r="BL270" s="2" t="inlineStr">
        <is>
          <t xml:space="preserve">|
</t>
        </is>
      </c>
      <c r="BM270" t="inlineStr">
        <is>
          <t>derybos, kuriomis siekiama spręsti krizę Ukrainoje ir kuriose dalyvauja Vokietijos, Prancūzijos, Rusijos ir Ukrainos atstovai</t>
        </is>
      </c>
      <c r="BN270" s="2" t="inlineStr">
        <is>
          <t>Normandijas formāts|
Normandijas četrinieks</t>
        </is>
      </c>
      <c r="BO270" s="2" t="inlineStr">
        <is>
          <t>3|
2</t>
        </is>
      </c>
      <c r="BP270" s="2" t="inlineStr">
        <is>
          <t xml:space="preserve">|
</t>
        </is>
      </c>
      <c r="BQ270" t="inlineStr">
        <is>
          <t>formāts sarunām par krīzi Ukrainā, kurās iesaistīti Vācijas, Francijas, Krievijas un Ukrainas pārstāvji</t>
        </is>
      </c>
      <c r="BR270" s="2" t="inlineStr">
        <is>
          <t>format tan-Normandija</t>
        </is>
      </c>
      <c r="BS270" s="2" t="inlineStr">
        <is>
          <t>3</t>
        </is>
      </c>
      <c r="BT270" s="2" t="inlineStr">
        <is>
          <t/>
        </is>
      </c>
      <c r="BU270" t="inlineStr">
        <is>
          <t>il-laqgħat li saru bejn l-erba' kapijiet ta' stat: tar-Russja, tal-Ġermanja, ta' Franza u tal-Ukrajna, bl-għan li jsibu soluzzjoni għall-kriżi tal-Ukrajna</t>
        </is>
      </c>
      <c r="BV270" s="2" t="inlineStr">
        <is>
          <t>Normandiëkwartet</t>
        </is>
      </c>
      <c r="BW270" s="2" t="inlineStr">
        <is>
          <t>3</t>
        </is>
      </c>
      <c r="BX270" s="2" t="inlineStr">
        <is>
          <t/>
        </is>
      </c>
      <c r="BY270" t="inlineStr">
        <is>
          <t>verwijzing naar de vier partners (Rusland, Duitsland, Frankrijk en Oekraïne) die sinds 2014 een semi-officiële gespreksronde voeren op regeringsniveau en op het niveau van ministers van Buitenlandse Zaken met het oog op een oplossing voor het Oekraïneconflict</t>
        </is>
      </c>
      <c r="BZ270" s="2" t="inlineStr">
        <is>
          <t>czwórka normandzka|
format normandzki</t>
        </is>
      </c>
      <c r="CA270" s="2" t="inlineStr">
        <is>
          <t>3|
2</t>
        </is>
      </c>
      <c r="CB270" s="2" t="inlineStr">
        <is>
          <t xml:space="preserve">preferred|
</t>
        </is>
      </c>
      <c r="CC270" t="inlineStr">
        <is>
          <t>format negocjacji w sprawie kryzysu na Ukrainie, w których biorą udział przedstawiciele Niemiec, Francji, Rosji i Ukrainy</t>
        </is>
      </c>
      <c r="CD270" s="2" t="inlineStr">
        <is>
          <t>Quarteto da Normandia|
formato Normandia</t>
        </is>
      </c>
      <c r="CE270" s="2" t="inlineStr">
        <is>
          <t>3|
3</t>
        </is>
      </c>
      <c r="CF270" s="2" t="inlineStr">
        <is>
          <t xml:space="preserve">|
</t>
        </is>
      </c>
      <c r="CG270" t="inlineStr">
        <is>
          <t>Formato de negociações sobre a crise da Ucrânia em que participam representantes da Alemanha, da França, da Rússia e da Ucrânia.</t>
        </is>
      </c>
      <c r="CH270" s="2" t="inlineStr">
        <is>
          <t>formatul Normandia|
cvartetul Normandia|
grupul celor patru în format Normandia</t>
        </is>
      </c>
      <c r="CI270" s="2" t="inlineStr">
        <is>
          <t>3|
3|
2</t>
        </is>
      </c>
      <c r="CJ270" s="2" t="inlineStr">
        <is>
          <t xml:space="preserve">preferred|
|
</t>
        </is>
      </c>
      <c r="CK270" t="inlineStr">
        <is>
          <t>grup diplomatic de reprezentanți la nivel înalt ai Germaniei, Rusiei, Ucrainei și Franței, care se reunește în încercarea de a soluționa criza din Ucraina</t>
        </is>
      </c>
      <c r="CL270" s="2" t="inlineStr">
        <is>
          <t>normandská štvorka|
normandský formát</t>
        </is>
      </c>
      <c r="CM270" s="2" t="inlineStr">
        <is>
          <t>3|
3</t>
        </is>
      </c>
      <c r="CN270" s="2" t="inlineStr">
        <is>
          <t xml:space="preserve">|
</t>
        </is>
      </c>
      <c r="CO270" t="inlineStr">
        <is>
          <t>formát rokovaní o kríze na Ukrajine, ktorý zahŕňa predstaviteľov Francúzska, Nemecka, Ruska a Ukrajiny</t>
        </is>
      </c>
      <c r="CP270" s="2" t="inlineStr">
        <is>
          <t>normandijska četverica</t>
        </is>
      </c>
      <c r="CQ270" s="2" t="inlineStr">
        <is>
          <t>3</t>
        </is>
      </c>
      <c r="CR270" s="2" t="inlineStr">
        <is>
          <t/>
        </is>
      </c>
      <c r="CS270" t="inlineStr">
        <is>
          <t>poluradni pogovori, v katere so vključeni voditelji Nemčije, Francije, Rusije in Ukrajine, namenjeni pa so reševanju konflikta v vzhodni Ukrajini</t>
        </is>
      </c>
      <c r="CT270" s="2" t="inlineStr">
        <is>
          <t>Normandieformatet|
Normandiekvartetten</t>
        </is>
      </c>
      <c r="CU270" s="2" t="inlineStr">
        <is>
          <t>3|
3</t>
        </is>
      </c>
      <c r="CV270" s="2" t="inlineStr">
        <is>
          <t xml:space="preserve">|
</t>
        </is>
      </c>
      <c r="CW270" t="inlineStr">
        <is>
          <t/>
        </is>
      </c>
    </row>
    <row r="271">
      <c r="A271" s="1" t="str">
        <f>HYPERLINK("https://iate.europa.eu/entry/result/124481/all", "124481")</f>
        <v>124481</v>
      </c>
      <c r="B271" t="inlineStr">
        <is>
          <t>INTERNATIONAL RELATIONS;EUROPEAN UNION</t>
        </is>
      </c>
      <c r="C271" t="inlineStr">
        <is>
          <t>INTERNATIONAL RELATIONS|defence;EUROPEAN UNION|European construction|European Union|common foreign and security policy|common security and defence policy</t>
        </is>
      </c>
      <c r="D271" t="inlineStr">
        <is>
          <t>yes</t>
        </is>
      </c>
      <c r="E271" t="inlineStr">
        <is>
          <t/>
        </is>
      </c>
      <c r="F271" s="2" t="inlineStr">
        <is>
          <t>(засилено) военно присъствие</t>
        </is>
      </c>
      <c r="G271" s="2" t="inlineStr">
        <is>
          <t>2</t>
        </is>
      </c>
      <c r="H271" s="2" t="inlineStr">
        <is>
          <t/>
        </is>
      </c>
      <c r="I271" t="inlineStr">
        <is>
          <t>увеличаване на военния капацитет</t>
        </is>
      </c>
      <c r="J271" s="2" t="inlineStr">
        <is>
          <t>posilování vojenské přítomnosti</t>
        </is>
      </c>
      <c r="K271" s="2" t="inlineStr">
        <is>
          <t>3</t>
        </is>
      </c>
      <c r="L271" s="2" t="inlineStr">
        <is>
          <t/>
        </is>
      </c>
      <c r="M271" t="inlineStr">
        <is>
          <t>zvyšování vojenských kapacit</t>
        </is>
      </c>
      <c r="N271" s="2" t="inlineStr">
        <is>
          <t>militær opbygning</t>
        </is>
      </c>
      <c r="O271" s="2" t="inlineStr">
        <is>
          <t>3</t>
        </is>
      </c>
      <c r="P271" s="2" t="inlineStr">
        <is>
          <t/>
        </is>
      </c>
      <c r="Q271" t="inlineStr">
        <is>
          <t>styrkelse af de &lt;a href="https://iate.europa.eu/entry/result/3532623/da" target="_blank"&gt;militære kapaciteter&lt;/a&gt;</t>
        </is>
      </c>
      <c r="R271" s="2" t="inlineStr">
        <is>
          <t>Aufwuchs der militärischen Kräfte|
Verstärkung der militärischen Präsenz</t>
        </is>
      </c>
      <c r="S271" s="2" t="inlineStr">
        <is>
          <t>3|
3</t>
        </is>
      </c>
      <c r="T271" s="2" t="inlineStr">
        <is>
          <t xml:space="preserve">|
</t>
        </is>
      </c>
      <c r="U271" t="inlineStr">
        <is>
          <t>a) der Prozess, bei dem die Streitkräfte eines Landes von einem Ausgangsniveau auf ein höheres Niveau gebracht werden; b) im Zusammenhang mit Militärpräsenz in Krisengebieten: Aufstocken der anfänglich dislozierten Mittel und Kräfte bis zum Erreichen der vollen Kriegsstärke</t>
        </is>
      </c>
      <c r="V271" s="2" t="inlineStr">
        <is>
          <t>συγκέντρωση στρατιωτικών δυνάμεων</t>
        </is>
      </c>
      <c r="W271" s="2" t="inlineStr">
        <is>
          <t>3</t>
        </is>
      </c>
      <c r="X271" s="2" t="inlineStr">
        <is>
          <t/>
        </is>
      </c>
      <c r="Y271" t="inlineStr">
        <is>
          <t/>
        </is>
      </c>
      <c r="Z271" s="2" t="inlineStr">
        <is>
          <t>military build-up</t>
        </is>
      </c>
      <c r="AA271" s="2" t="inlineStr">
        <is>
          <t>3</t>
        </is>
      </c>
      <c r="AB271" s="2" t="inlineStr">
        <is>
          <t/>
        </is>
      </c>
      <c r="AC271" t="inlineStr">
        <is>
          <t>increase in &lt;a href="https://iate.europa.eu/entry/result/3532623/en" target="_blank"&gt;military capacities&lt;/a&gt;</t>
        </is>
      </c>
      <c r="AD271" s="2" t="inlineStr">
        <is>
          <t>aumento de las capacidades militares|
aumento de la presencia militar</t>
        </is>
      </c>
      <c r="AE271" s="2" t="inlineStr">
        <is>
          <t>3|
3</t>
        </is>
      </c>
      <c r="AF271" s="2" t="inlineStr">
        <is>
          <t xml:space="preserve">|
</t>
        </is>
      </c>
      <c r="AG271" t="inlineStr">
        <is>
          <t>Aumento cualitativo y cuantitativo de las fuerzas disponibles para la realización de operaciones militares.</t>
        </is>
      </c>
      <c r="AH271" s="2" t="inlineStr">
        <is>
          <t>sõjalise kohaloleku suurendamine|
vägede koondamine|
sõjalise võimsuse suurendamine</t>
        </is>
      </c>
      <c r="AI271" s="2" t="inlineStr">
        <is>
          <t>3|
3|
3</t>
        </is>
      </c>
      <c r="AJ271" s="2" t="inlineStr">
        <is>
          <t xml:space="preserve">|
|
</t>
        </is>
      </c>
      <c r="AK271" t="inlineStr">
        <is>
          <t/>
        </is>
      </c>
      <c r="AL271" s="2" t="inlineStr">
        <is>
          <t>joukkojen keskittäminen|
sotilaallisen voiman kasvattaminen</t>
        </is>
      </c>
      <c r="AM271" s="2" t="inlineStr">
        <is>
          <t>3|
3</t>
        </is>
      </c>
      <c r="AN271" s="2" t="inlineStr">
        <is>
          <t xml:space="preserve">|
</t>
        </is>
      </c>
      <c r="AO271" t="inlineStr">
        <is>
          <t>sotilaallisten valmiuksien lisääminen</t>
        </is>
      </c>
      <c r="AP271" s="2" t="inlineStr">
        <is>
          <t>renforcement des forces militaires|
accroissement de la puissance militaire|
renforcement des capacités militaires|
déploiement militaire|
renforcement de la présence militaire</t>
        </is>
      </c>
      <c r="AQ271" s="2" t="inlineStr">
        <is>
          <t>3|
3|
3|
2|
3</t>
        </is>
      </c>
      <c r="AR271" s="2" t="inlineStr">
        <is>
          <t xml:space="preserve">|
|
|
|
</t>
        </is>
      </c>
      <c r="AS271" t="inlineStr">
        <is>
          <t>augmentation des &lt;a href="https://iate.europa.eu/entry/result/3532623/all" target="_blank"&gt;capacités militaires&lt;/a&gt;</t>
        </is>
      </c>
      <c r="AT271" s="2" t="inlineStr">
        <is>
          <t>neartú míleata|
tóstal míleata</t>
        </is>
      </c>
      <c r="AU271" s="2" t="inlineStr">
        <is>
          <t>3|
3</t>
        </is>
      </c>
      <c r="AV271" s="2" t="inlineStr">
        <is>
          <t xml:space="preserve">|
</t>
        </is>
      </c>
      <c r="AW271" t="inlineStr">
        <is>
          <t/>
        </is>
      </c>
      <c r="AX271" s="2" t="inlineStr">
        <is>
          <t>povećana vojna prisutnost</t>
        </is>
      </c>
      <c r="AY271" s="2" t="inlineStr">
        <is>
          <t>3</t>
        </is>
      </c>
      <c r="AZ271" s="2" t="inlineStr">
        <is>
          <t/>
        </is>
      </c>
      <c r="BA271" t="inlineStr">
        <is>
          <t/>
        </is>
      </c>
      <c r="BB271" s="2" t="inlineStr">
        <is>
          <t>katonai jelenlét növelése|
katonai kapacitások növelése</t>
        </is>
      </c>
      <c r="BC271" s="2" t="inlineStr">
        <is>
          <t>3|
3</t>
        </is>
      </c>
      <c r="BD271" s="2" t="inlineStr">
        <is>
          <t xml:space="preserve">|
</t>
        </is>
      </c>
      <c r="BE271" t="inlineStr">
        <is>
          <t>a katonai kapacitások fokozása</t>
        </is>
      </c>
      <c r="BF271" s="2" t="inlineStr">
        <is>
          <t>incremento di forze militari|
incremento del potenziale militare</t>
        </is>
      </c>
      <c r="BG271" s="2" t="inlineStr">
        <is>
          <t>3|
3</t>
        </is>
      </c>
      <c r="BH271" s="2" t="inlineStr">
        <is>
          <t xml:space="preserve">|
</t>
        </is>
      </c>
      <c r="BI271" t="inlineStr">
        <is>
          <t>aumento delle capacità militari</t>
        </is>
      </c>
      <c r="BJ271" s="2" t="inlineStr">
        <is>
          <t>pajėgų telkimas</t>
        </is>
      </c>
      <c r="BK271" s="2" t="inlineStr">
        <is>
          <t>3</t>
        </is>
      </c>
      <c r="BL271" s="2" t="inlineStr">
        <is>
          <t/>
        </is>
      </c>
      <c r="BM271" t="inlineStr">
        <is>
          <t>karinių pajėgumų didinimas</t>
        </is>
      </c>
      <c r="BN271" s="2" t="inlineStr">
        <is>
          <t>militāro spēku koncentrēšana|
militāro spēju palielināšana</t>
        </is>
      </c>
      <c r="BO271" s="2" t="inlineStr">
        <is>
          <t>3|
3</t>
        </is>
      </c>
      <c r="BP271" s="2" t="inlineStr">
        <is>
          <t xml:space="preserve">|
</t>
        </is>
      </c>
      <c r="BQ271" t="inlineStr">
        <is>
          <t/>
        </is>
      </c>
      <c r="BR271" s="2" t="inlineStr">
        <is>
          <t>tisħiħ tal-forzi militari|
żieda fil-preżenza militari</t>
        </is>
      </c>
      <c r="BS271" s="2" t="inlineStr">
        <is>
          <t>2|
3</t>
        </is>
      </c>
      <c r="BT271" s="2" t="inlineStr">
        <is>
          <t xml:space="preserve">|
</t>
        </is>
      </c>
      <c r="BU271" t="inlineStr">
        <is>
          <t>żieda fil-&lt;a href="https://iate.europa.eu/entry/result/3532623/mt" target="_blank"&gt;kapaċitajiet militari&lt;time datetime="23.6.2022"&gt; (23.6.2022)&lt;/time&gt;&lt;/a&gt;</t>
        </is>
      </c>
      <c r="BV271" s="2" t="inlineStr">
        <is>
          <t>militaire opbouw|
toenemende militaire aanwezigheid|
troepenopbouw</t>
        </is>
      </c>
      <c r="BW271" s="2" t="inlineStr">
        <is>
          <t>3|
3|
2</t>
        </is>
      </c>
      <c r="BX271" s="2" t="inlineStr">
        <is>
          <t xml:space="preserve">|
|
</t>
        </is>
      </c>
      <c r="BY271" t="inlineStr">
        <is>
          <t>stijging van de militaire capaciteiten</t>
        </is>
      </c>
      <c r="BZ271" s="2" t="inlineStr">
        <is>
          <t>koncentracja potencjału wojskowego|
koncentracja sił wojskowych|
zwiększanie potencjału militarnego</t>
        </is>
      </c>
      <c r="CA271" s="2" t="inlineStr">
        <is>
          <t>3|
3|
3</t>
        </is>
      </c>
      <c r="CB271" s="2" t="inlineStr">
        <is>
          <t xml:space="preserve">|
|
</t>
        </is>
      </c>
      <c r="CC271" t="inlineStr">
        <is>
          <t>zwiększenie zdolności wojskowych</t>
        </is>
      </c>
      <c r="CD271" s="2" t="inlineStr">
        <is>
          <t>reforço do dispositivo militar|
reforço da presença militar</t>
        </is>
      </c>
      <c r="CE271" s="2" t="inlineStr">
        <is>
          <t>3|
3</t>
        </is>
      </c>
      <c r="CF271" s="2" t="inlineStr">
        <is>
          <t xml:space="preserve">|
</t>
        </is>
      </c>
      <c r="CG271" t="inlineStr">
        <is>
          <t>Aumento quantitativo e qualitativo da &lt;a href="https://iate.europa.eu/entry/result/3532623" target="_blank"&gt;capacidade militar&lt;time datetime="12.4.2022"&gt;.&lt;/time&gt;&lt;/a&gt;</t>
        </is>
      </c>
      <c r="CH271" s="2" t="inlineStr">
        <is>
          <t>concentrare de forțe militare|
consolidare a capacităților militare|
consolidare a prezenței militare</t>
        </is>
      </c>
      <c r="CI271" s="2" t="inlineStr">
        <is>
          <t>3|
3|
3</t>
        </is>
      </c>
      <c r="CJ271" s="2" t="inlineStr">
        <is>
          <t xml:space="preserve">|
|
</t>
        </is>
      </c>
      <c r="CK271" t="inlineStr">
        <is>
          <t>acțiune de strângere a trupelor și a mijloacelor de luptă într-o anumită localitate, regiune</t>
        </is>
      </c>
      <c r="CL271" s="2" t="inlineStr">
        <is>
          <t>posilnenie vojenskej prítomnosti|
koncentrácia vojenských síl|
posilnenie vojenských kapacít</t>
        </is>
      </c>
      <c r="CM271" s="2" t="inlineStr">
        <is>
          <t>3|
3|
3</t>
        </is>
      </c>
      <c r="CN271" s="2" t="inlineStr">
        <is>
          <t xml:space="preserve">|
|
</t>
        </is>
      </c>
      <c r="CO271" t="inlineStr">
        <is>
          <t>zvýšenie vojenských kapacít</t>
        </is>
      </c>
      <c r="CP271" s="2" t="inlineStr">
        <is>
          <t>krepitev vojaške prisotnosti|
kopičenje vojaških zmogljivosti</t>
        </is>
      </c>
      <c r="CQ271" s="2" t="inlineStr">
        <is>
          <t>3|
3</t>
        </is>
      </c>
      <c r="CR271" s="2" t="inlineStr">
        <is>
          <t xml:space="preserve">|
</t>
        </is>
      </c>
      <c r="CS271" t="inlineStr">
        <is>
          <t/>
        </is>
      </c>
      <c r="CT271" s="2" t="inlineStr">
        <is>
          <t>militär uppbyggnad</t>
        </is>
      </c>
      <c r="CU271" s="2" t="inlineStr">
        <is>
          <t>3</t>
        </is>
      </c>
      <c r="CV271" s="2" t="inlineStr">
        <is>
          <t/>
        </is>
      </c>
      <c r="CW271" t="inlineStr">
        <is>
          <t/>
        </is>
      </c>
    </row>
    <row r="272">
      <c r="A272" s="1" t="str">
        <f>HYPERLINK("https://iate.europa.eu/entry/result/1108568/all", "1108568")</f>
        <v>1108568</v>
      </c>
      <c r="B272" t="inlineStr">
        <is>
          <t>INTERNATIONAL RELATIONS</t>
        </is>
      </c>
      <c r="C272" t="inlineStr">
        <is>
          <t>INTERNATIONAL RELATIONS|defence</t>
        </is>
      </c>
      <c r="D272" t="inlineStr">
        <is>
          <t>no</t>
        </is>
      </c>
      <c r="E272" t="inlineStr">
        <is>
          <t/>
        </is>
      </c>
      <c r="F272" t="inlineStr">
        <is>
          <t/>
        </is>
      </c>
      <c r="G272" t="inlineStr">
        <is>
          <t/>
        </is>
      </c>
      <c r="H272" t="inlineStr">
        <is>
          <t/>
        </is>
      </c>
      <c r="I272" t="inlineStr">
        <is>
          <t/>
        </is>
      </c>
      <c r="J272" t="inlineStr">
        <is>
          <t/>
        </is>
      </c>
      <c r="K272" t="inlineStr">
        <is>
          <t/>
        </is>
      </c>
      <c r="L272" t="inlineStr">
        <is>
          <t/>
        </is>
      </c>
      <c r="M272" t="inlineStr">
        <is>
          <t/>
        </is>
      </c>
      <c r="N272" t="inlineStr">
        <is>
          <t/>
        </is>
      </c>
      <c r="O272" t="inlineStr">
        <is>
          <t/>
        </is>
      </c>
      <c r="P272" t="inlineStr">
        <is>
          <t/>
        </is>
      </c>
      <c r="Q272" t="inlineStr">
        <is>
          <t/>
        </is>
      </c>
      <c r="R272" s="2" t="inlineStr">
        <is>
          <t>Selbstverteidigungsausrüstung</t>
        </is>
      </c>
      <c r="S272" s="2" t="inlineStr">
        <is>
          <t>3</t>
        </is>
      </c>
      <c r="T272" s="2" t="inlineStr">
        <is>
          <t/>
        </is>
      </c>
      <c r="U272" t="inlineStr">
        <is>
          <t/>
        </is>
      </c>
      <c r="V272" s="2" t="inlineStr">
        <is>
          <t>εξοπλισμός αυτοάμυνας</t>
        </is>
      </c>
      <c r="W272" s="2" t="inlineStr">
        <is>
          <t>3</t>
        </is>
      </c>
      <c r="X272" s="2" t="inlineStr">
        <is>
          <t/>
        </is>
      </c>
      <c r="Y272" t="inlineStr">
        <is>
          <t/>
        </is>
      </c>
      <c r="Z272" s="2" t="inlineStr">
        <is>
          <t>self-defence equipment</t>
        </is>
      </c>
      <c r="AA272" s="2" t="inlineStr">
        <is>
          <t>3</t>
        </is>
      </c>
      <c r="AB272" s="2" t="inlineStr">
        <is>
          <t/>
        </is>
      </c>
      <c r="AC272" t="inlineStr">
        <is>
          <t/>
        </is>
      </c>
      <c r="AD272" s="2" t="inlineStr">
        <is>
          <t>material de autodefensa</t>
        </is>
      </c>
      <c r="AE272" s="2" t="inlineStr">
        <is>
          <t>3</t>
        </is>
      </c>
      <c r="AF272" s="2" t="inlineStr">
        <is>
          <t/>
        </is>
      </c>
      <c r="AG272" t="inlineStr">
        <is>
          <t/>
        </is>
      </c>
      <c r="AH272" t="inlineStr">
        <is>
          <t/>
        </is>
      </c>
      <c r="AI272" t="inlineStr">
        <is>
          <t/>
        </is>
      </c>
      <c r="AJ272" t="inlineStr">
        <is>
          <t/>
        </is>
      </c>
      <c r="AK272" t="inlineStr">
        <is>
          <t/>
        </is>
      </c>
      <c r="AL272" t="inlineStr">
        <is>
          <t/>
        </is>
      </c>
      <c r="AM272" t="inlineStr">
        <is>
          <t/>
        </is>
      </c>
      <c r="AN272" t="inlineStr">
        <is>
          <t/>
        </is>
      </c>
      <c r="AO272" t="inlineStr">
        <is>
          <t/>
        </is>
      </c>
      <c r="AP272" s="2" t="inlineStr">
        <is>
          <t>matériel d'autodéfense</t>
        </is>
      </c>
      <c r="AQ272" s="2" t="inlineStr">
        <is>
          <t>3</t>
        </is>
      </c>
      <c r="AR272" s="2" t="inlineStr">
        <is>
          <t/>
        </is>
      </c>
      <c r="AS272" t="inlineStr">
        <is>
          <t/>
        </is>
      </c>
      <c r="AT272" t="inlineStr">
        <is>
          <t/>
        </is>
      </c>
      <c r="AU272" t="inlineStr">
        <is>
          <t/>
        </is>
      </c>
      <c r="AV272" t="inlineStr">
        <is>
          <t/>
        </is>
      </c>
      <c r="AW272" t="inlineStr">
        <is>
          <t/>
        </is>
      </c>
      <c r="AX272" t="inlineStr">
        <is>
          <t/>
        </is>
      </c>
      <c r="AY272" t="inlineStr">
        <is>
          <t/>
        </is>
      </c>
      <c r="AZ272" t="inlineStr">
        <is>
          <t/>
        </is>
      </c>
      <c r="BA272" t="inlineStr">
        <is>
          <t/>
        </is>
      </c>
      <c r="BB272" t="inlineStr">
        <is>
          <t/>
        </is>
      </c>
      <c r="BC272" t="inlineStr">
        <is>
          <t/>
        </is>
      </c>
      <c r="BD272" t="inlineStr">
        <is>
          <t/>
        </is>
      </c>
      <c r="BE272" t="inlineStr">
        <is>
          <t/>
        </is>
      </c>
      <c r="BF272" s="2" t="inlineStr">
        <is>
          <t>materiale per autodifesa</t>
        </is>
      </c>
      <c r="BG272" s="2" t="inlineStr">
        <is>
          <t>3</t>
        </is>
      </c>
      <c r="BH272" s="2" t="inlineStr">
        <is>
          <t/>
        </is>
      </c>
      <c r="BI272" t="inlineStr">
        <is>
          <t/>
        </is>
      </c>
      <c r="BJ272" t="inlineStr">
        <is>
          <t/>
        </is>
      </c>
      <c r="BK272" t="inlineStr">
        <is>
          <t/>
        </is>
      </c>
      <c r="BL272" t="inlineStr">
        <is>
          <t/>
        </is>
      </c>
      <c r="BM272" t="inlineStr">
        <is>
          <t/>
        </is>
      </c>
      <c r="BN272" t="inlineStr">
        <is>
          <t/>
        </is>
      </c>
      <c r="BO272" t="inlineStr">
        <is>
          <t/>
        </is>
      </c>
      <c r="BP272" t="inlineStr">
        <is>
          <t/>
        </is>
      </c>
      <c r="BQ272" t="inlineStr">
        <is>
          <t/>
        </is>
      </c>
      <c r="BR272" t="inlineStr">
        <is>
          <t/>
        </is>
      </c>
      <c r="BS272" t="inlineStr">
        <is>
          <t/>
        </is>
      </c>
      <c r="BT272" t="inlineStr">
        <is>
          <t/>
        </is>
      </c>
      <c r="BU272" t="inlineStr">
        <is>
          <t/>
        </is>
      </c>
      <c r="BV272" s="2" t="inlineStr">
        <is>
          <t>zelfverdedigingsmateriaal</t>
        </is>
      </c>
      <c r="BW272" s="2" t="inlineStr">
        <is>
          <t>3</t>
        </is>
      </c>
      <c r="BX272" s="2" t="inlineStr">
        <is>
          <t/>
        </is>
      </c>
      <c r="BY272" t="inlineStr">
        <is>
          <t/>
        </is>
      </c>
      <c r="BZ272" s="2" t="inlineStr">
        <is>
          <t>środki obrony osobistej</t>
        </is>
      </c>
      <c r="CA272" s="2" t="inlineStr">
        <is>
          <t>3</t>
        </is>
      </c>
      <c r="CB272" s="2" t="inlineStr">
        <is>
          <t/>
        </is>
      </c>
      <c r="CC272" t="inlineStr">
        <is>
          <t/>
        </is>
      </c>
      <c r="CD272" s="2" t="inlineStr">
        <is>
          <t>material de autodefesa</t>
        </is>
      </c>
      <c r="CE272" s="2" t="inlineStr">
        <is>
          <t>3</t>
        </is>
      </c>
      <c r="CF272" s="2" t="inlineStr">
        <is>
          <t/>
        </is>
      </c>
      <c r="CG272" t="inlineStr">
        <is>
          <t/>
        </is>
      </c>
      <c r="CH272" t="inlineStr">
        <is>
          <t/>
        </is>
      </c>
      <c r="CI272" t="inlineStr">
        <is>
          <t/>
        </is>
      </c>
      <c r="CJ272" t="inlineStr">
        <is>
          <t/>
        </is>
      </c>
      <c r="CK272" t="inlineStr">
        <is>
          <t/>
        </is>
      </c>
      <c r="CL272" t="inlineStr">
        <is>
          <t/>
        </is>
      </c>
      <c r="CM272" t="inlineStr">
        <is>
          <t/>
        </is>
      </c>
      <c r="CN272" t="inlineStr">
        <is>
          <t/>
        </is>
      </c>
      <c r="CO272" t="inlineStr">
        <is>
          <t/>
        </is>
      </c>
      <c r="CP272" t="inlineStr">
        <is>
          <t/>
        </is>
      </c>
      <c r="CQ272" t="inlineStr">
        <is>
          <t/>
        </is>
      </c>
      <c r="CR272" t="inlineStr">
        <is>
          <t/>
        </is>
      </c>
      <c r="CS272" t="inlineStr">
        <is>
          <t/>
        </is>
      </c>
      <c r="CT272" t="inlineStr">
        <is>
          <t/>
        </is>
      </c>
      <c r="CU272" t="inlineStr">
        <is>
          <t/>
        </is>
      </c>
      <c r="CV272" t="inlineStr">
        <is>
          <t/>
        </is>
      </c>
      <c r="CW272" t="inlineStr">
        <is>
          <t/>
        </is>
      </c>
    </row>
    <row r="273">
      <c r="A273" s="1" t="str">
        <f>HYPERLINK("https://iate.europa.eu/entry/result/930320/all", "930320")</f>
        <v>930320</v>
      </c>
      <c r="B273" t="inlineStr">
        <is>
          <t>INTERNATIONAL RELATIONS</t>
        </is>
      </c>
      <c r="C273" t="inlineStr">
        <is>
          <t>INTERNATIONAL RELATIONS|defence</t>
        </is>
      </c>
      <c r="D273" t="inlineStr">
        <is>
          <t>no</t>
        </is>
      </c>
      <c r="E273" t="inlineStr">
        <is>
          <t/>
        </is>
      </c>
      <c r="F273" t="inlineStr">
        <is>
          <t/>
        </is>
      </c>
      <c r="G273" t="inlineStr">
        <is>
          <t/>
        </is>
      </c>
      <c r="H273" t="inlineStr">
        <is>
          <t/>
        </is>
      </c>
      <c r="I273" t="inlineStr">
        <is>
          <t/>
        </is>
      </c>
      <c r="J273" t="inlineStr">
        <is>
          <t/>
        </is>
      </c>
      <c r="K273" t="inlineStr">
        <is>
          <t/>
        </is>
      </c>
      <c r="L273" t="inlineStr">
        <is>
          <t/>
        </is>
      </c>
      <c r="M273" t="inlineStr">
        <is>
          <t/>
        </is>
      </c>
      <c r="N273" t="inlineStr">
        <is>
          <t/>
        </is>
      </c>
      <c r="O273" t="inlineStr">
        <is>
          <t/>
        </is>
      </c>
      <c r="P273" t="inlineStr">
        <is>
          <t/>
        </is>
      </c>
      <c r="Q273" t="inlineStr">
        <is>
          <t/>
        </is>
      </c>
      <c r="R273" s="2" t="inlineStr">
        <is>
          <t>Scharfschützengewehr</t>
        </is>
      </c>
      <c r="S273" s="2" t="inlineStr">
        <is>
          <t>3</t>
        </is>
      </c>
      <c r="T273" s="2" t="inlineStr">
        <is>
          <t/>
        </is>
      </c>
      <c r="U273" t="inlineStr">
        <is>
          <t/>
        </is>
      </c>
      <c r="V273" t="inlineStr">
        <is>
          <t/>
        </is>
      </c>
      <c r="W273" t="inlineStr">
        <is>
          <t/>
        </is>
      </c>
      <c r="X273" t="inlineStr">
        <is>
          <t/>
        </is>
      </c>
      <c r="Y273" t="inlineStr">
        <is>
          <t/>
        </is>
      </c>
      <c r="Z273" s="2" t="inlineStr">
        <is>
          <t>sniper rifle</t>
        </is>
      </c>
      <c r="AA273" s="2" t="inlineStr">
        <is>
          <t>3</t>
        </is>
      </c>
      <c r="AB273" s="2" t="inlineStr">
        <is>
          <t/>
        </is>
      </c>
      <c r="AC273" t="inlineStr">
        <is>
          <t/>
        </is>
      </c>
      <c r="AD273" t="inlineStr">
        <is>
          <t/>
        </is>
      </c>
      <c r="AE273" t="inlineStr">
        <is>
          <t/>
        </is>
      </c>
      <c r="AF273" t="inlineStr">
        <is>
          <t/>
        </is>
      </c>
      <c r="AG273" t="inlineStr">
        <is>
          <t/>
        </is>
      </c>
      <c r="AH273" s="2" t="inlineStr">
        <is>
          <t>snaipripüss</t>
        </is>
      </c>
      <c r="AI273" s="2" t="inlineStr">
        <is>
          <t>3</t>
        </is>
      </c>
      <c r="AJ273" s="2" t="inlineStr">
        <is>
          <t/>
        </is>
      </c>
      <c r="AK273" t="inlineStr">
        <is>
          <t/>
        </is>
      </c>
      <c r="AL273" s="2" t="inlineStr">
        <is>
          <t>tarkkuuskivääri</t>
        </is>
      </c>
      <c r="AM273" s="2" t="inlineStr">
        <is>
          <t>2</t>
        </is>
      </c>
      <c r="AN273" s="2" t="inlineStr">
        <is>
          <t/>
        </is>
      </c>
      <c r="AO273" t="inlineStr">
        <is>
          <t/>
        </is>
      </c>
      <c r="AP273" s="2" t="inlineStr">
        <is>
          <t>fusil sniper</t>
        </is>
      </c>
      <c r="AQ273" s="2" t="inlineStr">
        <is>
          <t>3</t>
        </is>
      </c>
      <c r="AR273" s="2" t="inlineStr">
        <is>
          <t/>
        </is>
      </c>
      <c r="AS273" t="inlineStr">
        <is>
          <t/>
        </is>
      </c>
      <c r="AT273" t="inlineStr">
        <is>
          <t/>
        </is>
      </c>
      <c r="AU273" t="inlineStr">
        <is>
          <t/>
        </is>
      </c>
      <c r="AV273" t="inlineStr">
        <is>
          <t/>
        </is>
      </c>
      <c r="AW273" t="inlineStr">
        <is>
          <t/>
        </is>
      </c>
      <c r="AX273" t="inlineStr">
        <is>
          <t/>
        </is>
      </c>
      <c r="AY273" t="inlineStr">
        <is>
          <t/>
        </is>
      </c>
      <c r="AZ273" t="inlineStr">
        <is>
          <t/>
        </is>
      </c>
      <c r="BA273" t="inlineStr">
        <is>
          <t/>
        </is>
      </c>
      <c r="BB273" t="inlineStr">
        <is>
          <t/>
        </is>
      </c>
      <c r="BC273" t="inlineStr">
        <is>
          <t/>
        </is>
      </c>
      <c r="BD273" t="inlineStr">
        <is>
          <t/>
        </is>
      </c>
      <c r="BE273" t="inlineStr">
        <is>
          <t/>
        </is>
      </c>
      <c r="BF273" t="inlineStr">
        <is>
          <t/>
        </is>
      </c>
      <c r="BG273" t="inlineStr">
        <is>
          <t/>
        </is>
      </c>
      <c r="BH273" t="inlineStr">
        <is>
          <t/>
        </is>
      </c>
      <c r="BI273" t="inlineStr">
        <is>
          <t/>
        </is>
      </c>
      <c r="BJ273" t="inlineStr">
        <is>
          <t/>
        </is>
      </c>
      <c r="BK273" t="inlineStr">
        <is>
          <t/>
        </is>
      </c>
      <c r="BL273" t="inlineStr">
        <is>
          <t/>
        </is>
      </c>
      <c r="BM273" t="inlineStr">
        <is>
          <t/>
        </is>
      </c>
      <c r="BN273" t="inlineStr">
        <is>
          <t/>
        </is>
      </c>
      <c r="BO273" t="inlineStr">
        <is>
          <t/>
        </is>
      </c>
      <c r="BP273" t="inlineStr">
        <is>
          <t/>
        </is>
      </c>
      <c r="BQ273" t="inlineStr">
        <is>
          <t/>
        </is>
      </c>
      <c r="BR273" t="inlineStr">
        <is>
          <t/>
        </is>
      </c>
      <c r="BS273" t="inlineStr">
        <is>
          <t/>
        </is>
      </c>
      <c r="BT273" t="inlineStr">
        <is>
          <t/>
        </is>
      </c>
      <c r="BU273" t="inlineStr">
        <is>
          <t/>
        </is>
      </c>
      <c r="BV273" t="inlineStr">
        <is>
          <t/>
        </is>
      </c>
      <c r="BW273" t="inlineStr">
        <is>
          <t/>
        </is>
      </c>
      <c r="BX273" t="inlineStr">
        <is>
          <t/>
        </is>
      </c>
      <c r="BY273" t="inlineStr">
        <is>
          <t/>
        </is>
      </c>
      <c r="BZ273" s="2" t="inlineStr">
        <is>
          <t>karabin wyborowy|
karabin snajperski</t>
        </is>
      </c>
      <c r="CA273" s="2" t="inlineStr">
        <is>
          <t>3|
3</t>
        </is>
      </c>
      <c r="CB273" s="2" t="inlineStr">
        <is>
          <t xml:space="preserve">|
</t>
        </is>
      </c>
      <c r="CC273" t="inlineStr">
        <is>
          <t>karabin przeznaczony dla strzelca wyborowego w celu prowadzenia ognia pojedynczego na dużą odległość, z dużą precyzją, używany do likwidowania pojedynczych, istotnych dla przeciwnika celów (głównie osób), w odległości do kilkuset metrów</t>
        </is>
      </c>
      <c r="CD273" t="inlineStr">
        <is>
          <t/>
        </is>
      </c>
      <c r="CE273" t="inlineStr">
        <is>
          <t/>
        </is>
      </c>
      <c r="CF273" t="inlineStr">
        <is>
          <t/>
        </is>
      </c>
      <c r="CG273" t="inlineStr">
        <is>
          <t/>
        </is>
      </c>
      <c r="CH273" t="inlineStr">
        <is>
          <t/>
        </is>
      </c>
      <c r="CI273" t="inlineStr">
        <is>
          <t/>
        </is>
      </c>
      <c r="CJ273" t="inlineStr">
        <is>
          <t/>
        </is>
      </c>
      <c r="CK273" t="inlineStr">
        <is>
          <t/>
        </is>
      </c>
      <c r="CL273" t="inlineStr">
        <is>
          <t/>
        </is>
      </c>
      <c r="CM273" t="inlineStr">
        <is>
          <t/>
        </is>
      </c>
      <c r="CN273" t="inlineStr">
        <is>
          <t/>
        </is>
      </c>
      <c r="CO273" t="inlineStr">
        <is>
          <t/>
        </is>
      </c>
      <c r="CP273" t="inlineStr">
        <is>
          <t/>
        </is>
      </c>
      <c r="CQ273" t="inlineStr">
        <is>
          <t/>
        </is>
      </c>
      <c r="CR273" t="inlineStr">
        <is>
          <t/>
        </is>
      </c>
      <c r="CS273" t="inlineStr">
        <is>
          <t/>
        </is>
      </c>
      <c r="CT273" t="inlineStr">
        <is>
          <t/>
        </is>
      </c>
      <c r="CU273" t="inlineStr">
        <is>
          <t/>
        </is>
      </c>
      <c r="CV273" t="inlineStr">
        <is>
          <t/>
        </is>
      </c>
      <c r="CW273" t="inlineStr">
        <is>
          <t/>
        </is>
      </c>
    </row>
    <row r="274">
      <c r="A274" s="1" t="str">
        <f>HYPERLINK("https://iate.europa.eu/entry/result/1477029/all", "1477029")</f>
        <v>1477029</v>
      </c>
      <c r="B274" t="inlineStr">
        <is>
          <t>PRODUCTION, TECHNOLOGY AND RESEARCH</t>
        </is>
      </c>
      <c r="C274" t="inlineStr">
        <is>
          <t>PRODUCTION, TECHNOLOGY AND RESEARCH|technology and technical regulations</t>
        </is>
      </c>
      <c r="D274" t="inlineStr">
        <is>
          <t>yes</t>
        </is>
      </c>
      <c r="E274" t="inlineStr">
        <is>
          <t/>
        </is>
      </c>
      <c r="F274" t="inlineStr">
        <is>
          <t/>
        </is>
      </c>
      <c r="G274" t="inlineStr">
        <is>
          <t/>
        </is>
      </c>
      <c r="H274" t="inlineStr">
        <is>
          <t/>
        </is>
      </c>
      <c r="I274" t="inlineStr">
        <is>
          <t/>
        </is>
      </c>
      <c r="J274" s="2" t="inlineStr">
        <is>
          <t>přístroj pro noční vidění|
noktovizor</t>
        </is>
      </c>
      <c r="K274" s="2" t="inlineStr">
        <is>
          <t>3|
3</t>
        </is>
      </c>
      <c r="L274" s="2" t="inlineStr">
        <is>
          <t xml:space="preserve">|
</t>
        </is>
      </c>
      <c r="M274" t="inlineStr">
        <is>
          <t/>
        </is>
      </c>
      <c r="N274" s="2" t="inlineStr">
        <is>
          <t>optisk udstyr til brug i mørke</t>
        </is>
      </c>
      <c r="O274" s="2" t="inlineStr">
        <is>
          <t>2</t>
        </is>
      </c>
      <c r="P274" s="2" t="inlineStr">
        <is>
          <t/>
        </is>
      </c>
      <c r="Q274" t="inlineStr">
        <is>
          <t/>
        </is>
      </c>
      <c r="R274" s="2" t="inlineStr">
        <is>
          <t>Nachtsichtgerät</t>
        </is>
      </c>
      <c r="S274" s="2" t="inlineStr">
        <is>
          <t>2</t>
        </is>
      </c>
      <c r="T274" s="2" t="inlineStr">
        <is>
          <t/>
        </is>
      </c>
      <c r="U274" t="inlineStr">
        <is>
          <t/>
        </is>
      </c>
      <c r="V274" s="2" t="inlineStr">
        <is>
          <t>συσκευή νυχτερινής όρασης</t>
        </is>
      </c>
      <c r="W274" s="2" t="inlineStr">
        <is>
          <t>2</t>
        </is>
      </c>
      <c r="X274" s="2" t="inlineStr">
        <is>
          <t/>
        </is>
      </c>
      <c r="Y274" t="inlineStr">
        <is>
          <t/>
        </is>
      </c>
      <c r="Z274" s="2" t="inlineStr">
        <is>
          <t>night vision device|
NVD</t>
        </is>
      </c>
      <c r="AA274" s="2" t="inlineStr">
        <is>
          <t>2|
1</t>
        </is>
      </c>
      <c r="AB274" s="2" t="inlineStr">
        <is>
          <t xml:space="preserve">|
</t>
        </is>
      </c>
      <c r="AC274" t="inlineStr">
        <is>
          <t/>
        </is>
      </c>
      <c r="AD274" s="2" t="inlineStr">
        <is>
          <t>dispositivo de visión nocturna</t>
        </is>
      </c>
      <c r="AE274" s="2" t="inlineStr">
        <is>
          <t>2</t>
        </is>
      </c>
      <c r="AF274" s="2" t="inlineStr">
        <is>
          <t/>
        </is>
      </c>
      <c r="AG274" t="inlineStr">
        <is>
          <t/>
        </is>
      </c>
      <c r="AH274" t="inlineStr">
        <is>
          <t/>
        </is>
      </c>
      <c r="AI274" t="inlineStr">
        <is>
          <t/>
        </is>
      </c>
      <c r="AJ274" t="inlineStr">
        <is>
          <t/>
        </is>
      </c>
      <c r="AK274" t="inlineStr">
        <is>
          <t/>
        </is>
      </c>
      <c r="AL274" t="inlineStr">
        <is>
          <t/>
        </is>
      </c>
      <c r="AM274" t="inlineStr">
        <is>
          <t/>
        </is>
      </c>
      <c r="AN274" t="inlineStr">
        <is>
          <t/>
        </is>
      </c>
      <c r="AO274" t="inlineStr">
        <is>
          <t/>
        </is>
      </c>
      <c r="AP274" s="2" t="inlineStr">
        <is>
          <t>dispositif de vision nocturne</t>
        </is>
      </c>
      <c r="AQ274" s="2" t="inlineStr">
        <is>
          <t>2</t>
        </is>
      </c>
      <c r="AR274" s="2" t="inlineStr">
        <is>
          <t/>
        </is>
      </c>
      <c r="AS274" t="inlineStr">
        <is>
          <t/>
        </is>
      </c>
      <c r="AT274" t="inlineStr">
        <is>
          <t/>
        </is>
      </c>
      <c r="AU274" t="inlineStr">
        <is>
          <t/>
        </is>
      </c>
      <c r="AV274" t="inlineStr">
        <is>
          <t/>
        </is>
      </c>
      <c r="AW274" t="inlineStr">
        <is>
          <t/>
        </is>
      </c>
      <c r="AX274" t="inlineStr">
        <is>
          <t/>
        </is>
      </c>
      <c r="AY274" t="inlineStr">
        <is>
          <t/>
        </is>
      </c>
      <c r="AZ274" t="inlineStr">
        <is>
          <t/>
        </is>
      </c>
      <c r="BA274" t="inlineStr">
        <is>
          <t/>
        </is>
      </c>
      <c r="BB274" t="inlineStr">
        <is>
          <t/>
        </is>
      </c>
      <c r="BC274" t="inlineStr">
        <is>
          <t/>
        </is>
      </c>
      <c r="BD274" t="inlineStr">
        <is>
          <t/>
        </is>
      </c>
      <c r="BE274" t="inlineStr">
        <is>
          <t/>
        </is>
      </c>
      <c r="BF274" s="2" t="inlineStr">
        <is>
          <t>dispositivo di visione notturna</t>
        </is>
      </c>
      <c r="BG274" s="2" t="inlineStr">
        <is>
          <t>2</t>
        </is>
      </c>
      <c r="BH274" s="2" t="inlineStr">
        <is>
          <t/>
        </is>
      </c>
      <c r="BI274" t="inlineStr">
        <is>
          <t/>
        </is>
      </c>
      <c r="BJ274" t="inlineStr">
        <is>
          <t/>
        </is>
      </c>
      <c r="BK274" t="inlineStr">
        <is>
          <t/>
        </is>
      </c>
      <c r="BL274" t="inlineStr">
        <is>
          <t/>
        </is>
      </c>
      <c r="BM274" t="inlineStr">
        <is>
          <t/>
        </is>
      </c>
      <c r="BN274" t="inlineStr">
        <is>
          <t/>
        </is>
      </c>
      <c r="BO274" t="inlineStr">
        <is>
          <t/>
        </is>
      </c>
      <c r="BP274" t="inlineStr">
        <is>
          <t/>
        </is>
      </c>
      <c r="BQ274" t="inlineStr">
        <is>
          <t/>
        </is>
      </c>
      <c r="BR274" s="2" t="inlineStr">
        <is>
          <t>apparat tal-viżjoni fid-dlam</t>
        </is>
      </c>
      <c r="BS274" s="2" t="inlineStr">
        <is>
          <t>3</t>
        </is>
      </c>
      <c r="BT274" s="2" t="inlineStr">
        <is>
          <t/>
        </is>
      </c>
      <c r="BU274" t="inlineStr">
        <is>
          <t/>
        </is>
      </c>
      <c r="BV274" s="2" t="inlineStr">
        <is>
          <t>nachtkijkapparaat</t>
        </is>
      </c>
      <c r="BW274" s="2" t="inlineStr">
        <is>
          <t>2</t>
        </is>
      </c>
      <c r="BX274" s="2" t="inlineStr">
        <is>
          <t/>
        </is>
      </c>
      <c r="BY274" t="inlineStr">
        <is>
          <t/>
        </is>
      </c>
      <c r="BZ274" s="2" t="inlineStr">
        <is>
          <t>urządzenie noktowizyjne|
noktowizor</t>
        </is>
      </c>
      <c r="CA274" s="2" t="inlineStr">
        <is>
          <t>3|
3</t>
        </is>
      </c>
      <c r="CB274" s="2" t="inlineStr">
        <is>
          <t xml:space="preserve">|
</t>
        </is>
      </c>
      <c r="CC274" t="inlineStr">
        <is>
          <t>przyrząd elektroniczny umożliwiający widzenie w ciemności lub we mgle</t>
        </is>
      </c>
      <c r="CD274" s="2" t="inlineStr">
        <is>
          <t>dispositivo de visão noturna|
visor noturno</t>
        </is>
      </c>
      <c r="CE274" s="2" t="inlineStr">
        <is>
          <t>2|
3</t>
        </is>
      </c>
      <c r="CF274" s="2" t="inlineStr">
        <is>
          <t xml:space="preserve">|
</t>
        </is>
      </c>
      <c r="CG274" t="inlineStr">
        <is>
          <t>Aparelho utilizado para ver objetos na escuridão, quer convertendo luz infravermelha refletida em luz visível quer convertendo luz noturna em luz visível por amplificação.</t>
        </is>
      </c>
      <c r="CH274" t="inlineStr">
        <is>
          <t/>
        </is>
      </c>
      <c r="CI274" t="inlineStr">
        <is>
          <t/>
        </is>
      </c>
      <c r="CJ274" t="inlineStr">
        <is>
          <t/>
        </is>
      </c>
      <c r="CK274" t="inlineStr">
        <is>
          <t/>
        </is>
      </c>
      <c r="CL274" t="inlineStr">
        <is>
          <t/>
        </is>
      </c>
      <c r="CM274" t="inlineStr">
        <is>
          <t/>
        </is>
      </c>
      <c r="CN274" t="inlineStr">
        <is>
          <t/>
        </is>
      </c>
      <c r="CO274" t="inlineStr">
        <is>
          <t/>
        </is>
      </c>
      <c r="CP274" t="inlineStr">
        <is>
          <t/>
        </is>
      </c>
      <c r="CQ274" t="inlineStr">
        <is>
          <t/>
        </is>
      </c>
      <c r="CR274" t="inlineStr">
        <is>
          <t/>
        </is>
      </c>
      <c r="CS274" t="inlineStr">
        <is>
          <t/>
        </is>
      </c>
      <c r="CT274" t="inlineStr">
        <is>
          <t/>
        </is>
      </c>
      <c r="CU274" t="inlineStr">
        <is>
          <t/>
        </is>
      </c>
      <c r="CV274" t="inlineStr">
        <is>
          <t/>
        </is>
      </c>
      <c r="CW274" t="inlineStr">
        <is>
          <t/>
        </is>
      </c>
    </row>
    <row r="275">
      <c r="A275" s="1" t="str">
        <f>HYPERLINK("https://iate.europa.eu/entry/result/794198/all", "794198")</f>
        <v>794198</v>
      </c>
      <c r="B275" t="inlineStr">
        <is>
          <t>INTERNATIONAL RELATIONS</t>
        </is>
      </c>
      <c r="C275" t="inlineStr">
        <is>
          <t>INTERNATIONAL RELATIONS|defence|military equipment</t>
        </is>
      </c>
      <c r="D275" t="inlineStr">
        <is>
          <t>no</t>
        </is>
      </c>
      <c r="E275" t="inlineStr">
        <is>
          <t/>
        </is>
      </c>
      <c r="F275" t="inlineStr">
        <is>
          <t/>
        </is>
      </c>
      <c r="G275" t="inlineStr">
        <is>
          <t/>
        </is>
      </c>
      <c r="H275" t="inlineStr">
        <is>
          <t/>
        </is>
      </c>
      <c r="I275" t="inlineStr">
        <is>
          <t/>
        </is>
      </c>
      <c r="J275" t="inlineStr">
        <is>
          <t/>
        </is>
      </c>
      <c r="K275" t="inlineStr">
        <is>
          <t/>
        </is>
      </c>
      <c r="L275" t="inlineStr">
        <is>
          <t/>
        </is>
      </c>
      <c r="M275" t="inlineStr">
        <is>
          <t/>
        </is>
      </c>
      <c r="N275" t="inlineStr">
        <is>
          <t/>
        </is>
      </c>
      <c r="O275" t="inlineStr">
        <is>
          <t/>
        </is>
      </c>
      <c r="P275" t="inlineStr">
        <is>
          <t/>
        </is>
      </c>
      <c r="Q275" t="inlineStr">
        <is>
          <t/>
        </is>
      </c>
      <c r="R275" s="2" t="inlineStr">
        <is>
          <t>Panzerabwehr..|
Panzerjäger..</t>
        </is>
      </c>
      <c r="S275" s="2" t="inlineStr">
        <is>
          <t>1|
1</t>
        </is>
      </c>
      <c r="T275" s="2" t="inlineStr">
        <is>
          <t xml:space="preserve">|
</t>
        </is>
      </c>
      <c r="U275" t="inlineStr">
        <is>
          <t/>
        </is>
      </c>
      <c r="V275" t="inlineStr">
        <is>
          <t/>
        </is>
      </c>
      <c r="W275" t="inlineStr">
        <is>
          <t/>
        </is>
      </c>
      <c r="X275" t="inlineStr">
        <is>
          <t/>
        </is>
      </c>
      <c r="Y275" t="inlineStr">
        <is>
          <t/>
        </is>
      </c>
      <c r="Z275" s="2" t="inlineStr">
        <is>
          <t>anti-tank</t>
        </is>
      </c>
      <c r="AA275" s="2" t="inlineStr">
        <is>
          <t>1</t>
        </is>
      </c>
      <c r="AB275" s="2" t="inlineStr">
        <is>
          <t/>
        </is>
      </c>
      <c r="AC275" t="inlineStr">
        <is>
          <t/>
        </is>
      </c>
      <c r="AD275" s="2" t="inlineStr">
        <is>
          <t>contracarro|
anticarro</t>
        </is>
      </c>
      <c r="AE275" s="2" t="inlineStr">
        <is>
          <t>3|
3</t>
        </is>
      </c>
      <c r="AF275" s="2" t="inlineStr">
        <is>
          <t xml:space="preserve">|
</t>
        </is>
      </c>
      <c r="AG275" t="inlineStr">
        <is>
          <t>Armas, carros u otros medios cuyo objetivo principal es la destrucción de otros carros blindados enemigos.</t>
        </is>
      </c>
      <c r="AH275" t="inlineStr">
        <is>
          <t/>
        </is>
      </c>
      <c r="AI275" t="inlineStr">
        <is>
          <t/>
        </is>
      </c>
      <c r="AJ275" t="inlineStr">
        <is>
          <t/>
        </is>
      </c>
      <c r="AK275" t="inlineStr">
        <is>
          <t/>
        </is>
      </c>
      <c r="AL275" s="2" t="inlineStr">
        <is>
          <t>panssarintorjunta-</t>
        </is>
      </c>
      <c r="AM275" s="2" t="inlineStr">
        <is>
          <t>3</t>
        </is>
      </c>
      <c r="AN275" s="2" t="inlineStr">
        <is>
          <t/>
        </is>
      </c>
      <c r="AO275" t="inlineStr">
        <is>
          <t/>
        </is>
      </c>
      <c r="AP275" s="2" t="inlineStr">
        <is>
          <t>anti-char</t>
        </is>
      </c>
      <c r="AQ275" s="2" t="inlineStr">
        <is>
          <t>3</t>
        </is>
      </c>
      <c r="AR275" s="2" t="inlineStr">
        <is>
          <t/>
        </is>
      </c>
      <c r="AS275" t="inlineStr">
        <is>
          <t/>
        </is>
      </c>
      <c r="AT275" t="inlineStr">
        <is>
          <t/>
        </is>
      </c>
      <c r="AU275" t="inlineStr">
        <is>
          <t/>
        </is>
      </c>
      <c r="AV275" t="inlineStr">
        <is>
          <t/>
        </is>
      </c>
      <c r="AW275" t="inlineStr">
        <is>
          <t/>
        </is>
      </c>
      <c r="AX275" t="inlineStr">
        <is>
          <t/>
        </is>
      </c>
      <c r="AY275" t="inlineStr">
        <is>
          <t/>
        </is>
      </c>
      <c r="AZ275" t="inlineStr">
        <is>
          <t/>
        </is>
      </c>
      <c r="BA275" t="inlineStr">
        <is>
          <t/>
        </is>
      </c>
      <c r="BB275" t="inlineStr">
        <is>
          <t/>
        </is>
      </c>
      <c r="BC275" t="inlineStr">
        <is>
          <t/>
        </is>
      </c>
      <c r="BD275" t="inlineStr">
        <is>
          <t/>
        </is>
      </c>
      <c r="BE275" t="inlineStr">
        <is>
          <t/>
        </is>
      </c>
      <c r="BF275" s="2" t="inlineStr">
        <is>
          <t>controcarro</t>
        </is>
      </c>
      <c r="BG275" s="2" t="inlineStr">
        <is>
          <t>2</t>
        </is>
      </c>
      <c r="BH275" s="2" t="inlineStr">
        <is>
          <t/>
        </is>
      </c>
      <c r="BI275" t="inlineStr">
        <is>
          <t/>
        </is>
      </c>
      <c r="BJ275" t="inlineStr">
        <is>
          <t/>
        </is>
      </c>
      <c r="BK275" t="inlineStr">
        <is>
          <t/>
        </is>
      </c>
      <c r="BL275" t="inlineStr">
        <is>
          <t/>
        </is>
      </c>
      <c r="BM275" t="inlineStr">
        <is>
          <t/>
        </is>
      </c>
      <c r="BN275" t="inlineStr">
        <is>
          <t/>
        </is>
      </c>
      <c r="BO275" t="inlineStr">
        <is>
          <t/>
        </is>
      </c>
      <c r="BP275" t="inlineStr">
        <is>
          <t/>
        </is>
      </c>
      <c r="BQ275" t="inlineStr">
        <is>
          <t/>
        </is>
      </c>
      <c r="BR275" t="inlineStr">
        <is>
          <t/>
        </is>
      </c>
      <c r="BS275" t="inlineStr">
        <is>
          <t/>
        </is>
      </c>
      <c r="BT275" t="inlineStr">
        <is>
          <t/>
        </is>
      </c>
      <c r="BU275" t="inlineStr">
        <is>
          <t/>
        </is>
      </c>
      <c r="BV275" t="inlineStr">
        <is>
          <t/>
        </is>
      </c>
      <c r="BW275" t="inlineStr">
        <is>
          <t/>
        </is>
      </c>
      <c r="BX275" t="inlineStr">
        <is>
          <t/>
        </is>
      </c>
      <c r="BY275" t="inlineStr">
        <is>
          <t/>
        </is>
      </c>
      <c r="BZ275" s="2" t="inlineStr">
        <is>
          <t>przeciwpancerny</t>
        </is>
      </c>
      <c r="CA275" s="2" t="inlineStr">
        <is>
          <t>3</t>
        </is>
      </c>
      <c r="CB275" s="2" t="inlineStr">
        <is>
          <t/>
        </is>
      </c>
      <c r="CC275" t="inlineStr">
        <is>
          <t>stosowany przeciw broni pancernej</t>
        </is>
      </c>
      <c r="CD275" s="2" t="inlineStr">
        <is>
          <t>anticarro</t>
        </is>
      </c>
      <c r="CE275" s="2" t="inlineStr">
        <is>
          <t>3</t>
        </is>
      </c>
      <c r="CF275" s="2" t="inlineStr">
        <is>
          <t/>
        </is>
      </c>
      <c r="CG275" t="inlineStr">
        <is>
          <t>Qualificativo de armas ou outros meios que visam destruir viaturas blindadas inimigas (ex.: granadas, minas, munições, canhões, helicópteros, mísseis).</t>
        </is>
      </c>
      <c r="CH275" t="inlineStr">
        <is>
          <t/>
        </is>
      </c>
      <c r="CI275" t="inlineStr">
        <is>
          <t/>
        </is>
      </c>
      <c r="CJ275" t="inlineStr">
        <is>
          <t/>
        </is>
      </c>
      <c r="CK275" t="inlineStr">
        <is>
          <t/>
        </is>
      </c>
      <c r="CL275" t="inlineStr">
        <is>
          <t/>
        </is>
      </c>
      <c r="CM275" t="inlineStr">
        <is>
          <t/>
        </is>
      </c>
      <c r="CN275" t="inlineStr">
        <is>
          <t/>
        </is>
      </c>
      <c r="CO275" t="inlineStr">
        <is>
          <t/>
        </is>
      </c>
      <c r="CP275" t="inlineStr">
        <is>
          <t/>
        </is>
      </c>
      <c r="CQ275" t="inlineStr">
        <is>
          <t/>
        </is>
      </c>
      <c r="CR275" t="inlineStr">
        <is>
          <t/>
        </is>
      </c>
      <c r="CS275" t="inlineStr">
        <is>
          <t/>
        </is>
      </c>
      <c r="CT275" t="inlineStr">
        <is>
          <t/>
        </is>
      </c>
      <c r="CU275" t="inlineStr">
        <is>
          <t/>
        </is>
      </c>
      <c r="CV275" t="inlineStr">
        <is>
          <t/>
        </is>
      </c>
      <c r="CW275" t="inlineStr">
        <is>
          <t/>
        </is>
      </c>
    </row>
    <row r="276">
      <c r="A276" s="1" t="str">
        <f>HYPERLINK("https://iate.europa.eu/entry/result/919177/all", "919177")</f>
        <v>919177</v>
      </c>
      <c r="B276" t="inlineStr">
        <is>
          <t>INTERNATIONAL RELATIONS</t>
        </is>
      </c>
      <c r="C276" t="inlineStr">
        <is>
          <t>INTERNATIONAL RELATIONS|defence|military equipment</t>
        </is>
      </c>
      <c r="D276" t="inlineStr">
        <is>
          <t>no</t>
        </is>
      </c>
      <c r="E276" t="inlineStr">
        <is>
          <t/>
        </is>
      </c>
      <c r="F276" t="inlineStr">
        <is>
          <t/>
        </is>
      </c>
      <c r="G276" t="inlineStr">
        <is>
          <t/>
        </is>
      </c>
      <c r="H276" t="inlineStr">
        <is>
          <t/>
        </is>
      </c>
      <c r="I276" t="inlineStr">
        <is>
          <t/>
        </is>
      </c>
      <c r="J276" t="inlineStr">
        <is>
          <t/>
        </is>
      </c>
      <c r="K276" t="inlineStr">
        <is>
          <t/>
        </is>
      </c>
      <c r="L276" t="inlineStr">
        <is>
          <t/>
        </is>
      </c>
      <c r="M276" t="inlineStr">
        <is>
          <t/>
        </is>
      </c>
      <c r="N276" s="2" t="inlineStr">
        <is>
          <t>røggranat</t>
        </is>
      </c>
      <c r="O276" s="2" t="inlineStr">
        <is>
          <t>4</t>
        </is>
      </c>
      <c r="P276" s="2" t="inlineStr">
        <is>
          <t/>
        </is>
      </c>
      <c r="Q276" t="inlineStr">
        <is>
          <t/>
        </is>
      </c>
      <c r="R276" s="2" t="inlineStr">
        <is>
          <t>Rauch- und Nebelgranate|
Nebelkörper|
Rauchkörper</t>
        </is>
      </c>
      <c r="S276" s="2" t="inlineStr">
        <is>
          <t>3|
3|
3</t>
        </is>
      </c>
      <c r="T276" s="2" t="inlineStr">
        <is>
          <t xml:space="preserve">|
|
</t>
        </is>
      </c>
      <c r="U276" t="inlineStr">
        <is>
          <t>Granate, die starken Rauch oder Nebel ausbringt</t>
        </is>
      </c>
      <c r="V276" s="2" t="inlineStr">
        <is>
          <t>καπνογόνο</t>
        </is>
      </c>
      <c r="W276" s="2" t="inlineStr">
        <is>
          <t>3</t>
        </is>
      </c>
      <c r="X276" s="2" t="inlineStr">
        <is>
          <t/>
        </is>
      </c>
      <c r="Y276" t="inlineStr">
        <is>
          <t/>
        </is>
      </c>
      <c r="Z276" s="2" t="inlineStr">
        <is>
          <t>smoke grenade</t>
        </is>
      </c>
      <c r="AA276" s="2" t="inlineStr">
        <is>
          <t>3</t>
        </is>
      </c>
      <c r="AB276" s="2" t="inlineStr">
        <is>
          <t/>
        </is>
      </c>
      <c r="AC276" t="inlineStr">
        <is>
          <t>grenade used as a ground-to-ground or ground-to-air signalling device, a target or landing zone marking device, or a screening device for unit movements; may produce white or coloured smoke</t>
        </is>
      </c>
      <c r="AD276" s="2" t="inlineStr">
        <is>
          <t>granada fumígena</t>
        </is>
      </c>
      <c r="AE276" s="2" t="inlineStr">
        <is>
          <t>3</t>
        </is>
      </c>
      <c r="AF276" s="2" t="inlineStr">
        <is>
          <t/>
        </is>
      </c>
      <c r="AG276" t="inlineStr">
        <is>
          <t>Las granadas fumígenas son similares a las de gas, (portan contenido gaseoso en un cilindro a prueba de corrosión. Llevan una carga explosiva pequeña que la rompe y unos pequeños orificios que al mezclar los distintos componentes, esparcen el gas venenoso o incapacitante) pero se emplean para crear cortinas con humos coloreados, para ocultamiento o para demarcación y reglaje</t>
        </is>
      </c>
      <c r="AH276" s="2" t="inlineStr">
        <is>
          <t>suitsugranaat</t>
        </is>
      </c>
      <c r="AI276" s="2" t="inlineStr">
        <is>
          <t>3</t>
        </is>
      </c>
      <c r="AJ276" s="2" t="inlineStr">
        <is>
          <t/>
        </is>
      </c>
      <c r="AK276" t="inlineStr">
        <is>
          <t/>
        </is>
      </c>
      <c r="AL276" s="2" t="inlineStr">
        <is>
          <t>savukranaatti</t>
        </is>
      </c>
      <c r="AM276" s="2" t="inlineStr">
        <is>
          <t>2</t>
        </is>
      </c>
      <c r="AN276" s="2" t="inlineStr">
        <is>
          <t/>
        </is>
      </c>
      <c r="AO276" t="inlineStr">
        <is>
          <t/>
        </is>
      </c>
      <c r="AP276" s="2" t="inlineStr">
        <is>
          <t>grenade fumigène</t>
        </is>
      </c>
      <c r="AQ276" s="2" t="inlineStr">
        <is>
          <t>1</t>
        </is>
      </c>
      <c r="AR276" s="2" t="inlineStr">
        <is>
          <t/>
        </is>
      </c>
      <c r="AS276" t="inlineStr">
        <is>
          <t/>
        </is>
      </c>
      <c r="AT276" t="inlineStr">
        <is>
          <t/>
        </is>
      </c>
      <c r="AU276" t="inlineStr">
        <is>
          <t/>
        </is>
      </c>
      <c r="AV276" t="inlineStr">
        <is>
          <t/>
        </is>
      </c>
      <c r="AW276" t="inlineStr">
        <is>
          <t/>
        </is>
      </c>
      <c r="AX276" t="inlineStr">
        <is>
          <t/>
        </is>
      </c>
      <c r="AY276" t="inlineStr">
        <is>
          <t/>
        </is>
      </c>
      <c r="AZ276" t="inlineStr">
        <is>
          <t/>
        </is>
      </c>
      <c r="BA276" t="inlineStr">
        <is>
          <t/>
        </is>
      </c>
      <c r="BB276" t="inlineStr">
        <is>
          <t/>
        </is>
      </c>
      <c r="BC276" t="inlineStr">
        <is>
          <t/>
        </is>
      </c>
      <c r="BD276" t="inlineStr">
        <is>
          <t/>
        </is>
      </c>
      <c r="BE276" t="inlineStr">
        <is>
          <t/>
        </is>
      </c>
      <c r="BF276" t="inlineStr">
        <is>
          <t/>
        </is>
      </c>
      <c r="BG276" t="inlineStr">
        <is>
          <t/>
        </is>
      </c>
      <c r="BH276" t="inlineStr">
        <is>
          <t/>
        </is>
      </c>
      <c r="BI276" t="inlineStr">
        <is>
          <t/>
        </is>
      </c>
      <c r="BJ276" t="inlineStr">
        <is>
          <t/>
        </is>
      </c>
      <c r="BK276" t="inlineStr">
        <is>
          <t/>
        </is>
      </c>
      <c r="BL276" t="inlineStr">
        <is>
          <t/>
        </is>
      </c>
      <c r="BM276" t="inlineStr">
        <is>
          <t/>
        </is>
      </c>
      <c r="BN276" s="2" t="inlineStr">
        <is>
          <t>dūmu granāta</t>
        </is>
      </c>
      <c r="BO276" s="2" t="inlineStr">
        <is>
          <t>3</t>
        </is>
      </c>
      <c r="BP276" s="2" t="inlineStr">
        <is>
          <t/>
        </is>
      </c>
      <c r="BQ276" t="inlineStr">
        <is>
          <t>granāta, ko var izmantot, lai atsevišķam karavīram un nelielām karavīru grupām nodrošinātu īslaicīgu aizsegu tuvcīņā vai arī lai izmantotu kā signālierīci, piemēram, nolaišanās zonas norādīšanai</t>
        </is>
      </c>
      <c r="BR276" s="2" t="inlineStr">
        <is>
          <t>granata tad-duħħan</t>
        </is>
      </c>
      <c r="BS276" s="2" t="inlineStr">
        <is>
          <t>3</t>
        </is>
      </c>
      <c r="BT276" s="2" t="inlineStr">
        <is>
          <t/>
        </is>
      </c>
      <c r="BU276" t="inlineStr">
        <is>
          <t>granata li tintuża bħala apparat ta' senjalar mill-art għall-art jew mill-art għall-ajru, apparat ta' mmarkar taż-żona fil-mira jew ta' nżul, jew apparat ta' skrinjar għall-movimenti tal-unità; tista' tarmi duħħan abjad jew bil-kulur</t>
        </is>
      </c>
      <c r="BV276" t="inlineStr">
        <is>
          <t/>
        </is>
      </c>
      <c r="BW276" t="inlineStr">
        <is>
          <t/>
        </is>
      </c>
      <c r="BX276" t="inlineStr">
        <is>
          <t/>
        </is>
      </c>
      <c r="BY276" t="inlineStr">
        <is>
          <t/>
        </is>
      </c>
      <c r="BZ276" t="inlineStr">
        <is>
          <t/>
        </is>
      </c>
      <c r="CA276" t="inlineStr">
        <is>
          <t/>
        </is>
      </c>
      <c r="CB276" t="inlineStr">
        <is>
          <t/>
        </is>
      </c>
      <c r="CC276" t="inlineStr">
        <is>
          <t/>
        </is>
      </c>
      <c r="CD276" s="2" t="inlineStr">
        <is>
          <t>granada fumígena</t>
        </is>
      </c>
      <c r="CE276" s="2" t="inlineStr">
        <is>
          <t>3</t>
        </is>
      </c>
      <c r="CF276" s="2" t="inlineStr">
        <is>
          <t/>
        </is>
      </c>
      <c r="CG276" t="inlineStr">
        <is>
          <t>Granada carregada com uma mistura que produz uma grande quantidade de fumo destinado a ocultar posições ou movimentos.</t>
        </is>
      </c>
      <c r="CH276" t="inlineStr">
        <is>
          <t/>
        </is>
      </c>
      <c r="CI276" t="inlineStr">
        <is>
          <t/>
        </is>
      </c>
      <c r="CJ276" t="inlineStr">
        <is>
          <t/>
        </is>
      </c>
      <c r="CK276" t="inlineStr">
        <is>
          <t/>
        </is>
      </c>
      <c r="CL276" t="inlineStr">
        <is>
          <t/>
        </is>
      </c>
      <c r="CM276" t="inlineStr">
        <is>
          <t/>
        </is>
      </c>
      <c r="CN276" t="inlineStr">
        <is>
          <t/>
        </is>
      </c>
      <c r="CO276" t="inlineStr">
        <is>
          <t/>
        </is>
      </c>
      <c r="CP276" t="inlineStr">
        <is>
          <t/>
        </is>
      </c>
      <c r="CQ276" t="inlineStr">
        <is>
          <t/>
        </is>
      </c>
      <c r="CR276" t="inlineStr">
        <is>
          <t/>
        </is>
      </c>
      <c r="CS276" t="inlineStr">
        <is>
          <t/>
        </is>
      </c>
      <c r="CT276" s="2" t="inlineStr">
        <is>
          <t>rökgranat</t>
        </is>
      </c>
      <c r="CU276" s="2" t="inlineStr">
        <is>
          <t>1</t>
        </is>
      </c>
      <c r="CV276" s="2" t="inlineStr">
        <is>
          <t/>
        </is>
      </c>
      <c r="CW276" t="inlineStr">
        <is>
          <t>"Granater benämns med ett prefix beroende på vilken verkan eller måltyp de är avsedda för, t.ex. rökgranat, lysgranat eller sjömålsgranat. "</t>
        </is>
      </c>
    </row>
    <row r="277">
      <c r="A277" s="1" t="str">
        <f>HYPERLINK("https://iate.europa.eu/entry/result/844069/all", "844069")</f>
        <v>844069</v>
      </c>
      <c r="B277" t="inlineStr">
        <is>
          <t>INTERNATIONAL RELATIONS</t>
        </is>
      </c>
      <c r="C277" t="inlineStr">
        <is>
          <t>INTERNATIONAL RELATIONS|defence|military equipment</t>
        </is>
      </c>
      <c r="D277" t="inlineStr">
        <is>
          <t>no</t>
        </is>
      </c>
      <c r="E277" t="inlineStr">
        <is>
          <t/>
        </is>
      </c>
      <c r="F277" t="inlineStr">
        <is>
          <t/>
        </is>
      </c>
      <c r="G277" t="inlineStr">
        <is>
          <t/>
        </is>
      </c>
      <c r="H277" t="inlineStr">
        <is>
          <t/>
        </is>
      </c>
      <c r="I277" t="inlineStr">
        <is>
          <t/>
        </is>
      </c>
      <c r="J277" t="inlineStr">
        <is>
          <t/>
        </is>
      </c>
      <c r="K277" t="inlineStr">
        <is>
          <t/>
        </is>
      </c>
      <c r="L277" t="inlineStr">
        <is>
          <t/>
        </is>
      </c>
      <c r="M277" t="inlineStr">
        <is>
          <t/>
        </is>
      </c>
      <c r="N277" t="inlineStr">
        <is>
          <t/>
        </is>
      </c>
      <c r="O277" t="inlineStr">
        <is>
          <t/>
        </is>
      </c>
      <c r="P277" t="inlineStr">
        <is>
          <t/>
        </is>
      </c>
      <c r="Q277" t="inlineStr">
        <is>
          <t/>
        </is>
      </c>
      <c r="R277" s="2" t="inlineStr">
        <is>
          <t>Rakete</t>
        </is>
      </c>
      <c r="S277" s="2" t="inlineStr">
        <is>
          <t>3</t>
        </is>
      </c>
      <c r="T277" s="2" t="inlineStr">
        <is>
          <t/>
        </is>
      </c>
      <c r="U277" t="inlineStr">
        <is>
          <t/>
        </is>
      </c>
      <c r="V277" s="2" t="inlineStr">
        <is>
          <t>πύραυλος</t>
        </is>
      </c>
      <c r="W277" s="2" t="inlineStr">
        <is>
          <t>3</t>
        </is>
      </c>
      <c r="X277" s="2" t="inlineStr">
        <is>
          <t/>
        </is>
      </c>
      <c r="Y277" t="inlineStr">
        <is>
          <t/>
        </is>
      </c>
      <c r="Z277" s="2" t="inlineStr">
        <is>
          <t>rocket</t>
        </is>
      </c>
      <c r="AA277" s="2" t="inlineStr">
        <is>
          <t>3</t>
        </is>
      </c>
      <c r="AB277" s="2" t="inlineStr">
        <is>
          <t/>
        </is>
      </c>
      <c r="AC277" t="inlineStr">
        <is>
          <t>self-propelled vehicle whose trajectory or course, while in flight, cannot be controlled</t>
        </is>
      </c>
      <c r="AD277" s="2" t="inlineStr">
        <is>
          <t>cohete</t>
        </is>
      </c>
      <c r="AE277" s="2" t="inlineStr">
        <is>
          <t>3</t>
        </is>
      </c>
      <c r="AF277" s="2" t="inlineStr">
        <is>
          <t/>
        </is>
      </c>
      <c r="AG277" t="inlineStr">
        <is>
          <t>Vehículo autopropulsado cuya trayectoria o recorrido no puede ser controlado en vuelo.</t>
        </is>
      </c>
      <c r="AH277" s="2" t="inlineStr">
        <is>
          <t>rakett|
mittejuhitav rakett</t>
        </is>
      </c>
      <c r="AI277" s="2" t="inlineStr">
        <is>
          <t>3|
3</t>
        </is>
      </c>
      <c r="AJ277" s="2" t="inlineStr">
        <is>
          <t xml:space="preserve">|
</t>
        </is>
      </c>
      <c r="AK277" t="inlineStr">
        <is>
          <t>iseliikuv laskekeha, mille lennujoont ega suunda ei saa lennu ajal juhtida</t>
        </is>
      </c>
      <c r="AL277" t="inlineStr">
        <is>
          <t/>
        </is>
      </c>
      <c r="AM277" t="inlineStr">
        <is>
          <t/>
        </is>
      </c>
      <c r="AN277" t="inlineStr">
        <is>
          <t/>
        </is>
      </c>
      <c r="AO277" t="inlineStr">
        <is>
          <t/>
        </is>
      </c>
      <c r="AP277" s="2" t="inlineStr">
        <is>
          <t>roquette</t>
        </is>
      </c>
      <c r="AQ277" s="2" t="inlineStr">
        <is>
          <t>3</t>
        </is>
      </c>
      <c r="AR277" s="2" t="inlineStr">
        <is>
          <t/>
        </is>
      </c>
      <c r="AS277" t="inlineStr">
        <is>
          <t>véhicule autopropulsé dont la trajectoire en vol ne peut être guidée</t>
        </is>
      </c>
      <c r="AT277" t="inlineStr">
        <is>
          <t/>
        </is>
      </c>
      <c r="AU277" t="inlineStr">
        <is>
          <t/>
        </is>
      </c>
      <c r="AV277" t="inlineStr">
        <is>
          <t/>
        </is>
      </c>
      <c r="AW277" t="inlineStr">
        <is>
          <t/>
        </is>
      </c>
      <c r="AX277" t="inlineStr">
        <is>
          <t/>
        </is>
      </c>
      <c r="AY277" t="inlineStr">
        <is>
          <t/>
        </is>
      </c>
      <c r="AZ277" t="inlineStr">
        <is>
          <t/>
        </is>
      </c>
      <c r="BA277" t="inlineStr">
        <is>
          <t/>
        </is>
      </c>
      <c r="BB277" s="2" t="inlineStr">
        <is>
          <t>rakétalövedék</t>
        </is>
      </c>
      <c r="BC277" s="2" t="inlineStr">
        <is>
          <t>3</t>
        </is>
      </c>
      <c r="BD277" s="2" t="inlineStr">
        <is>
          <t/>
        </is>
      </c>
      <c r="BE277" t="inlineStr">
        <is>
          <t>olyan saját meghajtással rendelkező
eszköz, amelynek röppályáját vagy repülési
irányát menet közben nem lehet
megváltoztatni</t>
        </is>
      </c>
      <c r="BF277" t="inlineStr">
        <is>
          <t/>
        </is>
      </c>
      <c r="BG277" t="inlineStr">
        <is>
          <t/>
        </is>
      </c>
      <c r="BH277" t="inlineStr">
        <is>
          <t/>
        </is>
      </c>
      <c r="BI277" t="inlineStr">
        <is>
          <t/>
        </is>
      </c>
      <c r="BJ277" t="inlineStr">
        <is>
          <t/>
        </is>
      </c>
      <c r="BK277" t="inlineStr">
        <is>
          <t/>
        </is>
      </c>
      <c r="BL277" t="inlineStr">
        <is>
          <t/>
        </is>
      </c>
      <c r="BM277" t="inlineStr">
        <is>
          <t/>
        </is>
      </c>
      <c r="BN277" t="inlineStr">
        <is>
          <t/>
        </is>
      </c>
      <c r="BO277" t="inlineStr">
        <is>
          <t/>
        </is>
      </c>
      <c r="BP277" t="inlineStr">
        <is>
          <t/>
        </is>
      </c>
      <c r="BQ277" t="inlineStr">
        <is>
          <t/>
        </is>
      </c>
      <c r="BR277" t="inlineStr">
        <is>
          <t/>
        </is>
      </c>
      <c r="BS277" t="inlineStr">
        <is>
          <t/>
        </is>
      </c>
      <c r="BT277" t="inlineStr">
        <is>
          <t/>
        </is>
      </c>
      <c r="BU277" t="inlineStr">
        <is>
          <t/>
        </is>
      </c>
      <c r="BV277" t="inlineStr">
        <is>
          <t/>
        </is>
      </c>
      <c r="BW277" t="inlineStr">
        <is>
          <t/>
        </is>
      </c>
      <c r="BX277" t="inlineStr">
        <is>
          <t/>
        </is>
      </c>
      <c r="BY277" t="inlineStr">
        <is>
          <t/>
        </is>
      </c>
      <c r="BZ277" s="2" t="inlineStr">
        <is>
          <t>rakieta</t>
        </is>
      </c>
      <c r="CA277" s="2" t="inlineStr">
        <is>
          <t>3</t>
        </is>
      </c>
      <c r="CB277" s="2" t="inlineStr">
        <is>
          <t/>
        </is>
      </c>
      <c r="CC277" t="inlineStr">
        <is>
          <t>obiekt latający, napędzany silnikiem rakietowym i służący do przenoszenia ładunku użytecznego, np.: ładunku bojowego, statku kosmicznego, aparatury badawczej</t>
        </is>
      </c>
      <c r="CD277" s="2" t="inlineStr">
        <is>
          <t>foguete</t>
        </is>
      </c>
      <c r="CE277" s="2" t="inlineStr">
        <is>
          <t>3</t>
        </is>
      </c>
      <c r="CF277" s="2" t="inlineStr">
        <is>
          <t/>
        </is>
      </c>
      <c r="CG277" t="inlineStr">
        <is>
          <t>Veículo autopropelido cuja trajetória em voo não pode ser guiada.</t>
        </is>
      </c>
      <c r="CH277" t="inlineStr">
        <is>
          <t/>
        </is>
      </c>
      <c r="CI277" t="inlineStr">
        <is>
          <t/>
        </is>
      </c>
      <c r="CJ277" t="inlineStr">
        <is>
          <t/>
        </is>
      </c>
      <c r="CK277" t="inlineStr">
        <is>
          <t/>
        </is>
      </c>
      <c r="CL277" t="inlineStr">
        <is>
          <t/>
        </is>
      </c>
      <c r="CM277" t="inlineStr">
        <is>
          <t/>
        </is>
      </c>
      <c r="CN277" t="inlineStr">
        <is>
          <t/>
        </is>
      </c>
      <c r="CO277" t="inlineStr">
        <is>
          <t/>
        </is>
      </c>
      <c r="CP277" t="inlineStr">
        <is>
          <t/>
        </is>
      </c>
      <c r="CQ277" t="inlineStr">
        <is>
          <t/>
        </is>
      </c>
      <c r="CR277" t="inlineStr">
        <is>
          <t/>
        </is>
      </c>
      <c r="CS277" t="inlineStr">
        <is>
          <t/>
        </is>
      </c>
      <c r="CT277" t="inlineStr">
        <is>
          <t/>
        </is>
      </c>
      <c r="CU277" t="inlineStr">
        <is>
          <t/>
        </is>
      </c>
      <c r="CV277" t="inlineStr">
        <is>
          <t/>
        </is>
      </c>
      <c r="CW277" t="inlineStr">
        <is>
          <t/>
        </is>
      </c>
    </row>
    <row r="278">
      <c r="A278" s="1" t="str">
        <f>HYPERLINK("https://iate.europa.eu/entry/result/2229801/all", "2229801")</f>
        <v>2229801</v>
      </c>
      <c r="B278" t="inlineStr">
        <is>
          <t>LAW;INTERNATIONAL RELATIONS</t>
        </is>
      </c>
      <c r="C278" t="inlineStr">
        <is>
          <t>LAW|criminal law;INTERNATIONAL RELATIONS|defence|military equipment;INTERNATIONAL RELATIONS|defence</t>
        </is>
      </c>
      <c r="D278" t="inlineStr">
        <is>
          <t>yes</t>
        </is>
      </c>
      <c r="E278" t="inlineStr">
        <is>
          <t/>
        </is>
      </c>
      <c r="F278" s="2" t="inlineStr">
        <is>
          <t>лека картечница</t>
        </is>
      </c>
      <c r="G278" s="2" t="inlineStr">
        <is>
          <t>3</t>
        </is>
      </c>
      <c r="H278" s="2" t="inlineStr">
        <is>
          <t/>
        </is>
      </c>
      <c r="I278" t="inlineStr">
        <is>
          <t/>
        </is>
      </c>
      <c r="J278" s="2" t="inlineStr">
        <is>
          <t>lehký kulomet</t>
        </is>
      </c>
      <c r="K278" s="2" t="inlineStr">
        <is>
          <t>2</t>
        </is>
      </c>
      <c r="L278" s="2" t="inlineStr">
        <is>
          <t/>
        </is>
      </c>
      <c r="M278" t="inlineStr">
        <is>
          <t>kulomet, jehož konstrukce umožňuje střelbu z dvounožky s opřením pažby do ramene</t>
        </is>
      </c>
      <c r="N278" s="2" t="inlineStr">
        <is>
          <t>let maskingevær|
LMG</t>
        </is>
      </c>
      <c r="O278" s="2" t="inlineStr">
        <is>
          <t>3|
3</t>
        </is>
      </c>
      <c r="P278" s="2" t="inlineStr">
        <is>
          <t xml:space="preserve">|
</t>
        </is>
      </c>
      <c r="Q278" t="inlineStr">
        <is>
          <t/>
        </is>
      </c>
      <c r="R278" s="2" t="inlineStr">
        <is>
          <t>leichtes Maschinengewehr</t>
        </is>
      </c>
      <c r="S278" s="2" t="inlineStr">
        <is>
          <t>3</t>
        </is>
      </c>
      <c r="T278" s="2" t="inlineStr">
        <is>
          <t/>
        </is>
      </c>
      <c r="U278" t="inlineStr">
        <is>
          <t>Maschinengewehr, welches von einem Schützen getragen und bedient werden kann</t>
        </is>
      </c>
      <c r="V278" s="2" t="inlineStr">
        <is>
          <t>ελαφρύ οπλοπολυβόλο</t>
        </is>
      </c>
      <c r="W278" s="2" t="inlineStr">
        <is>
          <t>3</t>
        </is>
      </c>
      <c r="X278" s="2" t="inlineStr">
        <is>
          <t/>
        </is>
      </c>
      <c r="Y278" t="inlineStr">
        <is>
          <t/>
        </is>
      </c>
      <c r="Z278" s="2" t="inlineStr">
        <is>
          <t>light machine gun|
LMG</t>
        </is>
      </c>
      <c r="AA278" s="2" t="inlineStr">
        <is>
          <t>3|
3</t>
        </is>
      </c>
      <c r="AB278" s="2" t="inlineStr">
        <is>
          <t xml:space="preserve">|
</t>
        </is>
      </c>
      <c r="AC278" t="inlineStr">
        <is>
          <t>any air-cooled machine gun with a caliber no greater than .30 inch (7.6 mm)</t>
        </is>
      </c>
      <c r="AD278" s="2" t="inlineStr">
        <is>
          <t>ametralladora ligera</t>
        </is>
      </c>
      <c r="AE278" s="2" t="inlineStr">
        <is>
          <t>3</t>
        </is>
      </c>
      <c r="AF278" s="2" t="inlineStr">
        <is>
          <t/>
        </is>
      </c>
      <c r="AG278" t="inlineStr">
        <is>
          <t>Ametralladora diseñada para ser empleada por un único soldado, con o sin asistente, como apoyo a la infantería en la línea de frente.</t>
        </is>
      </c>
      <c r="AH278" s="2" t="inlineStr">
        <is>
          <t>kergekuulipilduja</t>
        </is>
      </c>
      <c r="AI278" s="2" t="inlineStr">
        <is>
          <t>3</t>
        </is>
      </c>
      <c r="AJ278" s="2" t="inlineStr">
        <is>
          <t/>
        </is>
      </c>
      <c r="AK278" t="inlineStr">
        <is>
          <t>üksiklaskuri õlale või harkjalale toetatav kuulipilduja, mille kaliiber on enamasti 5,45–5,56 mm</t>
        </is>
      </c>
      <c r="AL278" s="2" t="inlineStr">
        <is>
          <t>kevyt konekivääri</t>
        </is>
      </c>
      <c r="AM278" s="2" t="inlineStr">
        <is>
          <t>3</t>
        </is>
      </c>
      <c r="AN278" s="2" t="inlineStr">
        <is>
          <t/>
        </is>
      </c>
      <c r="AO278" t="inlineStr">
        <is>
          <t/>
        </is>
      </c>
      <c r="AP278" s="2" t="inlineStr">
        <is>
          <t>fusil mitrailleur</t>
        </is>
      </c>
      <c r="AQ278" s="2" t="inlineStr">
        <is>
          <t>3</t>
        </is>
      </c>
      <c r="AR278" s="2" t="inlineStr">
        <is>
          <t/>
        </is>
      </c>
      <c r="AS278" t="inlineStr">
        <is>
          <t>arme automatique légère pouvant tirer coup par coup ou par rafales</t>
        </is>
      </c>
      <c r="AT278" s="2" t="inlineStr">
        <is>
          <t>meaisínghunna éadrom</t>
        </is>
      </c>
      <c r="AU278" s="2" t="inlineStr">
        <is>
          <t>3</t>
        </is>
      </c>
      <c r="AV278" s="2" t="inlineStr">
        <is>
          <t/>
        </is>
      </c>
      <c r="AW278" t="inlineStr">
        <is>
          <t/>
        </is>
      </c>
      <c r="AX278" s="2" t="inlineStr">
        <is>
          <t>puškostrojnica</t>
        </is>
      </c>
      <c r="AY278" s="2" t="inlineStr">
        <is>
          <t>3</t>
        </is>
      </c>
      <c r="AZ278" s="2" t="inlineStr">
        <is>
          <t/>
        </is>
      </c>
      <c r="BA278" t="inlineStr">
        <is>
          <t/>
        </is>
      </c>
      <c r="BB278" s="2" t="inlineStr">
        <is>
          <t>könnyű géppuska|
golyószóró</t>
        </is>
      </c>
      <c r="BC278" s="2" t="inlineStr">
        <is>
          <t>3|
3</t>
        </is>
      </c>
      <c r="BD278" s="2" t="inlineStr">
        <is>
          <t>|
admitted</t>
        </is>
      </c>
      <c r="BE278" t="inlineStr">
        <is>
          <t>a géppuskánál könnyebb, sorozatlövés leadására alkalmas, egy ember által is működtethető, könnyen hordozható tűzeszköz</t>
        </is>
      </c>
      <c r="BF278" s="2" t="inlineStr">
        <is>
          <t>mitragliatrice leggera|
fucile mitragliatore</t>
        </is>
      </c>
      <c r="BG278" s="2" t="inlineStr">
        <is>
          <t>3|
2</t>
        </is>
      </c>
      <c r="BH278" s="2" t="inlineStr">
        <is>
          <t xml:space="preserve">|
</t>
        </is>
      </c>
      <c r="BI278" t="inlineStr">
        <is>
          <t>arma a ripetizione con calibro da armi individuali non superiore a 7,6
mm</t>
        </is>
      </c>
      <c r="BJ278" s="2" t="inlineStr">
        <is>
          <t>lengvasis kulkosvaidis</t>
        </is>
      </c>
      <c r="BK278" s="2" t="inlineStr">
        <is>
          <t>3</t>
        </is>
      </c>
      <c r="BL278" s="2" t="inlineStr">
        <is>
          <t/>
        </is>
      </c>
      <c r="BM278" t="inlineStr">
        <is>
          <t>kulkosvaidis, skirtas šaudyti nuo atramos ir įremiant buožę į petį</t>
        </is>
      </c>
      <c r="BN278" s="2" t="inlineStr">
        <is>
          <t>rokas ložmetējs</t>
        </is>
      </c>
      <c r="BO278" s="2" t="inlineStr">
        <is>
          <t>3</t>
        </is>
      </c>
      <c r="BP278" s="2" t="inlineStr">
        <is>
          <t/>
        </is>
      </c>
      <c r="BQ278" t="inlineStr">
        <is>
          <t/>
        </is>
      </c>
      <c r="BR278" s="2" t="inlineStr">
        <is>
          <t>machine gun ħafif</t>
        </is>
      </c>
      <c r="BS278" s="2" t="inlineStr">
        <is>
          <t>3</t>
        </is>
      </c>
      <c r="BT278" s="2" t="inlineStr">
        <is>
          <t/>
        </is>
      </c>
      <c r="BU278" t="inlineStr">
        <is>
          <t>kwalunkwe machine gun li jitberred bl-arja b'numru ta' kalibru ikbar minn .30 pulzier (7.6 mm)</t>
        </is>
      </c>
      <c r="BV278" s="2" t="inlineStr">
        <is>
          <t>licht machinegeweer|
lichte mitrailleur</t>
        </is>
      </c>
      <c r="BW278" s="2" t="inlineStr">
        <is>
          <t>3|
3</t>
        </is>
      </c>
      <c r="BX278" s="2" t="inlineStr">
        <is>
          <t xml:space="preserve">|
</t>
        </is>
      </c>
      <c r="BY278" t="inlineStr">
        <is>
          <t>automatisch vuurwapen dat geweermunitie verschiet met een kaliber van maximum 7,6 mm en in staat is om aanhoudend vuur te geven</t>
        </is>
      </c>
      <c r="BZ278" s="2" t="inlineStr">
        <is>
          <t>lekki karabin maszynowy</t>
        </is>
      </c>
      <c r="CA278" s="2" t="inlineStr">
        <is>
          <t>3</t>
        </is>
      </c>
      <c r="CB278" s="2" t="inlineStr">
        <is>
          <t/>
        </is>
      </c>
      <c r="CC278" t="inlineStr">
        <is>
          <t>rodzaj karabinu maszynowego, lżejszego od ciężkiego karabinu maszynowego</t>
        </is>
      </c>
      <c r="CD278" s="2" t="inlineStr">
        <is>
          <t>metralhadora ligeira</t>
        </is>
      </c>
      <c r="CE278" s="2" t="inlineStr">
        <is>
          <t>3</t>
        </is>
      </c>
      <c r="CF278" s="2" t="inlineStr">
        <is>
          <t/>
        </is>
      </c>
      <c r="CG278" t="inlineStr">
        <is>
          <t/>
        </is>
      </c>
      <c r="CH278" s="2" t="inlineStr">
        <is>
          <t>mitralieră ușoară</t>
        </is>
      </c>
      <c r="CI278" s="2" t="inlineStr">
        <is>
          <t>3</t>
        </is>
      </c>
      <c r="CJ278" s="2" t="inlineStr">
        <is>
          <t/>
        </is>
      </c>
      <c r="CK278" t="inlineStr">
        <is>
          <t/>
        </is>
      </c>
      <c r="CL278" s="2" t="inlineStr">
        <is>
          <t>ľahký guľomet|
LMG</t>
        </is>
      </c>
      <c r="CM278" s="2" t="inlineStr">
        <is>
          <t>3|
3</t>
        </is>
      </c>
      <c r="CN278" s="2" t="inlineStr">
        <is>
          <t xml:space="preserve">|
</t>
        </is>
      </c>
      <c r="CO278" t="inlineStr">
        <is>
          <t>automatická strelná zbraň, ktorá je vybavená dvojnožkou a zásobovaná obvykle zásobníkom alebo krátkym pásom v schránke a z ktorej je paľba vedená krátkymi dávkami</t>
        </is>
      </c>
      <c r="CP278" s="2" t="inlineStr">
        <is>
          <t>lahka strojnica|
lahki mitraljez</t>
        </is>
      </c>
      <c r="CQ278" s="2" t="inlineStr">
        <is>
          <t>3|
3</t>
        </is>
      </c>
      <c r="CR278" s="2" t="inlineStr">
        <is>
          <t xml:space="preserve">|
</t>
        </is>
      </c>
      <c r="CS278" t="inlineStr">
        <is>
          <t/>
        </is>
      </c>
      <c r="CT278" s="2" t="inlineStr">
        <is>
          <t>lätt kulspruta</t>
        </is>
      </c>
      <c r="CU278" s="2" t="inlineStr">
        <is>
          <t>3</t>
        </is>
      </c>
      <c r="CV278" s="2" t="inlineStr">
        <is>
          <t/>
        </is>
      </c>
      <c r="CW278" t="inlineStr">
        <is>
          <t>kulspruta som skjuter gevärs- eller karbinammunition och är avsedd att bäras och användas av en
enskild soldat</t>
        </is>
      </c>
    </row>
    <row r="279">
      <c r="A279" s="1" t="str">
        <f>HYPERLINK("https://iate.europa.eu/entry/result/1018930/all", "1018930")</f>
        <v>1018930</v>
      </c>
      <c r="B279" t="inlineStr">
        <is>
          <t>INTERNATIONAL RELATIONS</t>
        </is>
      </c>
      <c r="C279" t="inlineStr">
        <is>
          <t>INTERNATIONAL RELATIONS|defence|military equipment</t>
        </is>
      </c>
      <c r="D279" t="inlineStr">
        <is>
          <t>yes</t>
        </is>
      </c>
      <c r="E279" t="inlineStr">
        <is>
          <t/>
        </is>
      </c>
      <c r="F279" s="2" t="inlineStr">
        <is>
          <t>противотанкова управляема ракета</t>
        </is>
      </c>
      <c r="G279" s="2" t="inlineStr">
        <is>
          <t>3</t>
        </is>
      </c>
      <c r="H279" s="2" t="inlineStr">
        <is>
          <t/>
        </is>
      </c>
      <c r="I279" t="inlineStr">
        <is>
          <t>преносима ракета, която след изстрелването се насочва към целта и е предназначена да поразява тежки бронирани военни превозни средства</t>
        </is>
      </c>
      <c r="J279" s="2" t="inlineStr">
        <is>
          <t>protitanková řízená střela</t>
        </is>
      </c>
      <c r="K279" s="2" t="inlineStr">
        <is>
          <t>3</t>
        </is>
      </c>
      <c r="L279" s="2" t="inlineStr">
        <is>
          <t/>
        </is>
      </c>
      <c r="M279" t="inlineStr">
        <is>
          <t>řízená střela primárně určená k ničení silně pancéřovaných cílů</t>
        </is>
      </c>
      <c r="N279" s="2" t="inlineStr">
        <is>
          <t>fjernstyret panserværnsvåben</t>
        </is>
      </c>
      <c r="O279" s="2" t="inlineStr">
        <is>
          <t>3</t>
        </is>
      </c>
      <c r="P279" s="2" t="inlineStr">
        <is>
          <t/>
        </is>
      </c>
      <c r="Q279" t="inlineStr">
        <is>
          <t>våben, der fjernstyres mod dets mål, og som er beregnet til at angribe pansrede køretøjer</t>
        </is>
      </c>
      <c r="R279" s="2" t="inlineStr">
        <is>
          <t>Panzerabwehrlenkwaffe</t>
        </is>
      </c>
      <c r="S279" s="2" t="inlineStr">
        <is>
          <t>3</t>
        </is>
      </c>
      <c r="T279" s="2" t="inlineStr">
        <is>
          <t/>
        </is>
      </c>
      <c r="U279" t="inlineStr">
        <is>
          <t/>
        </is>
      </c>
      <c r="V279" s="2" t="inlineStr">
        <is>
          <t>αντιαρματικό κατευθυνόμενο όπλο</t>
        </is>
      </c>
      <c r="W279" s="2" t="inlineStr">
        <is>
          <t>3</t>
        </is>
      </c>
      <c r="X279" s="2" t="inlineStr">
        <is>
          <t/>
        </is>
      </c>
      <c r="Y279" t="inlineStr">
        <is>
          <t/>
        </is>
      </c>
      <c r="Z279" s="2" t="inlineStr">
        <is>
          <t>ATGW|
anti-tank guided weapon</t>
        </is>
      </c>
      <c r="AA279" s="2" t="inlineStr">
        <is>
          <t>3|
3</t>
        </is>
      </c>
      <c r="AB279" s="2" t="inlineStr">
        <is>
          <t xml:space="preserve">|
</t>
        </is>
      </c>
      <c r="AC279" t="inlineStr">
        <is>
          <t>weapon guided to its target and intended for attacking armoured vehicles</t>
        </is>
      </c>
      <c r="AD279" s="2" t="inlineStr">
        <is>
          <t>arma antitanque dirigida|
arma guiada antitanque</t>
        </is>
      </c>
      <c r="AE279" s="2" t="inlineStr">
        <is>
          <t>1|
3</t>
        </is>
      </c>
      <c r="AF279" s="2" t="inlineStr">
        <is>
          <t xml:space="preserve">|
</t>
        </is>
      </c>
      <c r="AG279" t="inlineStr">
        <is>
          <t>Arma guiada hacia su objetivo y utilizada para la destrucción de tanques y vehículos blindados.</t>
        </is>
      </c>
      <c r="AH279" s="2" t="inlineStr">
        <is>
          <t>juhitav tankitõrjerelv</t>
        </is>
      </c>
      <c r="AI279" s="2" t="inlineStr">
        <is>
          <t>3</t>
        </is>
      </c>
      <c r="AJ279" s="2" t="inlineStr">
        <is>
          <t/>
        </is>
      </c>
      <c r="AK279" t="inlineStr">
        <is>
          <t/>
        </is>
      </c>
      <c r="AL279" s="2" t="inlineStr">
        <is>
          <t>panssaritorjuntaan käytetty ohjattu ase</t>
        </is>
      </c>
      <c r="AM279" s="2" t="inlineStr">
        <is>
          <t>3</t>
        </is>
      </c>
      <c r="AN279" s="2" t="inlineStr">
        <is>
          <t/>
        </is>
      </c>
      <c r="AO279" t="inlineStr">
        <is>
          <t/>
        </is>
      </c>
      <c r="AP279" s="2" t="inlineStr">
        <is>
          <t>arme guidée antichar</t>
        </is>
      </c>
      <c r="AQ279" s="2" t="inlineStr">
        <is>
          <t>3</t>
        </is>
      </c>
      <c r="AR279" s="2" t="inlineStr">
        <is>
          <t/>
        </is>
      </c>
      <c r="AS279" t="inlineStr">
        <is>
          <t/>
        </is>
      </c>
      <c r="AT279" s="2" t="inlineStr">
        <is>
          <t>arm treoraithe fritancanna</t>
        </is>
      </c>
      <c r="AU279" s="2" t="inlineStr">
        <is>
          <t>3</t>
        </is>
      </c>
      <c r="AV279" s="2" t="inlineStr">
        <is>
          <t/>
        </is>
      </c>
      <c r="AW279" t="inlineStr">
        <is>
          <t/>
        </is>
      </c>
      <c r="AX279" s="2" t="inlineStr">
        <is>
          <t>protutenkovsko navođeno oružje</t>
        </is>
      </c>
      <c r="AY279" s="2" t="inlineStr">
        <is>
          <t>2</t>
        </is>
      </c>
      <c r="AZ279" s="2" t="inlineStr">
        <is>
          <t/>
        </is>
      </c>
      <c r="BA279" t="inlineStr">
        <is>
          <t/>
        </is>
      </c>
      <c r="BB279" s="2" t="inlineStr">
        <is>
          <t>irányított páncéltörő fegyver</t>
        </is>
      </c>
      <c r="BC279" s="2" t="inlineStr">
        <is>
          <t>3</t>
        </is>
      </c>
      <c r="BD279" s="2" t="inlineStr">
        <is>
          <t/>
        </is>
      </c>
      <c r="BE279" t="inlineStr">
        <is>
          <t>harckocsik és más páncélozott harcjárművek elleni harcra szolgáló irányított fegyver</t>
        </is>
      </c>
      <c r="BF279" s="2" t="inlineStr">
        <is>
          <t>arma guidata anticarro</t>
        </is>
      </c>
      <c r="BG279" s="2" t="inlineStr">
        <is>
          <t>3</t>
        </is>
      </c>
      <c r="BH279" s="2" t="inlineStr">
        <is>
          <t/>
        </is>
      </c>
      <c r="BI279" t="inlineStr">
        <is>
          <t>arma guidata il cui uso principale è quello di distruggere carri pesantemente corazzati e altri tipi di veicoli corazzati</t>
        </is>
      </c>
      <c r="BJ279" s="2" t="inlineStr">
        <is>
          <t>prieštankinis valdomasis ginklas</t>
        </is>
      </c>
      <c r="BK279" s="2" t="inlineStr">
        <is>
          <t>3</t>
        </is>
      </c>
      <c r="BL279" s="2" t="inlineStr">
        <is>
          <t/>
        </is>
      </c>
      <c r="BM279" t="inlineStr">
        <is>
          <t>valdomas ginklas tankams ir kt. šarvuotiesiems taikiniams naikinti</t>
        </is>
      </c>
      <c r="BN279" s="2" t="inlineStr">
        <is>
          <t>vadāms prettanku ierocis</t>
        </is>
      </c>
      <c r="BO279" s="2" t="inlineStr">
        <is>
          <t>3</t>
        </is>
      </c>
      <c r="BP279" s="2" t="inlineStr">
        <is>
          <t/>
        </is>
      </c>
      <c r="BQ279" t="inlineStr">
        <is>
          <t>bruņutehnikas iznīcināšanai paredzēts ierocis, kas pēc izšaušanas ir vadāms uz mērķi; parasti tās ir vadāmās prettanku raķetes [ &lt;a href="/entry/result/117695/all" id="ENTRY_TO_ENTRY_CONVERTER" target="_blank"&gt;IATE:117695&lt;/a&gt; ]</t>
        </is>
      </c>
      <c r="BR279" s="2" t="inlineStr">
        <is>
          <t>arma ggwidata antitank</t>
        </is>
      </c>
      <c r="BS279" s="2" t="inlineStr">
        <is>
          <t>3</t>
        </is>
      </c>
      <c r="BT279" s="2" t="inlineStr">
        <is>
          <t/>
        </is>
      </c>
      <c r="BU279" t="inlineStr">
        <is>
          <t>arma ggwidata lejn il-mira tagħha, li ġeneralment tkun vettura armata</t>
        </is>
      </c>
      <c r="BV279" s="2" t="inlineStr">
        <is>
          <t>geleid anti-tankwapen</t>
        </is>
      </c>
      <c r="BW279" s="2" t="inlineStr">
        <is>
          <t>2</t>
        </is>
      </c>
      <c r="BX279" s="2" t="inlineStr">
        <is>
          <t/>
        </is>
      </c>
      <c r="BY279" t="inlineStr">
        <is>
          <t/>
        </is>
      </c>
      <c r="BZ279" s="2" t="inlineStr">
        <is>
          <t>przeciwpancerny pocisk kierowany</t>
        </is>
      </c>
      <c r="CA279" s="2" t="inlineStr">
        <is>
          <t>3</t>
        </is>
      </c>
      <c r="CB279" s="2" t="inlineStr">
        <is>
          <t/>
        </is>
      </c>
      <c r="CC279" t="inlineStr">
        <is>
          <t>pocisk rakietowy służący do niszczenia czołgów i innych wozów bojowych przeciwnika. Pociski kierowane mogą być naprowadzane ręcznie – przez operatora (pierwsza generacja) lub półautomatycznie (druga generacja). Komendy sterujące wysyłane są do pocisku przewodem lub drogą radiową. Bardziej zaawansowane systemy mogą używać lasera lub kamery termowizyjnej umieszczonej w pocisku do śledzenia celu. Istnieją również zaawansowane modele trzeciej generacji działające w systemie wystrzel i zapomnij</t>
        </is>
      </c>
      <c r="CD279" s="2" t="inlineStr">
        <is>
          <t>arma antitanque teleguiada|
arma anticarro teleguiada</t>
        </is>
      </c>
      <c r="CE279" s="2" t="inlineStr">
        <is>
          <t>2|
2</t>
        </is>
      </c>
      <c r="CF279" s="2" t="inlineStr">
        <is>
          <t xml:space="preserve">|
</t>
        </is>
      </c>
      <c r="CG279" t="inlineStr">
        <is>
          <t>Arma controlada à distância, concebida para enfrentar os carros de combate.</t>
        </is>
      </c>
      <c r="CH279" s="2" t="inlineStr">
        <is>
          <t>armă dirijată antitanc</t>
        </is>
      </c>
      <c r="CI279" s="2" t="inlineStr">
        <is>
          <t>3</t>
        </is>
      </c>
      <c r="CJ279" s="2" t="inlineStr">
        <is>
          <t/>
        </is>
      </c>
      <c r="CK279" t="inlineStr">
        <is>
          <t/>
        </is>
      </c>
      <c r="CL279" s="2" t="inlineStr">
        <is>
          <t>protitanková riadená zbraň</t>
        </is>
      </c>
      <c r="CM279" s="2" t="inlineStr">
        <is>
          <t>2</t>
        </is>
      </c>
      <c r="CN279" s="2" t="inlineStr">
        <is>
          <t/>
        </is>
      </c>
      <c r="CO279" t="inlineStr">
        <is>
          <t>zbraň disponujúca palubným riadiacim systémom určená na ničenie obrnených pozemných cieľov</t>
        </is>
      </c>
      <c r="CP279" s="2" t="inlineStr">
        <is>
          <t>protioklepno vodeno orožje|
protitankovsko vodeno orožje</t>
        </is>
      </c>
      <c r="CQ279" s="2" t="inlineStr">
        <is>
          <t>3|
3</t>
        </is>
      </c>
      <c r="CR279" s="2" t="inlineStr">
        <is>
          <t xml:space="preserve">|
</t>
        </is>
      </c>
      <c r="CS279" t="inlineStr">
        <is>
          <t/>
        </is>
      </c>
      <c r="CT279" s="2" t="inlineStr">
        <is>
          <t>fjärrstyrt pansarvärnsvapen</t>
        </is>
      </c>
      <c r="CU279" s="2" t="inlineStr">
        <is>
          <t>3</t>
        </is>
      </c>
      <c r="CV279" s="2" t="inlineStr">
        <is>
          <t/>
        </is>
      </c>
      <c r="CW279" t="inlineStr">
        <is>
          <t/>
        </is>
      </c>
    </row>
    <row r="280">
      <c r="A280" s="1" t="str">
        <f>HYPERLINK("https://iate.europa.eu/entry/result/3573207/all", "3573207")</f>
        <v>3573207</v>
      </c>
      <c r="B280" t="inlineStr">
        <is>
          <t>INTERNATIONAL RELATIONS;EUROPEAN UNION</t>
        </is>
      </c>
      <c r="C280" t="inlineStr">
        <is>
          <t>INTERNATIONAL RELATIONS|defence;EUROPEAN UNION</t>
        </is>
      </c>
      <c r="D280" t="inlineStr">
        <is>
          <t>no</t>
        </is>
      </c>
      <c r="E280" t="inlineStr">
        <is>
          <t/>
        </is>
      </c>
      <c r="F280" t="inlineStr">
        <is>
          <t/>
        </is>
      </c>
      <c r="G280" t="inlineStr">
        <is>
          <t/>
        </is>
      </c>
      <c r="H280" t="inlineStr">
        <is>
          <t/>
        </is>
      </c>
      <c r="I280" t="inlineStr">
        <is>
          <t/>
        </is>
      </c>
      <c r="J280" s="2" t="inlineStr">
        <is>
          <t>velitel sil mise EU</t>
        </is>
      </c>
      <c r="K280" s="2" t="inlineStr">
        <is>
          <t>3</t>
        </is>
      </c>
      <c r="L280" s="2" t="inlineStr">
        <is>
          <t/>
        </is>
      </c>
      <c r="M280" t="inlineStr">
        <is>
          <t>velitel na operační
úrovni v místě nasazení, který vede &lt;a href="https://iate.europa.eu/entry/result/3573205/cs" target="_blank"&gt;vojenské mise EU bez výkonných pravomocí&lt;/a&gt;,
podléhající při výkonu funkcí velitele mise velení ředitele &lt;a href="https://iate.europa.eu/entry/result/3572054/cs" target="_blank"&gt;MPCC&lt;/a&gt;</t>
        </is>
      </c>
      <c r="N280" t="inlineStr">
        <is>
          <t/>
        </is>
      </c>
      <c r="O280" t="inlineStr">
        <is>
          <t/>
        </is>
      </c>
      <c r="P280" t="inlineStr">
        <is>
          <t/>
        </is>
      </c>
      <c r="Q280" t="inlineStr">
        <is>
          <t/>
        </is>
      </c>
      <c r="R280" s="2" t="inlineStr">
        <is>
          <t>Befehlshaber der EU-Missionseinsatzkräfte</t>
        </is>
      </c>
      <c r="S280" s="2" t="inlineStr">
        <is>
          <t>3</t>
        </is>
      </c>
      <c r="T280" s="2" t="inlineStr">
        <is>
          <t/>
        </is>
      </c>
      <c r="U280" t="inlineStr">
        <is>
          <t>operativer Leiter einer militärischen Mission der EU ohne Exekutivbefugnisse ( &lt;a href="/entry/result/3573205/all" id="ENTRY_TO_ENTRY_CONVERTER" target="_blank"&gt;IATE:3573205&lt;/a&gt; ), der dem Direktor des MPCC ( &lt;a href="/entry/result/3572054/all" id="ENTRY_TO_ENTRY_CONVERTER" target="_blank"&gt;IATE:3572054&lt;/a&gt; ) untersteht</t>
        </is>
      </c>
      <c r="V280" s="2" t="inlineStr">
        <is>
          <t>Διοικητής δυνάμεων αποστολής της ΕΕ</t>
        </is>
      </c>
      <c r="W280" s="2" t="inlineStr">
        <is>
          <t>2</t>
        </is>
      </c>
      <c r="X280" s="2" t="inlineStr">
        <is>
          <t/>
        </is>
      </c>
      <c r="Y280" t="inlineStr">
        <is>
          <t/>
        </is>
      </c>
      <c r="Z280" s="2" t="inlineStr">
        <is>
          <t>EU Mission Force Commander|
Mission Force Commander</t>
        </is>
      </c>
      <c r="AA280" s="2" t="inlineStr">
        <is>
          <t>3|
3</t>
        </is>
      </c>
      <c r="AB280" s="2" t="inlineStr">
        <is>
          <t xml:space="preserve">|
</t>
        </is>
      </c>
      <c r="AC280" t="inlineStr">
        <is>
          <t>operational leader of an EU non-executive military mission (&lt;a href="/entry/result/3573205/all" id="ENTRY_TO_ENTRY_CONVERTER" target="_blank"&gt;IATE:3573205&lt;/a&gt; ), acting under the command of the Director of MPCC (&lt;a href="/entry/result/3572054/all" id="ENTRY_TO_ENTRY_CONVERTER" target="_blank"&gt;IATE:3572054&lt;/a&gt; )</t>
        </is>
      </c>
      <c r="AD280" t="inlineStr">
        <is>
          <t/>
        </is>
      </c>
      <c r="AE280" t="inlineStr">
        <is>
          <t/>
        </is>
      </c>
      <c r="AF280" t="inlineStr">
        <is>
          <t/>
        </is>
      </c>
      <c r="AG280" t="inlineStr">
        <is>
          <t/>
        </is>
      </c>
      <c r="AH280" t="inlineStr">
        <is>
          <t/>
        </is>
      </c>
      <c r="AI280" t="inlineStr">
        <is>
          <t/>
        </is>
      </c>
      <c r="AJ280" t="inlineStr">
        <is>
          <t/>
        </is>
      </c>
      <c r="AK280" t="inlineStr">
        <is>
          <t/>
        </is>
      </c>
      <c r="AL280" s="2" t="inlineStr">
        <is>
          <t>EU:n operaation joukkojen komentaja</t>
        </is>
      </c>
      <c r="AM280" s="2" t="inlineStr">
        <is>
          <t>3</t>
        </is>
      </c>
      <c r="AN280" s="2" t="inlineStr">
        <is>
          <t/>
        </is>
      </c>
      <c r="AO280" t="inlineStr">
        <is>
          <t/>
        </is>
      </c>
      <c r="AP280" t="inlineStr">
        <is>
          <t/>
        </is>
      </c>
      <c r="AQ280" t="inlineStr">
        <is>
          <t/>
        </is>
      </c>
      <c r="AR280" t="inlineStr">
        <is>
          <t/>
        </is>
      </c>
      <c r="AS280" t="inlineStr">
        <is>
          <t/>
        </is>
      </c>
      <c r="AT280" t="inlineStr">
        <is>
          <t/>
        </is>
      </c>
      <c r="AU280" t="inlineStr">
        <is>
          <t/>
        </is>
      </c>
      <c r="AV280" t="inlineStr">
        <is>
          <t/>
        </is>
      </c>
      <c r="AW280" t="inlineStr">
        <is>
          <t/>
        </is>
      </c>
      <c r="AX280" t="inlineStr">
        <is>
          <t/>
        </is>
      </c>
      <c r="AY280" t="inlineStr">
        <is>
          <t/>
        </is>
      </c>
      <c r="AZ280" t="inlineStr">
        <is>
          <t/>
        </is>
      </c>
      <c r="BA280" t="inlineStr">
        <is>
          <t/>
        </is>
      </c>
      <c r="BB280" t="inlineStr">
        <is>
          <t/>
        </is>
      </c>
      <c r="BC280" t="inlineStr">
        <is>
          <t/>
        </is>
      </c>
      <c r="BD280" t="inlineStr">
        <is>
          <t/>
        </is>
      </c>
      <c r="BE280" t="inlineStr">
        <is>
          <t/>
        </is>
      </c>
      <c r="BF280" t="inlineStr">
        <is>
          <t/>
        </is>
      </c>
      <c r="BG280" t="inlineStr">
        <is>
          <t/>
        </is>
      </c>
      <c r="BH280" t="inlineStr">
        <is>
          <t/>
        </is>
      </c>
      <c r="BI280" t="inlineStr">
        <is>
          <t/>
        </is>
      </c>
      <c r="BJ280" t="inlineStr">
        <is>
          <t/>
        </is>
      </c>
      <c r="BK280" t="inlineStr">
        <is>
          <t/>
        </is>
      </c>
      <c r="BL280" t="inlineStr">
        <is>
          <t/>
        </is>
      </c>
      <c r="BM280" t="inlineStr">
        <is>
          <t/>
        </is>
      </c>
      <c r="BN280" s="2" t="inlineStr">
        <is>
          <t>ES misijas spēku komandieris|
misijas spēku komandieris</t>
        </is>
      </c>
      <c r="BO280" s="2" t="inlineStr">
        <is>
          <t>3|
3</t>
        </is>
      </c>
      <c r="BP280" s="2" t="inlineStr">
        <is>
          <t xml:space="preserve">|
</t>
        </is>
      </c>
      <c r="BQ280" t="inlineStr">
        <is>
          <t>persona, kas vada militārās misijas bez izpildes pilnvarām un darbojas Militārās plānošanas un īstenošanas centra direktora pakļautībā</t>
        </is>
      </c>
      <c r="BR280" t="inlineStr">
        <is>
          <t/>
        </is>
      </c>
      <c r="BS280" t="inlineStr">
        <is>
          <t/>
        </is>
      </c>
      <c r="BT280" t="inlineStr">
        <is>
          <t/>
        </is>
      </c>
      <c r="BU280" t="inlineStr">
        <is>
          <t/>
        </is>
      </c>
      <c r="BV280" t="inlineStr">
        <is>
          <t/>
        </is>
      </c>
      <c r="BW280" t="inlineStr">
        <is>
          <t/>
        </is>
      </c>
      <c r="BX280" t="inlineStr">
        <is>
          <t/>
        </is>
      </c>
      <c r="BY280" t="inlineStr">
        <is>
          <t/>
        </is>
      </c>
      <c r="BZ280" s="2" t="inlineStr">
        <is>
          <t>dowódca sił misji UE|
dowódca sił misji</t>
        </is>
      </c>
      <c r="CA280" s="2" t="inlineStr">
        <is>
          <t>3|
3</t>
        </is>
      </c>
      <c r="CB280" s="2" t="inlineStr">
        <is>
          <t xml:space="preserve">|
</t>
        </is>
      </c>
      <c r="CC280" t="inlineStr">
        <is>
          <t>osoba odpowiedzialna za dowodzenie w teatrze działań misją wojskową bez mandatu wykonawczego ( &lt;a href="/entry/result/3573205/all" id="ENTRY_TO_ENTRY_CONVERTER" target="_blank"&gt;IATE:3573205&lt;/a&gt; ), podlegająca dyrektorowi Komórki Planowania i Prowadzenia Operacji Wojskowych (MPCC) ( &lt;a href="/entry/result/3572054/all" id="ENTRY_TO_ENTRY_CONVERTER" target="_blank"&gt;IATE:3572054&lt;/a&gt; )</t>
        </is>
      </c>
      <c r="CD280" t="inlineStr">
        <is>
          <t/>
        </is>
      </c>
      <c r="CE280" t="inlineStr">
        <is>
          <t/>
        </is>
      </c>
      <c r="CF280" t="inlineStr">
        <is>
          <t/>
        </is>
      </c>
      <c r="CG280" t="inlineStr">
        <is>
          <t/>
        </is>
      </c>
      <c r="CH280" t="inlineStr">
        <is>
          <t/>
        </is>
      </c>
      <c r="CI280" t="inlineStr">
        <is>
          <t/>
        </is>
      </c>
      <c r="CJ280" t="inlineStr">
        <is>
          <t/>
        </is>
      </c>
      <c r="CK280" t="inlineStr">
        <is>
          <t/>
        </is>
      </c>
      <c r="CL280" t="inlineStr">
        <is>
          <t/>
        </is>
      </c>
      <c r="CM280" t="inlineStr">
        <is>
          <t/>
        </is>
      </c>
      <c r="CN280" t="inlineStr">
        <is>
          <t/>
        </is>
      </c>
      <c r="CO280" t="inlineStr">
        <is>
          <t/>
        </is>
      </c>
      <c r="CP280" t="inlineStr">
        <is>
          <t/>
        </is>
      </c>
      <c r="CQ280" t="inlineStr">
        <is>
          <t/>
        </is>
      </c>
      <c r="CR280" t="inlineStr">
        <is>
          <t/>
        </is>
      </c>
      <c r="CS280" t="inlineStr">
        <is>
          <t/>
        </is>
      </c>
      <c r="CT280" s="2" t="inlineStr">
        <is>
          <t>EU-uppdragets styrkechef</t>
        </is>
      </c>
      <c r="CU280" s="2" t="inlineStr">
        <is>
          <t>3</t>
        </is>
      </c>
      <c r="CV280" s="2" t="inlineStr">
        <is>
          <t/>
        </is>
      </c>
      <c r="CW280" t="inlineStr">
        <is>
          <t/>
        </is>
      </c>
    </row>
    <row r="281">
      <c r="A281" s="1" t="str">
        <f>HYPERLINK("https://iate.europa.eu/entry/result/921123/all", "921123")</f>
        <v>921123</v>
      </c>
      <c r="B281" t="inlineStr">
        <is>
          <t>INTERNATIONAL RELATIONS;EUROPEAN UNION</t>
        </is>
      </c>
      <c r="C281" t="inlineStr">
        <is>
          <t>INTERNATIONAL RELATIONS|defence;EUROPEAN UNION|European construction|EU relations;EUROPEAN UNION|European construction|European Union</t>
        </is>
      </c>
      <c r="D281" t="inlineStr">
        <is>
          <t>yes</t>
        </is>
      </c>
      <c r="E281" t="inlineStr">
        <is>
          <t/>
        </is>
      </c>
      <c r="F281" s="2" t="inlineStr">
        <is>
          <t>конференция за сформиране на (военни) сили</t>
        </is>
      </c>
      <c r="G281" s="2" t="inlineStr">
        <is>
          <t>3</t>
        </is>
      </c>
      <c r="H281" s="2" t="inlineStr">
        <is>
          <t/>
        </is>
      </c>
      <c r="I281" t="inlineStr">
        <is>
          <t/>
        </is>
      </c>
      <c r="J281" s="2" t="inlineStr">
        <is>
          <t>konference k vytvoření (ozbrojených) sil|
konference k vytvoření schopností</t>
        </is>
      </c>
      <c r="K281" s="2" t="inlineStr">
        <is>
          <t>3|
3</t>
        </is>
      </c>
      <c r="L281" s="2" t="inlineStr">
        <is>
          <t xml:space="preserve">|
</t>
        </is>
      </c>
      <c r="M281" t="inlineStr">
        <is>
          <t>konference, na níž jsou stanoveny požadavky na schopnosti pro určitou vojenskou operaci SBOP a na níž státy oznámí své příspěvky k vytvoření schopností (sil [ &lt;a href="/entry/result/900303/all" id="ENTRY_TO_ENTRY_CONVERTER" target="_blank"&gt;IATE:900303&lt;/a&gt; ] a prostředků) pro tuto operaci</t>
        </is>
      </c>
      <c r="N281" s="2" t="inlineStr">
        <is>
          <t>styrkegenereringskonference</t>
        </is>
      </c>
      <c r="O281" s="2" t="inlineStr">
        <is>
          <t>3</t>
        </is>
      </c>
      <c r="P281" s="2" t="inlineStr">
        <is>
          <t/>
        </is>
      </c>
      <c r="Q281" t="inlineStr">
        <is>
          <t/>
        </is>
      </c>
      <c r="R281" s="2" t="inlineStr">
        <is>
          <t>Truppengestellungskonferenz</t>
        </is>
      </c>
      <c r="S281" s="2" t="inlineStr">
        <is>
          <t>3</t>
        </is>
      </c>
      <c r="T281" s="2" t="inlineStr">
        <is>
          <t/>
        </is>
      </c>
      <c r="U281" t="inlineStr">
        <is>
          <t>im Kontext der militärischen ESVP-Operationen stattfindende Konferenz, auf der festgelegt wird, welche Staaten welche Truppenkörper/Einheiten/Funktionen stellen</t>
        </is>
      </c>
      <c r="V281" s="2" t="inlineStr">
        <is>
          <t>σύσκεψη συγκροτήσεως δυνάμεων</t>
        </is>
      </c>
      <c r="W281" s="2" t="inlineStr">
        <is>
          <t>3</t>
        </is>
      </c>
      <c r="X281" s="2" t="inlineStr">
        <is>
          <t/>
        </is>
      </c>
      <c r="Y281" t="inlineStr">
        <is>
          <t/>
        </is>
      </c>
      <c r="Z281" s="2" t="inlineStr">
        <is>
          <t>force generation conference|
force generation and manning conference</t>
        </is>
      </c>
      <c r="AA281" s="2" t="inlineStr">
        <is>
          <t>3|
1</t>
        </is>
      </c>
      <c r="AB281" s="2" t="inlineStr">
        <is>
          <t xml:space="preserve">|
</t>
        </is>
      </c>
      <c r="AC281" t="inlineStr">
        <is>
          <t>conference to identify the forces required to carry out a mission</t>
        </is>
      </c>
      <c r="AD281" s="2" t="inlineStr">
        <is>
          <t>conferencia de generación de fuerzas</t>
        </is>
      </c>
      <c r="AE281" s="2" t="inlineStr">
        <is>
          <t>3</t>
        </is>
      </c>
      <c r="AF281" s="2" t="inlineStr">
        <is>
          <t/>
        </is>
      </c>
      <c r="AG281" t="inlineStr">
        <is>
          <t>Conferencia que precede al inicio de una operación militar y en la que las partes implicadas (por ejemplo la UE, la OTAN y otros contribuyentes) evalúan las necesidades y confirman el volumen y la índole de sus contribuciones.</t>
        </is>
      </c>
      <c r="AH281" s="2" t="inlineStr">
        <is>
          <t>väeloomenõupidamine|
väeloomekonverents</t>
        </is>
      </c>
      <c r="AI281" s="2" t="inlineStr">
        <is>
          <t>3|
2</t>
        </is>
      </c>
      <c r="AJ281" s="2" t="inlineStr">
        <is>
          <t xml:space="preserve">|
</t>
        </is>
      </c>
      <c r="AK281" t="inlineStr">
        <is>
          <t/>
        </is>
      </c>
      <c r="AL281" s="2" t="inlineStr">
        <is>
          <t>joukkojen muodostamista käsittelevä kokous|
joukkojenmuodostuskokous</t>
        </is>
      </c>
      <c r="AM281" s="2" t="inlineStr">
        <is>
          <t>3|
3</t>
        </is>
      </c>
      <c r="AN281" s="2" t="inlineStr">
        <is>
          <t xml:space="preserve">|
</t>
        </is>
      </c>
      <c r="AO281" t="inlineStr">
        <is>
          <t/>
        </is>
      </c>
      <c r="AP281" s="2" t="inlineStr">
        <is>
          <t>conférence sur la constitution des forces|
conférence de génération de forces</t>
        </is>
      </c>
      <c r="AQ281" s="2" t="inlineStr">
        <is>
          <t>3|
3</t>
        </is>
      </c>
      <c r="AR281" s="2" t="inlineStr">
        <is>
          <t xml:space="preserve">|
</t>
        </is>
      </c>
      <c r="AS281" t="inlineStr">
        <is>
          <t>Conférence qui vise à faire le point sur les contributions en matière de forces nécessaires à l'exécution d'une mission.</t>
        </is>
      </c>
      <c r="AT281" s="2" t="inlineStr">
        <is>
          <t>comhdháil ar bhunú fórsaí</t>
        </is>
      </c>
      <c r="AU281" s="2" t="inlineStr">
        <is>
          <t>3</t>
        </is>
      </c>
      <c r="AV281" s="2" t="inlineStr">
        <is>
          <t/>
        </is>
      </c>
      <c r="AW281" t="inlineStr">
        <is>
          <t/>
        </is>
      </c>
      <c r="AX281" t="inlineStr">
        <is>
          <t/>
        </is>
      </c>
      <c r="AY281" t="inlineStr">
        <is>
          <t/>
        </is>
      </c>
      <c r="AZ281" t="inlineStr">
        <is>
          <t/>
        </is>
      </c>
      <c r="BA281" t="inlineStr">
        <is>
          <t/>
        </is>
      </c>
      <c r="BB281" s="2" t="inlineStr">
        <is>
          <t>haderő-generálási konferencia</t>
        </is>
      </c>
      <c r="BC281" s="2" t="inlineStr">
        <is>
          <t>4</t>
        </is>
      </c>
      <c r="BD281" s="2" t="inlineStr">
        <is>
          <t/>
        </is>
      </c>
      <c r="BE281" t="inlineStr">
        <is>
          <t>az a konferencia, amely során meghatározzák a misszió végrehajtásához szükséges haderőt</t>
        </is>
      </c>
      <c r="BF281" s="2" t="inlineStr">
        <is>
          <t>conferenza sulla costituzione della forza</t>
        </is>
      </c>
      <c r="BG281" s="2" t="inlineStr">
        <is>
          <t>3</t>
        </is>
      </c>
      <c r="BH281" s="2" t="inlineStr">
        <is>
          <t/>
        </is>
      </c>
      <c r="BI281" t="inlineStr">
        <is>
          <t>conferenza che identifica le forze necessarie per svolgere una data missione</t>
        </is>
      </c>
      <c r="BJ281" s="2" t="inlineStr">
        <is>
          <t>pajėgų generavimo konferencija|
pajėgų formavimo konferencija</t>
        </is>
      </c>
      <c r="BK281" s="2" t="inlineStr">
        <is>
          <t>3|
3</t>
        </is>
      </c>
      <c r="BL281" s="2" t="inlineStr">
        <is>
          <t xml:space="preserve">preferred|
</t>
        </is>
      </c>
      <c r="BM281" t="inlineStr">
        <is>
          <t>konferencija, kurioje paskiriamos misijai vykdyti reikalingos pajėgos</t>
        </is>
      </c>
      <c r="BN281" s="2" t="inlineStr">
        <is>
          <t>spēku formēšanas konference</t>
        </is>
      </c>
      <c r="BO281" s="2" t="inlineStr">
        <is>
          <t>2</t>
        </is>
      </c>
      <c r="BP281" s="2" t="inlineStr">
        <is>
          <t/>
        </is>
      </c>
      <c r="BQ281" t="inlineStr">
        <is>
          <t>Konference, kurā no dalībvalstu pieteiktiem un piedāvātiem resursiem formē ES spēkus, lai īstenotu ES operācijas.</t>
        </is>
      </c>
      <c r="BR281" s="2" t="inlineStr">
        <is>
          <t>konferenza għall-ġenerazzjoni tal-forzi</t>
        </is>
      </c>
      <c r="BS281" s="2" t="inlineStr">
        <is>
          <t>3</t>
        </is>
      </c>
      <c r="BT281" s="2" t="inlineStr">
        <is>
          <t/>
        </is>
      </c>
      <c r="BU281" t="inlineStr">
        <is>
          <t>konferenza biex jiġu identifikati l-forzi meħtieġa għat-twettiq ta' missjoni</t>
        </is>
      </c>
      <c r="BV281" s="2" t="inlineStr">
        <is>
          <t>conferentie over de opbouw van de troepenmacht</t>
        </is>
      </c>
      <c r="BW281" s="2" t="inlineStr">
        <is>
          <t>3</t>
        </is>
      </c>
      <c r="BX281" s="2" t="inlineStr">
        <is>
          <t/>
        </is>
      </c>
      <c r="BY281" t="inlineStr">
        <is>
          <t>overleg tussen de NAVO-partners over concrete toezeggingen van militaire eenheden</t>
        </is>
      </c>
      <c r="BZ281" s="2" t="inlineStr">
        <is>
          <t>konferencja w sprawie formowania i obsady sił</t>
        </is>
      </c>
      <c r="CA281" s="2" t="inlineStr">
        <is>
          <t>3</t>
        </is>
      </c>
      <c r="CB281" s="2" t="inlineStr">
        <is>
          <t/>
        </is>
      </c>
      <c r="CC281" t="inlineStr">
        <is>
          <t/>
        </is>
      </c>
      <c r="CD281" s="2" t="inlineStr">
        <is>
          <t>conferência de constituição de forças</t>
        </is>
      </c>
      <c r="CE281" s="2" t="inlineStr">
        <is>
          <t>1</t>
        </is>
      </c>
      <c r="CF281" s="2" t="inlineStr">
        <is>
          <t/>
        </is>
      </c>
      <c r="CG281" t="inlineStr">
        <is>
          <t>Conferência que se realiza na fase operacional de um período de crise, com o objectivo de confirmar o nível e a qualidade dos contributos dos países participantes numa operação. Na sua sequência é formalmente lançada a operação. Além dos países da UE, podem participar na conferência, sob condições, os membros europeus da OTAN que não são membros da UE e outros países candidatos à adesão à UE.</t>
        </is>
      </c>
      <c r="CH281" s="2" t="inlineStr">
        <is>
          <t>conferință privind constituirea forțelor|
conferință privind constituirea de forțe|
conferință privind generarea forțelor|
conferință pentru constituirea forței armate</t>
        </is>
      </c>
      <c r="CI281" s="2" t="inlineStr">
        <is>
          <t>2|
2|
2|
2</t>
        </is>
      </c>
      <c r="CJ281" s="2" t="inlineStr">
        <is>
          <t xml:space="preserve">|
|
|
</t>
        </is>
      </c>
      <c r="CK281" t="inlineStr">
        <is>
          <t>conferință ce are drept obiectiv identificarea forțelor necesare îndeplinirii unei misiuni</t>
        </is>
      </c>
      <c r="CL281" s="2" t="inlineStr">
        <is>
          <t>konferencia o vytvorení síl</t>
        </is>
      </c>
      <c r="CM281" s="2" t="inlineStr">
        <is>
          <t>3</t>
        </is>
      </c>
      <c r="CN281" s="2" t="inlineStr">
        <is>
          <t/>
        </is>
      </c>
      <c r="CO281" t="inlineStr">
        <is>
          <t>konferencia, na ktorej sa stanovia sily, ktoré sa zúčastnia určitej operácie alebo misie</t>
        </is>
      </c>
      <c r="CP281" s="2" t="inlineStr">
        <is>
          <t>konferenca o oblikovanju sil</t>
        </is>
      </c>
      <c r="CQ281" s="2" t="inlineStr">
        <is>
          <t>3</t>
        </is>
      </c>
      <c r="CR281" s="2" t="inlineStr">
        <is>
          <t/>
        </is>
      </c>
      <c r="CS281" t="inlineStr">
        <is>
          <t/>
        </is>
      </c>
      <c r="CT281" s="2" t="inlineStr">
        <is>
          <t>styrkebidragskonferens</t>
        </is>
      </c>
      <c r="CU281" s="2" t="inlineStr">
        <is>
          <t>3</t>
        </is>
      </c>
      <c r="CV281" s="2" t="inlineStr">
        <is>
          <t/>
        </is>
      </c>
      <c r="CW281" t="inlineStr">
        <is>
          <t>Konferens med syftet att fastställa vilka styrkor som krävs för ett uppdrag.</t>
        </is>
      </c>
    </row>
    <row r="282">
      <c r="A282" s="1" t="str">
        <f>HYPERLINK("https://iate.europa.eu/entry/result/930185/all", "930185")</f>
        <v>930185</v>
      </c>
      <c r="B282" t="inlineStr">
        <is>
          <t>INTERNATIONAL RELATIONS</t>
        </is>
      </c>
      <c r="C282" t="inlineStr">
        <is>
          <t>INTERNATIONAL RELATIONS|defence|armed forces</t>
        </is>
      </c>
      <c r="D282" t="inlineStr">
        <is>
          <t>yes</t>
        </is>
      </c>
      <c r="E282" t="inlineStr">
        <is>
          <t/>
        </is>
      </c>
      <c r="F282" s="2" t="inlineStr">
        <is>
          <t>оперативна готовност|
бойна готовност</t>
        </is>
      </c>
      <c r="G282" s="2" t="inlineStr">
        <is>
          <t>3|
3</t>
        </is>
      </c>
      <c r="H282" s="2" t="inlineStr">
        <is>
          <t xml:space="preserve">|
</t>
        </is>
      </c>
      <c r="I282" t="inlineStr">
        <is>
          <t>способността на формирование, кораб, оръжейна система или оборудване да осъществят мисиите или функциите, за които са предназначени</t>
        </is>
      </c>
      <c r="J282" s="2" t="inlineStr">
        <is>
          <t>operační připravenost|
operační pohotovost</t>
        </is>
      </c>
      <c r="K282" s="2" t="inlineStr">
        <is>
          <t>3|
3</t>
        </is>
      </c>
      <c r="L282" s="2" t="inlineStr">
        <is>
          <t xml:space="preserve">|
</t>
        </is>
      </c>
      <c r="M282" t="inlineStr">
        <is>
          <t>schopnost jednotky, útvaru, lodi, zbraňového systému nebo výzbroje plnit úkoly nebo funkce, &lt;br&gt; pro které jsou určeny nebo začleněny do organizační struktury</t>
        </is>
      </c>
      <c r="N282" s="2" t="inlineStr">
        <is>
          <t>operativt beredskab</t>
        </is>
      </c>
      <c r="O282" s="2" t="inlineStr">
        <is>
          <t>3</t>
        </is>
      </c>
      <c r="P282" s="2" t="inlineStr">
        <is>
          <t/>
        </is>
      </c>
      <c r="Q282" t="inlineStr">
        <is>
          <t>den kapacitet, som en enhed, et skib, et våbensystem eller udstyr har til at udføre de missioner eller funktioner, som de er iværksat eller designet til</t>
        </is>
      </c>
      <c r="R282" s="2" t="inlineStr">
        <is>
          <t>Einsatzbereitschaft</t>
        </is>
      </c>
      <c r="S282" s="2" t="inlineStr">
        <is>
          <t>3</t>
        </is>
      </c>
      <c r="T282" s="2" t="inlineStr">
        <is>
          <t/>
        </is>
      </c>
      <c r="U282" t="inlineStr">
        <is>
          <t>Fähigkeit eines Truppenteils oder einer Dienststelle bzw. Tauglichkeit von Ausrüstung, einen bestimmten Auftrag bzw. Einsatz zu erfüllen</t>
        </is>
      </c>
      <c r="V282" s="2" t="inlineStr">
        <is>
          <t>επιχειρησιακή ετοιμότητα</t>
        </is>
      </c>
      <c r="W282" s="2" t="inlineStr">
        <is>
          <t>3</t>
        </is>
      </c>
      <c r="X282" s="2" t="inlineStr">
        <is>
          <t/>
        </is>
      </c>
      <c r="Y282" t="inlineStr">
        <is>
          <t/>
        </is>
      </c>
      <c r="Z282" s="2" t="inlineStr">
        <is>
          <t>operational readiness|
state of operational readiness</t>
        </is>
      </c>
      <c r="AA282" s="2" t="inlineStr">
        <is>
          <t>3|
1</t>
        </is>
      </c>
      <c r="AB282" s="2" t="inlineStr">
        <is>
          <t xml:space="preserve">|
</t>
        </is>
      </c>
      <c r="AC282" t="inlineStr">
        <is>
          <t>capability of a unit/formation, ship, weapon system or equipment to perform the missions or functions for which it is organised or designed</t>
        </is>
      </c>
      <c r="AD282" s="2" t="inlineStr">
        <is>
          <t>disponibilidad operativa</t>
        </is>
      </c>
      <c r="AE282" s="2" t="inlineStr">
        <is>
          <t>3</t>
        </is>
      </c>
      <c r="AF282" s="2" t="inlineStr">
        <is>
          <t/>
        </is>
      </c>
      <c r="AG282" t="inlineStr">
        <is>
          <t>Capacidad de una unidad, buque, sistema de armamento o equipo para cumplir las misiones o funciones que tiene asignadas.</t>
        </is>
      </c>
      <c r="AH282" s="2" t="inlineStr">
        <is>
          <t>tegevusvalmidus</t>
        </is>
      </c>
      <c r="AI282" s="2" t="inlineStr">
        <is>
          <t>2</t>
        </is>
      </c>
      <c r="AJ282" s="2" t="inlineStr">
        <is>
          <t/>
        </is>
      </c>
      <c r="AK282" t="inlineStr">
        <is>
          <t/>
        </is>
      </c>
      <c r="AL282" s="2" t="inlineStr">
        <is>
          <t>operatiivinen valmius</t>
        </is>
      </c>
      <c r="AM282" s="2" t="inlineStr">
        <is>
          <t>3</t>
        </is>
      </c>
      <c r="AN282" s="2" t="inlineStr">
        <is>
          <t/>
        </is>
      </c>
      <c r="AO282" t="inlineStr">
        <is>
          <t/>
        </is>
      </c>
      <c r="AP282" s="2" t="inlineStr">
        <is>
          <t>état de préparation opérationnelle</t>
        </is>
      </c>
      <c r="AQ282" s="2" t="inlineStr">
        <is>
          <t>3</t>
        </is>
      </c>
      <c r="AR282" s="2" t="inlineStr">
        <is>
          <t/>
        </is>
      </c>
      <c r="AS282" t="inlineStr">
        <is>
          <t>aptitude d'une unité, d'une formation, d'un système d'arme ou d'un matériel à accomplir les missions, les tâches ou les fonctions pour lesquelles ils ont été organisés ou conçus</t>
        </is>
      </c>
      <c r="AT282" s="2" t="inlineStr">
        <is>
          <t>ullmhacht oibríochtúil</t>
        </is>
      </c>
      <c r="AU282" s="2" t="inlineStr">
        <is>
          <t>3</t>
        </is>
      </c>
      <c r="AV282" s="2" t="inlineStr">
        <is>
          <t/>
        </is>
      </c>
      <c r="AW282" t="inlineStr">
        <is>
          <t/>
        </is>
      </c>
      <c r="AX282" s="2" t="inlineStr">
        <is>
          <t>operativna spremnost</t>
        </is>
      </c>
      <c r="AY282" s="2" t="inlineStr">
        <is>
          <t>3</t>
        </is>
      </c>
      <c r="AZ282" s="2" t="inlineStr">
        <is>
          <t/>
        </is>
      </c>
      <c r="BA282" t="inlineStr">
        <is>
          <t>sposobnost organizacije, formacije, postrojbe, broda, posade, oružnoga sustava ili opreme za provedbu funkcija ili za izvršenje misija za koje su organizirani ili dizajnirani</t>
        </is>
      </c>
      <c r="BB282" s="2" t="inlineStr">
        <is>
          <t>műveleti készenlét|
hadműveleti készenlét</t>
        </is>
      </c>
      <c r="BC282" s="2" t="inlineStr">
        <is>
          <t>3|
3</t>
        </is>
      </c>
      <c r="BD282" s="2" t="inlineStr">
        <is>
          <t xml:space="preserve">|
</t>
        </is>
      </c>
      <c r="BE282" t="inlineStr">
        <is>
          <t>egység/alakulat, hajó, fegyverrendszer
vagy eszköz ama tulajdonsága, hogy képes
azon feladatok és tevékenyégek
végrehajtására, amelyek érdekében
megszervezték vagy létrehozták</t>
        </is>
      </c>
      <c r="BF282" s="2" t="inlineStr">
        <is>
          <t>prontezza operativa</t>
        </is>
      </c>
      <c r="BG282" s="2" t="inlineStr">
        <is>
          <t>3</t>
        </is>
      </c>
      <c r="BH282" s="2" t="inlineStr">
        <is>
          <t/>
        </is>
      </c>
      <c r="BI282" t="inlineStr">
        <is>
          <t>capacità di un'unità, nave, sistema d'arma o materiale di effettuare la missione o le funzioni per le quali sono stati organizzati o concepiti</t>
        </is>
      </c>
      <c r="BJ282" s="2" t="inlineStr">
        <is>
          <t>operacinė parengtis</t>
        </is>
      </c>
      <c r="BK282" s="2" t="inlineStr">
        <is>
          <t>3</t>
        </is>
      </c>
      <c r="BL282" s="2" t="inlineStr">
        <is>
          <t/>
        </is>
      </c>
      <c r="BM282" t="inlineStr">
        <is>
          <t>vieneto, formuotės, laivo, ginklų sistemos ar technikos (įrangos) pajėgumas atlikti uždavinį ar funkcijas, dėl kurių jie buvo suformuoti ar suprojektuoti</t>
        </is>
      </c>
      <c r="BN282" s="2" t="inlineStr">
        <is>
          <t>operatīvā gatavība</t>
        </is>
      </c>
      <c r="BO282" s="2" t="inlineStr">
        <is>
          <t>3</t>
        </is>
      </c>
      <c r="BP282" s="2" t="inlineStr">
        <is>
          <t/>
        </is>
      </c>
      <c r="BQ282" t="inlineStr">
        <is>
          <t>vienības/veidojuma, kuģa, ieroču sistēmas vai iekārtas spēja īstenot savu misiju vai funkcijas, kurām tie ir organizēti vai izveidoti</t>
        </is>
      </c>
      <c r="BR282" s="2" t="inlineStr">
        <is>
          <t>livell ta' tħejjija operazzjonali</t>
        </is>
      </c>
      <c r="BS282" s="2" t="inlineStr">
        <is>
          <t>3</t>
        </is>
      </c>
      <c r="BT282" s="2" t="inlineStr">
        <is>
          <t/>
        </is>
      </c>
      <c r="BU282" t="inlineStr">
        <is>
          <t>il-kapaċità ta' unità/formazzjoni, bastiment, sistema ta' armi jew tagħmir li jwettaq il-missjonijiet jew il-funzjonijiet li għalihom hu organizzat jew imfassal</t>
        </is>
      </c>
      <c r="BV282" s="2" t="inlineStr">
        <is>
          <t>operationele paraatheid</t>
        </is>
      </c>
      <c r="BW282" s="2" t="inlineStr">
        <is>
          <t>3</t>
        </is>
      </c>
      <c r="BX282" s="2" t="inlineStr">
        <is>
          <t/>
        </is>
      </c>
      <c r="BY282" t="inlineStr">
        <is>
          <t>de mate waarin een onderdeel van een krijgsmacht of wapensysteem in staat is om onmiddellijk te worden ingezet voor het doel waarvoor het is ontworpen</t>
        </is>
      </c>
      <c r="BZ282" s="2" t="inlineStr">
        <is>
          <t>gotowość operacyjna|
gotowość bojowa</t>
        </is>
      </c>
      <c r="CA282" s="2" t="inlineStr">
        <is>
          <t>3|
3</t>
        </is>
      </c>
      <c r="CB282" s="2" t="inlineStr">
        <is>
          <t xml:space="preserve">preferred|
</t>
        </is>
      </c>
      <c r="CC282" t="inlineStr">
        <is>
          <t>zdolność jednostki/formacji, okrętu, systemu uzbrojenia lub wyposażenia do wykonania zadań lub prowadzenia działań, do których zostały zorganizowane lub zaprojektowane</t>
        </is>
      </c>
      <c r="CD282" s="2" t="inlineStr">
        <is>
          <t>prontidão operacional</t>
        </is>
      </c>
      <c r="CE282" s="2" t="inlineStr">
        <is>
          <t>3</t>
        </is>
      </c>
      <c r="CF282" s="2" t="inlineStr">
        <is>
          <t/>
        </is>
      </c>
      <c r="CG282" t="inlineStr">
        <is>
          <t>Capacidade de uma unidade ou formação, um navio, um sistema de armamento ou um equipamento para executar as missões ou funções para que está organizado ou foi concebido.</t>
        </is>
      </c>
      <c r="CH282" s="2" t="inlineStr">
        <is>
          <t>pregătire operațională</t>
        </is>
      </c>
      <c r="CI282" s="2" t="inlineStr">
        <is>
          <t>3</t>
        </is>
      </c>
      <c r="CJ282" s="2" t="inlineStr">
        <is>
          <t/>
        </is>
      </c>
      <c r="CK282" t="inlineStr">
        <is>
          <t>capacitate a unei unități/formații, a unei nave, a unui sistem de arme sau a unui echipament de a îndeplini misiunile sau funcțiile pentru care este organizat(ă) sau conceput(ă)</t>
        </is>
      </c>
      <c r="CL282" s="2" t="inlineStr">
        <is>
          <t>operačná pohotovosť</t>
        </is>
      </c>
      <c r="CM282" s="2" t="inlineStr">
        <is>
          <t>3</t>
        </is>
      </c>
      <c r="CN282" s="2" t="inlineStr">
        <is>
          <t/>
        </is>
      </c>
      <c r="CO282" t="inlineStr">
        <is>
          <t>schopnosť jednotky/útvaru, lode, zbraňového systému alebo výzbroje plniť úlohy alebo funkcie, na ktoré sú určené alebo organizované, ktorá vyjadruje vo všeobecnosti úroveň alebo stupeň pripravenosti</t>
        </is>
      </c>
      <c r="CP282" s="2" t="inlineStr">
        <is>
          <t>pripravljenost za delovanje</t>
        </is>
      </c>
      <c r="CQ282" s="2" t="inlineStr">
        <is>
          <t>3</t>
        </is>
      </c>
      <c r="CR282" s="2" t="inlineStr">
        <is>
          <t/>
        </is>
      </c>
      <c r="CS282" t="inlineStr">
        <is>
          <t>sposobnost enote/formacije, ladje, sistema oborožitve ali opreme za izvajanje nalog ali funkcij, za katere so slednje organizirane ali oblikovane</t>
        </is>
      </c>
      <c r="CT282" s="2" t="inlineStr">
        <is>
          <t>operativ beredskap</t>
        </is>
      </c>
      <c r="CU282" s="2" t="inlineStr">
        <is>
          <t>3</t>
        </is>
      </c>
      <c r="CV282" s="2" t="inlineStr">
        <is>
          <t/>
        </is>
      </c>
      <c r="CW282" t="inlineStr">
        <is>
          <t/>
        </is>
      </c>
    </row>
    <row r="283">
      <c r="A283" s="1" t="str">
        <f>HYPERLINK("https://iate.europa.eu/entry/result/924304/all", "924304")</f>
        <v>924304</v>
      </c>
      <c r="B283" t="inlineStr">
        <is>
          <t>INTERNATIONAL RELATIONS;TRANSPORT;PRODUCTION, TECHNOLOGY AND RESEARCH</t>
        </is>
      </c>
      <c r="C283" t="inlineStr">
        <is>
          <t>INTERNATIONAL RELATIONS|defence;TRANSPORT|air and space transport|air transport;PRODUCTION, TECHNOLOGY AND RESEARCH|technology and technical regulations</t>
        </is>
      </c>
      <c r="D283" t="inlineStr">
        <is>
          <t>yes</t>
        </is>
      </c>
      <c r="E283" t="inlineStr">
        <is>
          <t/>
        </is>
      </c>
      <c r="F283" s="2" t="inlineStr">
        <is>
          <t>щурмови хеликоптер</t>
        </is>
      </c>
      <c r="G283" s="2" t="inlineStr">
        <is>
          <t>3</t>
        </is>
      </c>
      <c r="H283" s="2" t="inlineStr">
        <is>
          <t/>
        </is>
      </c>
      <c r="I283" t="inlineStr">
        <is>
          <t>хеликоптер, чието предназначение е да използва различни видове въоръжение, за да атакува и унищожава вражески цели</t>
        </is>
      </c>
      <c r="J283" s="2" t="inlineStr">
        <is>
          <t>úderný vrtulník</t>
        </is>
      </c>
      <c r="K283" s="2" t="inlineStr">
        <is>
          <t>3</t>
        </is>
      </c>
      <c r="L283" s="2" t="inlineStr">
        <is>
          <t/>
        </is>
      </c>
      <c r="M283" t="inlineStr">
        <is>
          <t>&lt;div&gt;&lt;div&gt;&lt;div&gt;&lt;div&gt;&lt;div&gt;&lt;div&gt;&lt;div&gt;&lt;div&gt;&lt;div&gt;&lt;div&gt;&lt;div&gt;&lt;div&gt;&lt;div&gt;&lt;i&gt;&lt;a href="https://iate.europa.eu/entry/result/925058/cs" target="_blank"&gt;bojový vrtulník&lt;/a&gt;&lt;/i&gt; vybavený pro použití protitankových řízených střel a řízených střel vzduch-země nebo vzduch-vzduch, integrovaným systémem řízení a zaměřování palby těchto zbraní &lt;/div&gt; &lt;/div&gt; &lt;/div&gt; &lt;/div&gt;&lt;/div&gt;&lt;/div&gt;&lt;/div&gt;&lt;/div&gt;&lt;/div&gt;&lt;/div&gt;&lt;/div&gt;&lt;/div&gt;&lt;/div&gt;</t>
        </is>
      </c>
      <c r="N283" s="2" t="inlineStr">
        <is>
          <t>angrebshelikopter</t>
        </is>
      </c>
      <c r="O283" s="2" t="inlineStr">
        <is>
          <t>3</t>
        </is>
      </c>
      <c r="P283" s="2" t="inlineStr">
        <is>
          <t/>
        </is>
      </c>
      <c r="Q283" t="inlineStr">
        <is>
          <t>en helikopter, der er udstyret til at anvende panserværns-, luft-til-jord- eller luft-til-luft-missiler, og som er udstyret med et integreret ildledelses- og sigtesystem til brug for disse våben</t>
        </is>
      </c>
      <c r="R283" s="2" t="inlineStr">
        <is>
          <t>Angriffshubschrauber</t>
        </is>
      </c>
      <c r="S283" s="2" t="inlineStr">
        <is>
          <t>3</t>
        </is>
      </c>
      <c r="T283" s="2" t="inlineStr">
        <is>
          <t/>
        </is>
      </c>
      <c r="U283" t="inlineStr">
        <is>
          <t>Kampfhubschrauber,
der für den Einsatz von panzerbrechenden Lenkwaffen, Luft-BodenLenkwaffen oder Luft-Luft-Lenkwaffen sowie mit einem integrierten
Feuerleit- und Zielsystem für diese Waffen ausgerüstet ist</t>
        </is>
      </c>
      <c r="V283" s="2" t="inlineStr">
        <is>
          <t>επιθετικό ελικόπτερο</t>
        </is>
      </c>
      <c r="W283" s="2" t="inlineStr">
        <is>
          <t>3</t>
        </is>
      </c>
      <c r="X283" s="2" t="inlineStr">
        <is>
          <t/>
        </is>
      </c>
      <c r="Y283" t="inlineStr">
        <is>
          <t/>
        </is>
      </c>
      <c r="Z283" s="2" t="inlineStr">
        <is>
          <t>attack helicopter|
assault helicopter</t>
        </is>
      </c>
      <c r="AA283" s="2" t="inlineStr">
        <is>
          <t>3|
3</t>
        </is>
      </c>
      <c r="AB283" s="2" t="inlineStr">
        <is>
          <t xml:space="preserve">|
</t>
        </is>
      </c>
      <c r="AC283" t="inlineStr">
        <is>
          <t>helicopter specifically designed to employ various weapons to attack and destroy enemy targets</t>
        </is>
      </c>
      <c r="AD283" s="2" t="inlineStr">
        <is>
          <t>helicóptero de ataque</t>
        </is>
      </c>
      <c r="AE283" s="2" t="inlineStr">
        <is>
          <t>3</t>
        </is>
      </c>
      <c r="AF283" s="2" t="inlineStr">
        <is>
          <t/>
        </is>
      </c>
      <c r="AG283" t="inlineStr">
        <is>
          <t>&lt;a href="https://iate.europa.eu/entry/result/925058/es" target="_blank"&gt;Helicóptero de combate&lt;/a&gt; equipado para emplear armas teledirigidas contracarro, aire-tierra o aire-aire y equipado con un sistema integrado de control de tiro y de puntería para esas armas.</t>
        </is>
      </c>
      <c r="AH283" s="2" t="inlineStr">
        <is>
          <t>ründekopter|
ründehelikopter</t>
        </is>
      </c>
      <c r="AI283" s="2" t="inlineStr">
        <is>
          <t>3|
2</t>
        </is>
      </c>
      <c r="AJ283" s="2" t="inlineStr">
        <is>
          <t xml:space="preserve">preferred|
</t>
        </is>
      </c>
      <c r="AK283" t="inlineStr">
        <is>
          <t>mitmesuguste relvade rakendamiseks konstrueeritud kopter vaenlase sihtmärkide ründamiseks ja hävitamiseks</t>
        </is>
      </c>
      <c r="AL283" s="2" t="inlineStr">
        <is>
          <t>rynnäkköhelikopteri</t>
        </is>
      </c>
      <c r="AM283" s="2" t="inlineStr">
        <is>
          <t>2</t>
        </is>
      </c>
      <c r="AN283" s="2" t="inlineStr">
        <is>
          <t/>
        </is>
      </c>
      <c r="AO283" t="inlineStr">
        <is>
          <t/>
        </is>
      </c>
      <c r="AP283" s="2" t="inlineStr">
        <is>
          <t>hélicoptère d'attaque|
hélicoptère d'assaut</t>
        </is>
      </c>
      <c r="AQ283" s="2" t="inlineStr">
        <is>
          <t>3|
3</t>
        </is>
      </c>
      <c r="AR283" s="2" t="inlineStr">
        <is>
          <t xml:space="preserve">|
</t>
        </is>
      </c>
      <c r="AS283" t="inlineStr">
        <is>
          <t>hélicoptère de combat équipé de certaines armes et systèmes d'armes, destiné à la recherche, l'attaque et la destruction d'objectifs ennemis</t>
        </is>
      </c>
      <c r="AT283" s="2" t="inlineStr">
        <is>
          <t>héileacaptar ionsaitheach</t>
        </is>
      </c>
      <c r="AU283" s="2" t="inlineStr">
        <is>
          <t>3</t>
        </is>
      </c>
      <c r="AV283" s="2" t="inlineStr">
        <is>
          <t/>
        </is>
      </c>
      <c r="AW283" t="inlineStr">
        <is>
          <t/>
        </is>
      </c>
      <c r="AX283" s="2" t="inlineStr">
        <is>
          <t>jurišni helikopter</t>
        </is>
      </c>
      <c r="AY283" s="2" t="inlineStr">
        <is>
          <t>3</t>
        </is>
      </c>
      <c r="AZ283" s="2" t="inlineStr">
        <is>
          <t/>
        </is>
      </c>
      <c r="BA283" t="inlineStr">
        <is>
          <t/>
        </is>
      </c>
      <c r="BB283" s="2" t="inlineStr">
        <is>
          <t>harci helikopter</t>
        </is>
      </c>
      <c r="BC283" s="2" t="inlineStr">
        <is>
          <t>3</t>
        </is>
      </c>
      <c r="BD283" s="2" t="inlineStr">
        <is>
          <t/>
        </is>
      </c>
      <c r="BE283" t="inlineStr">
        <is>
          <t>aerodinamikus, forgószárnyas, jól manőverező repülőeszköz,
melyet irányítható és nemirányítható rakétákkal, az ellenség páncélos kötelékeinek
megbontására hoztak létre</t>
        </is>
      </c>
      <c r="BF283" s="2" t="inlineStr">
        <is>
          <t>elicottero di attacco</t>
        </is>
      </c>
      <c r="BG283" s="2" t="inlineStr">
        <is>
          <t>3</t>
        </is>
      </c>
      <c r="BH283" s="2" t="inlineStr">
        <is>
          <t/>
        </is>
      </c>
      <c r="BI283" t="inlineStr">
        <is>
          <t>elicottero concepito appositamente per la ricerca, l’attacco e la distruzione di obiettivi nemici mediante l’impiego di armi di vario genere</t>
        </is>
      </c>
      <c r="BJ283" s="2" t="inlineStr">
        <is>
          <t>atakos sraigtasparnis</t>
        </is>
      </c>
      <c r="BK283" s="2" t="inlineStr">
        <is>
          <t>3</t>
        </is>
      </c>
      <c r="BL283" s="2" t="inlineStr">
        <is>
          <t/>
        </is>
      </c>
      <c r="BM283" t="inlineStr">
        <is>
          <t>sraigtasparnis, sukonstruotas taip, kad galėtų naudoti įvairius ginklus priešo taikiniams pulti ir naikinti</t>
        </is>
      </c>
      <c r="BN283" s="2" t="inlineStr">
        <is>
          <t>triecienhelikopters</t>
        </is>
      </c>
      <c r="BO283" s="2" t="inlineStr">
        <is>
          <t>3</t>
        </is>
      </c>
      <c r="BP283" s="2" t="inlineStr">
        <is>
          <t/>
        </is>
      </c>
      <c r="BQ283" t="inlineStr">
        <is>
          <t/>
        </is>
      </c>
      <c r="BR283" s="2" t="inlineStr">
        <is>
          <t>ħelikopter ta' attakk</t>
        </is>
      </c>
      <c r="BS283" s="2" t="inlineStr">
        <is>
          <t>3</t>
        </is>
      </c>
      <c r="BT283" s="2" t="inlineStr">
        <is>
          <t/>
        </is>
      </c>
      <c r="BU283" t="inlineStr">
        <is>
          <t>ħelikopter li jkun iddiżinjat speċifikament għall-użu ta' diversi armi biex jiġu attakkati u jinqerdu miri tal-għadu</t>
        </is>
      </c>
      <c r="BV283" s="2" t="inlineStr">
        <is>
          <t>aanvalshelikopter</t>
        </is>
      </c>
      <c r="BW283" s="2" t="inlineStr">
        <is>
          <t>3</t>
        </is>
      </c>
      <c r="BX283" s="2" t="inlineStr">
        <is>
          <t/>
        </is>
      </c>
      <c r="BY283" t="inlineStr">
        <is>
          <t>militaire helikopter die met wapens is uitgerust om doelwitten aan te vallen en te vernietigen</t>
        </is>
      </c>
      <c r="BZ283" s="2" t="inlineStr">
        <is>
          <t>śmigłowiec uderzeniowy</t>
        </is>
      </c>
      <c r="CA283" s="2" t="inlineStr">
        <is>
          <t>3</t>
        </is>
      </c>
      <c r="CB283" s="2" t="inlineStr">
        <is>
          <t/>
        </is>
      </c>
      <c r="CC283" t="inlineStr">
        <is>
          <t>śmigłowiec zaprojektowany do wykorzystywania różnego rodzaju uzbrojenia do atakowania i niszczenia celów przeciwnika</t>
        </is>
      </c>
      <c r="CD283" s="2" t="inlineStr">
        <is>
          <t>helicóptero de ataque</t>
        </is>
      </c>
      <c r="CE283" s="2" t="inlineStr">
        <is>
          <t>3</t>
        </is>
      </c>
      <c r="CF283" s="2" t="inlineStr">
        <is>
          <t/>
        </is>
      </c>
      <c r="CG283" t="inlineStr">
        <is>
          <t>Helicóptero de combate equipado para utilizar armas guiadas antiblindagem, ar-terra ou ar-ar e equipado com um sistema de controlo de fogo integrado e um sistema de pontaria para essas armas. Abrange helicópteros de ataque especializados e helicópteros de ataque para fins múltiplos.</t>
        </is>
      </c>
      <c r="CH283" s="2" t="inlineStr">
        <is>
          <t>elicopter de atac|
elicopter de asalt</t>
        </is>
      </c>
      <c r="CI283" s="2" t="inlineStr">
        <is>
          <t>3|
3</t>
        </is>
      </c>
      <c r="CJ283" s="2" t="inlineStr">
        <is>
          <t xml:space="preserve">|
</t>
        </is>
      </c>
      <c r="CK283" t="inlineStr">
        <is>
          <t>elicopter proiectat special pentru a utiliza diverse tipuri de armament pentru a ataca și a distruge țintele inamice</t>
        </is>
      </c>
      <c r="CL283" s="2" t="inlineStr">
        <is>
          <t>bojový vrtuľník|
útočná helikoptéra|
útočný vrtuľník</t>
        </is>
      </c>
      <c r="CM283" s="2" t="inlineStr">
        <is>
          <t>3|
3|
3</t>
        </is>
      </c>
      <c r="CN283" s="2" t="inlineStr">
        <is>
          <t xml:space="preserve">|
|
</t>
        </is>
      </c>
      <c r="CO283" t="inlineStr">
        <is>
          <t>vrtuľník špeciálne určený na používanie rôznych druhov zbraní pri útočení a ničení nepriateľských
cieľov</t>
        </is>
      </c>
      <c r="CP283" s="2" t="inlineStr">
        <is>
          <t>jurišni helikopter</t>
        </is>
      </c>
      <c r="CQ283" s="2" t="inlineStr">
        <is>
          <t>3</t>
        </is>
      </c>
      <c r="CR283" s="2" t="inlineStr">
        <is>
          <t/>
        </is>
      </c>
      <c r="CS283" t="inlineStr">
        <is>
          <t>helikopter, posebej oblikovan za uporabo različnih orožij za napad in uničenje sovražnikovih ciljev</t>
        </is>
      </c>
      <c r="CT283" s="2" t="inlineStr">
        <is>
          <t>attackhelikopter</t>
        </is>
      </c>
      <c r="CU283" s="2" t="inlineStr">
        <is>
          <t>3</t>
        </is>
      </c>
      <c r="CV283" s="2" t="inlineStr">
        <is>
          <t/>
        </is>
      </c>
      <c r="CW283" t="inlineStr">
        <is>
          <t>stridshelikopter avsedd för bekämpning av punktmål till lands och till sjöss.</t>
        </is>
      </c>
    </row>
    <row r="284">
      <c r="A284" s="1" t="str">
        <f>HYPERLINK("https://iate.europa.eu/entry/result/920731/all", "920731")</f>
        <v>920731</v>
      </c>
      <c r="B284" t="inlineStr">
        <is>
          <t>EUROPEAN UNION;TRANSPORT</t>
        </is>
      </c>
      <c r="C284" t="inlineStr">
        <is>
          <t>EUROPEAN UNION|European construction|EU relations;EUROPEAN UNION|European construction|European Union;TRANSPORT|air and space transport|air transport</t>
        </is>
      </c>
      <c r="D284" t="inlineStr">
        <is>
          <t>no</t>
        </is>
      </c>
      <c r="E284" t="inlineStr">
        <is>
          <t/>
        </is>
      </c>
      <c r="F284" t="inlineStr">
        <is>
          <t/>
        </is>
      </c>
      <c r="G284" t="inlineStr">
        <is>
          <t/>
        </is>
      </c>
      <c r="H284" t="inlineStr">
        <is>
          <t/>
        </is>
      </c>
      <c r="I284" t="inlineStr">
        <is>
          <t/>
        </is>
      </c>
      <c r="J284" t="inlineStr">
        <is>
          <t/>
        </is>
      </c>
      <c r="K284" t="inlineStr">
        <is>
          <t/>
        </is>
      </c>
      <c r="L284" t="inlineStr">
        <is>
          <t/>
        </is>
      </c>
      <c r="M284" t="inlineStr">
        <is>
          <t/>
        </is>
      </c>
      <c r="N284" t="inlineStr">
        <is>
          <t/>
        </is>
      </c>
      <c r="O284" t="inlineStr">
        <is>
          <t/>
        </is>
      </c>
      <c r="P284" t="inlineStr">
        <is>
          <t/>
        </is>
      </c>
      <c r="Q284" t="inlineStr">
        <is>
          <t/>
        </is>
      </c>
      <c r="R284" s="2" t="inlineStr">
        <is>
          <t>Flugverbot</t>
        </is>
      </c>
      <c r="S284" s="2" t="inlineStr">
        <is>
          <t>2</t>
        </is>
      </c>
      <c r="T284" s="2" t="inlineStr">
        <is>
          <t/>
        </is>
      </c>
      <c r="U284" t="inlineStr">
        <is>
          <t/>
        </is>
      </c>
      <c r="V284" t="inlineStr">
        <is>
          <t/>
        </is>
      </c>
      <c r="W284" t="inlineStr">
        <is>
          <t/>
        </is>
      </c>
      <c r="X284" t="inlineStr">
        <is>
          <t/>
        </is>
      </c>
      <c r="Y284" t="inlineStr">
        <is>
          <t/>
        </is>
      </c>
      <c r="Z284" s="2" t="inlineStr">
        <is>
          <t>flight ban|
flight embargo|
air embargo</t>
        </is>
      </c>
      <c r="AA284" s="2" t="inlineStr">
        <is>
          <t>1|
1|
1</t>
        </is>
      </c>
      <c r="AB284" s="2" t="inlineStr">
        <is>
          <t xml:space="preserve">|
|
</t>
        </is>
      </c>
      <c r="AC284" t="inlineStr">
        <is>
          <t/>
        </is>
      </c>
      <c r="AD284" t="inlineStr">
        <is>
          <t/>
        </is>
      </c>
      <c r="AE284" t="inlineStr">
        <is>
          <t/>
        </is>
      </c>
      <c r="AF284" t="inlineStr">
        <is>
          <t/>
        </is>
      </c>
      <c r="AG284" t="inlineStr">
        <is>
          <t/>
        </is>
      </c>
      <c r="AH284" t="inlineStr">
        <is>
          <t/>
        </is>
      </c>
      <c r="AI284" t="inlineStr">
        <is>
          <t/>
        </is>
      </c>
      <c r="AJ284" t="inlineStr">
        <is>
          <t/>
        </is>
      </c>
      <c r="AK284" t="inlineStr">
        <is>
          <t/>
        </is>
      </c>
      <c r="AL284" s="2" t="inlineStr">
        <is>
          <t>lentokielto</t>
        </is>
      </c>
      <c r="AM284" s="2" t="inlineStr">
        <is>
          <t>3</t>
        </is>
      </c>
      <c r="AN284" s="2" t="inlineStr">
        <is>
          <t/>
        </is>
      </c>
      <c r="AO284" t="inlineStr">
        <is>
          <t/>
        </is>
      </c>
      <c r="AP284" s="2" t="inlineStr">
        <is>
          <t>interdiction des vols|
embargo aérien</t>
        </is>
      </c>
      <c r="AQ284" s="2" t="inlineStr">
        <is>
          <t>1|
1</t>
        </is>
      </c>
      <c r="AR284" s="2" t="inlineStr">
        <is>
          <t xml:space="preserve">|
</t>
        </is>
      </c>
      <c r="AS284" t="inlineStr">
        <is>
          <t/>
        </is>
      </c>
      <c r="AT284" t="inlineStr">
        <is>
          <t/>
        </is>
      </c>
      <c r="AU284" t="inlineStr">
        <is>
          <t/>
        </is>
      </c>
      <c r="AV284" t="inlineStr">
        <is>
          <t/>
        </is>
      </c>
      <c r="AW284" t="inlineStr">
        <is>
          <t/>
        </is>
      </c>
      <c r="AX284" t="inlineStr">
        <is>
          <t/>
        </is>
      </c>
      <c r="AY284" t="inlineStr">
        <is>
          <t/>
        </is>
      </c>
      <c r="AZ284" t="inlineStr">
        <is>
          <t/>
        </is>
      </c>
      <c r="BA284" t="inlineStr">
        <is>
          <t/>
        </is>
      </c>
      <c r="BB284" t="inlineStr">
        <is>
          <t/>
        </is>
      </c>
      <c r="BC284" t="inlineStr">
        <is>
          <t/>
        </is>
      </c>
      <c r="BD284" t="inlineStr">
        <is>
          <t/>
        </is>
      </c>
      <c r="BE284" t="inlineStr">
        <is>
          <t/>
        </is>
      </c>
      <c r="BF284" s="2" t="inlineStr">
        <is>
          <t>divieto di volo|
embargo aereo</t>
        </is>
      </c>
      <c r="BG284" s="2" t="inlineStr">
        <is>
          <t>2|
2</t>
        </is>
      </c>
      <c r="BH284" s="2" t="inlineStr">
        <is>
          <t xml:space="preserve">|
</t>
        </is>
      </c>
      <c r="BI284" t="inlineStr">
        <is>
          <t/>
        </is>
      </c>
      <c r="BJ284" t="inlineStr">
        <is>
          <t/>
        </is>
      </c>
      <c r="BK284" t="inlineStr">
        <is>
          <t/>
        </is>
      </c>
      <c r="BL284" t="inlineStr">
        <is>
          <t/>
        </is>
      </c>
      <c r="BM284" t="inlineStr">
        <is>
          <t/>
        </is>
      </c>
      <c r="BN284" t="inlineStr">
        <is>
          <t/>
        </is>
      </c>
      <c r="BO284" t="inlineStr">
        <is>
          <t/>
        </is>
      </c>
      <c r="BP284" t="inlineStr">
        <is>
          <t/>
        </is>
      </c>
      <c r="BQ284" t="inlineStr">
        <is>
          <t/>
        </is>
      </c>
      <c r="BR284" t="inlineStr">
        <is>
          <t/>
        </is>
      </c>
      <c r="BS284" t="inlineStr">
        <is>
          <t/>
        </is>
      </c>
      <c r="BT284" t="inlineStr">
        <is>
          <t/>
        </is>
      </c>
      <c r="BU284" t="inlineStr">
        <is>
          <t/>
        </is>
      </c>
      <c r="BV284" s="2" t="inlineStr">
        <is>
          <t>vliegverbod</t>
        </is>
      </c>
      <c r="BW284" s="2" t="inlineStr">
        <is>
          <t>3</t>
        </is>
      </c>
      <c r="BX284" s="2" t="inlineStr">
        <is>
          <t/>
        </is>
      </c>
      <c r="BY284" t="inlineStr">
        <is>
          <t/>
        </is>
      </c>
      <c r="BZ284" s="2" t="inlineStr">
        <is>
          <t>zakaz lotów</t>
        </is>
      </c>
      <c r="CA284" s="2" t="inlineStr">
        <is>
          <t>3</t>
        </is>
      </c>
      <c r="CB284" s="2" t="inlineStr">
        <is>
          <t/>
        </is>
      </c>
      <c r="CC284" t="inlineStr">
        <is>
          <t/>
        </is>
      </c>
      <c r="CD284" t="inlineStr">
        <is>
          <t/>
        </is>
      </c>
      <c r="CE284" t="inlineStr">
        <is>
          <t/>
        </is>
      </c>
      <c r="CF284" t="inlineStr">
        <is>
          <t/>
        </is>
      </c>
      <c r="CG284" t="inlineStr">
        <is>
          <t/>
        </is>
      </c>
      <c r="CH284" t="inlineStr">
        <is>
          <t/>
        </is>
      </c>
      <c r="CI284" t="inlineStr">
        <is>
          <t/>
        </is>
      </c>
      <c r="CJ284" t="inlineStr">
        <is>
          <t/>
        </is>
      </c>
      <c r="CK284" t="inlineStr">
        <is>
          <t/>
        </is>
      </c>
      <c r="CL284" t="inlineStr">
        <is>
          <t/>
        </is>
      </c>
      <c r="CM284" t="inlineStr">
        <is>
          <t/>
        </is>
      </c>
      <c r="CN284" t="inlineStr">
        <is>
          <t/>
        </is>
      </c>
      <c r="CO284" t="inlineStr">
        <is>
          <t/>
        </is>
      </c>
      <c r="CP284" t="inlineStr">
        <is>
          <t/>
        </is>
      </c>
      <c r="CQ284" t="inlineStr">
        <is>
          <t/>
        </is>
      </c>
      <c r="CR284" t="inlineStr">
        <is>
          <t/>
        </is>
      </c>
      <c r="CS284" t="inlineStr">
        <is>
          <t/>
        </is>
      </c>
      <c r="CT284" t="inlineStr">
        <is>
          <t/>
        </is>
      </c>
      <c r="CU284" t="inlineStr">
        <is>
          <t/>
        </is>
      </c>
      <c r="CV284" t="inlineStr">
        <is>
          <t/>
        </is>
      </c>
      <c r="CW284" t="inlineStr">
        <is>
          <t/>
        </is>
      </c>
    </row>
    <row r="285">
      <c r="A285" s="1" t="str">
        <f>HYPERLINK("https://iate.europa.eu/entry/result/1868486/all", "1868486")</f>
        <v>1868486</v>
      </c>
      <c r="B285" t="inlineStr">
        <is>
          <t>INTERNATIONAL RELATIONS;GEOGRAPHY</t>
        </is>
      </c>
      <c r="C285" t="inlineStr">
        <is>
          <t>INTERNATIONAL RELATIONS;GEOGRAPHY</t>
        </is>
      </c>
      <c r="D285" t="inlineStr">
        <is>
          <t>no</t>
        </is>
      </c>
      <c r="E285" t="inlineStr">
        <is>
          <t/>
        </is>
      </c>
      <c r="F285" t="inlineStr">
        <is>
          <t/>
        </is>
      </c>
      <c r="G285" t="inlineStr">
        <is>
          <t/>
        </is>
      </c>
      <c r="H285" t="inlineStr">
        <is>
          <t/>
        </is>
      </c>
      <c r="I285" t="inlineStr">
        <is>
          <t/>
        </is>
      </c>
      <c r="J285" t="inlineStr">
        <is>
          <t/>
        </is>
      </c>
      <c r="K285" t="inlineStr">
        <is>
          <t/>
        </is>
      </c>
      <c r="L285" t="inlineStr">
        <is>
          <t/>
        </is>
      </c>
      <c r="M285" t="inlineStr">
        <is>
          <t/>
        </is>
      </c>
      <c r="N285" t="inlineStr">
        <is>
          <t/>
        </is>
      </c>
      <c r="O285" t="inlineStr">
        <is>
          <t/>
        </is>
      </c>
      <c r="P285" t="inlineStr">
        <is>
          <t/>
        </is>
      </c>
      <c r="Q285" t="inlineStr">
        <is>
          <t/>
        </is>
      </c>
      <c r="R285" t="inlineStr">
        <is>
          <t/>
        </is>
      </c>
      <c r="S285" t="inlineStr">
        <is>
          <t/>
        </is>
      </c>
      <c r="T285" t="inlineStr">
        <is>
          <t/>
        </is>
      </c>
      <c r="U285" t="inlineStr">
        <is>
          <t/>
        </is>
      </c>
      <c r="V285" t="inlineStr">
        <is>
          <t/>
        </is>
      </c>
      <c r="W285" t="inlineStr">
        <is>
          <t/>
        </is>
      </c>
      <c r="X285" t="inlineStr">
        <is>
          <t/>
        </is>
      </c>
      <c r="Y285" t="inlineStr">
        <is>
          <t/>
        </is>
      </c>
      <c r="Z285" s="2" t="inlineStr">
        <is>
          <t>LOC|
Line of Control</t>
        </is>
      </c>
      <c r="AA285" s="2" t="inlineStr">
        <is>
          <t>3|
3</t>
        </is>
      </c>
      <c r="AB285" s="2" t="inlineStr">
        <is>
          <t xml:space="preserve">|
</t>
        </is>
      </c>
      <c r="AC285" t="inlineStr">
        <is>
          <t/>
        </is>
      </c>
      <c r="AD285" t="inlineStr">
        <is>
          <t/>
        </is>
      </c>
      <c r="AE285" t="inlineStr">
        <is>
          <t/>
        </is>
      </c>
      <c r="AF285" t="inlineStr">
        <is>
          <t/>
        </is>
      </c>
      <c r="AG285" t="inlineStr">
        <is>
          <t/>
        </is>
      </c>
      <c r="AH285" t="inlineStr">
        <is>
          <t/>
        </is>
      </c>
      <c r="AI285" t="inlineStr">
        <is>
          <t/>
        </is>
      </c>
      <c r="AJ285" t="inlineStr">
        <is>
          <t/>
        </is>
      </c>
      <c r="AK285" t="inlineStr">
        <is>
          <t/>
        </is>
      </c>
      <c r="AL285" t="inlineStr">
        <is>
          <t/>
        </is>
      </c>
      <c r="AM285" t="inlineStr">
        <is>
          <t/>
        </is>
      </c>
      <c r="AN285" t="inlineStr">
        <is>
          <t/>
        </is>
      </c>
      <c r="AO285" t="inlineStr">
        <is>
          <t/>
        </is>
      </c>
      <c r="AP285" s="2" t="inlineStr">
        <is>
          <t>Ligne de contrôle</t>
        </is>
      </c>
      <c r="AQ285" s="2" t="inlineStr">
        <is>
          <t>3</t>
        </is>
      </c>
      <c r="AR285" s="2" t="inlineStr">
        <is>
          <t/>
        </is>
      </c>
      <c r="AS285" t="inlineStr">
        <is>
          <t>elle sépare, au Cachemire, l'Inde du Pakistan</t>
        </is>
      </c>
      <c r="AT285" t="inlineStr">
        <is>
          <t/>
        </is>
      </c>
      <c r="AU285" t="inlineStr">
        <is>
          <t/>
        </is>
      </c>
      <c r="AV285" t="inlineStr">
        <is>
          <t/>
        </is>
      </c>
      <c r="AW285" t="inlineStr">
        <is>
          <t/>
        </is>
      </c>
      <c r="AX285" t="inlineStr">
        <is>
          <t/>
        </is>
      </c>
      <c r="AY285" t="inlineStr">
        <is>
          <t/>
        </is>
      </c>
      <c r="AZ285" t="inlineStr">
        <is>
          <t/>
        </is>
      </c>
      <c r="BA285" t="inlineStr">
        <is>
          <t/>
        </is>
      </c>
      <c r="BB285" t="inlineStr">
        <is>
          <t/>
        </is>
      </c>
      <c r="BC285" t="inlineStr">
        <is>
          <t/>
        </is>
      </c>
      <c r="BD285" t="inlineStr">
        <is>
          <t/>
        </is>
      </c>
      <c r="BE285" t="inlineStr">
        <is>
          <t/>
        </is>
      </c>
      <c r="BF285" t="inlineStr">
        <is>
          <t/>
        </is>
      </c>
      <c r="BG285" t="inlineStr">
        <is>
          <t/>
        </is>
      </c>
      <c r="BH285" t="inlineStr">
        <is>
          <t/>
        </is>
      </c>
      <c r="BI285" t="inlineStr">
        <is>
          <t/>
        </is>
      </c>
      <c r="BJ285" t="inlineStr">
        <is>
          <t/>
        </is>
      </c>
      <c r="BK285" t="inlineStr">
        <is>
          <t/>
        </is>
      </c>
      <c r="BL285" t="inlineStr">
        <is>
          <t/>
        </is>
      </c>
      <c r="BM285" t="inlineStr">
        <is>
          <t/>
        </is>
      </c>
      <c r="BN285" t="inlineStr">
        <is>
          <t/>
        </is>
      </c>
      <c r="BO285" t="inlineStr">
        <is>
          <t/>
        </is>
      </c>
      <c r="BP285" t="inlineStr">
        <is>
          <t/>
        </is>
      </c>
      <c r="BQ285" t="inlineStr">
        <is>
          <t/>
        </is>
      </c>
      <c r="BR285" t="inlineStr">
        <is>
          <t/>
        </is>
      </c>
      <c r="BS285" t="inlineStr">
        <is>
          <t/>
        </is>
      </c>
      <c r="BT285" t="inlineStr">
        <is>
          <t/>
        </is>
      </c>
      <c r="BU285" t="inlineStr">
        <is>
          <t/>
        </is>
      </c>
      <c r="BV285" t="inlineStr">
        <is>
          <t/>
        </is>
      </c>
      <c r="BW285" t="inlineStr">
        <is>
          <t/>
        </is>
      </c>
      <c r="BX285" t="inlineStr">
        <is>
          <t/>
        </is>
      </c>
      <c r="BY285" t="inlineStr">
        <is>
          <t/>
        </is>
      </c>
      <c r="BZ285" t="inlineStr">
        <is>
          <t/>
        </is>
      </c>
      <c r="CA285" t="inlineStr">
        <is>
          <t/>
        </is>
      </c>
      <c r="CB285" t="inlineStr">
        <is>
          <t/>
        </is>
      </c>
      <c r="CC285" t="inlineStr">
        <is>
          <t/>
        </is>
      </c>
      <c r="CD285" t="inlineStr">
        <is>
          <t/>
        </is>
      </c>
      <c r="CE285" t="inlineStr">
        <is>
          <t/>
        </is>
      </c>
      <c r="CF285" t="inlineStr">
        <is>
          <t/>
        </is>
      </c>
      <c r="CG285" t="inlineStr">
        <is>
          <t/>
        </is>
      </c>
      <c r="CH285" t="inlineStr">
        <is>
          <t/>
        </is>
      </c>
      <c r="CI285" t="inlineStr">
        <is>
          <t/>
        </is>
      </c>
      <c r="CJ285" t="inlineStr">
        <is>
          <t/>
        </is>
      </c>
      <c r="CK285" t="inlineStr">
        <is>
          <t/>
        </is>
      </c>
      <c r="CL285" t="inlineStr">
        <is>
          <t/>
        </is>
      </c>
      <c r="CM285" t="inlineStr">
        <is>
          <t/>
        </is>
      </c>
      <c r="CN285" t="inlineStr">
        <is>
          <t/>
        </is>
      </c>
      <c r="CO285" t="inlineStr">
        <is>
          <t/>
        </is>
      </c>
      <c r="CP285" t="inlineStr">
        <is>
          <t/>
        </is>
      </c>
      <c r="CQ285" t="inlineStr">
        <is>
          <t/>
        </is>
      </c>
      <c r="CR285" t="inlineStr">
        <is>
          <t/>
        </is>
      </c>
      <c r="CS285" t="inlineStr">
        <is>
          <t/>
        </is>
      </c>
      <c r="CT285" t="inlineStr">
        <is>
          <t/>
        </is>
      </c>
      <c r="CU285" t="inlineStr">
        <is>
          <t/>
        </is>
      </c>
      <c r="CV285" t="inlineStr">
        <is>
          <t/>
        </is>
      </c>
      <c r="CW285" t="inlineStr">
        <is>
          <t/>
        </is>
      </c>
    </row>
    <row r="286">
      <c r="A286" s="1" t="str">
        <f>HYPERLINK("https://iate.europa.eu/entry/result/924539/all", "924539")</f>
        <v>924539</v>
      </c>
      <c r="B286" t="inlineStr">
        <is>
          <t>INTERNATIONAL RELATIONS</t>
        </is>
      </c>
      <c r="C286" t="inlineStr">
        <is>
          <t>INTERNATIONAL RELATIONS|international balance|international conflict;INTERNATIONAL RELATIONS|defence</t>
        </is>
      </c>
      <c r="D286" t="inlineStr">
        <is>
          <t>no</t>
        </is>
      </c>
      <c r="E286" t="inlineStr">
        <is>
          <t/>
        </is>
      </c>
      <c r="F286" t="inlineStr">
        <is>
          <t/>
        </is>
      </c>
      <c r="G286" t="inlineStr">
        <is>
          <t/>
        </is>
      </c>
      <c r="H286" t="inlineStr">
        <is>
          <t/>
        </is>
      </c>
      <c r="I286" t="inlineStr">
        <is>
          <t/>
        </is>
      </c>
      <c r="J286" t="inlineStr">
        <is>
          <t/>
        </is>
      </c>
      <c r="K286" t="inlineStr">
        <is>
          <t/>
        </is>
      </c>
      <c r="L286" t="inlineStr">
        <is>
          <t/>
        </is>
      </c>
      <c r="M286" t="inlineStr">
        <is>
          <t/>
        </is>
      </c>
      <c r="N286" t="inlineStr">
        <is>
          <t/>
        </is>
      </c>
      <c r="O286" t="inlineStr">
        <is>
          <t/>
        </is>
      </c>
      <c r="P286" t="inlineStr">
        <is>
          <t/>
        </is>
      </c>
      <c r="Q286" t="inlineStr">
        <is>
          <t/>
        </is>
      </c>
      <c r="R286" s="2" t="inlineStr">
        <is>
          <t>Überwachungslinie</t>
        </is>
      </c>
      <c r="S286" s="2" t="inlineStr">
        <is>
          <t>2</t>
        </is>
      </c>
      <c r="T286" s="2" t="inlineStr">
        <is>
          <t/>
        </is>
      </c>
      <c r="U286" t="inlineStr">
        <is>
          <t>zwischen dem von Indien und dem von Pakistan kontrollierten Teil von Kaschmir</t>
        </is>
      </c>
      <c r="V286" s="2" t="inlineStr">
        <is>
          <t>γραμμή ελέγχου</t>
        </is>
      </c>
      <c r="W286" s="2" t="inlineStr">
        <is>
          <t>3</t>
        </is>
      </c>
      <c r="X286" s="2" t="inlineStr">
        <is>
          <t/>
        </is>
      </c>
      <c r="Y286" t="inlineStr">
        <is>
          <t/>
        </is>
      </c>
      <c r="Z286" s="2" t="inlineStr">
        <is>
          <t>Line of Control|
LoC</t>
        </is>
      </c>
      <c r="AA286" s="2" t="inlineStr">
        <is>
          <t>3|
3</t>
        </is>
      </c>
      <c r="AB286" s="2" t="inlineStr">
        <is>
          <t xml:space="preserve">|
</t>
        </is>
      </c>
      <c r="AC286" t="inlineStr">
        <is>
          <t/>
        </is>
      </c>
      <c r="AD286" t="inlineStr">
        <is>
          <t/>
        </is>
      </c>
      <c r="AE286" t="inlineStr">
        <is>
          <t/>
        </is>
      </c>
      <c r="AF286" t="inlineStr">
        <is>
          <t/>
        </is>
      </c>
      <c r="AG286" t="inlineStr">
        <is>
          <t/>
        </is>
      </c>
      <c r="AH286" t="inlineStr">
        <is>
          <t/>
        </is>
      </c>
      <c r="AI286" t="inlineStr">
        <is>
          <t/>
        </is>
      </c>
      <c r="AJ286" t="inlineStr">
        <is>
          <t/>
        </is>
      </c>
      <c r="AK286" t="inlineStr">
        <is>
          <t/>
        </is>
      </c>
      <c r="AL286" s="2" t="inlineStr">
        <is>
          <t>valvontalinja</t>
        </is>
      </c>
      <c r="AM286" s="2" t="inlineStr">
        <is>
          <t>2</t>
        </is>
      </c>
      <c r="AN286" s="2" t="inlineStr">
        <is>
          <t/>
        </is>
      </c>
      <c r="AO286" t="inlineStr">
        <is>
          <t>Kashmirin alueen kahteen Intialle ja Pakistanille kuuluvaan osaan jakava rajalinja</t>
        </is>
      </c>
      <c r="AP286" s="2" t="inlineStr">
        <is>
          <t>ligne de contrôle</t>
        </is>
      </c>
      <c r="AQ286" s="2" t="inlineStr">
        <is>
          <t>2</t>
        </is>
      </c>
      <c r="AR286" s="2" t="inlineStr">
        <is>
          <t/>
        </is>
      </c>
      <c r="AS286" t="inlineStr">
        <is>
          <t/>
        </is>
      </c>
      <c r="AT286" t="inlineStr">
        <is>
          <t/>
        </is>
      </c>
      <c r="AU286" t="inlineStr">
        <is>
          <t/>
        </is>
      </c>
      <c r="AV286" t="inlineStr">
        <is>
          <t/>
        </is>
      </c>
      <c r="AW286" t="inlineStr">
        <is>
          <t/>
        </is>
      </c>
      <c r="AX286" t="inlineStr">
        <is>
          <t/>
        </is>
      </c>
      <c r="AY286" t="inlineStr">
        <is>
          <t/>
        </is>
      </c>
      <c r="AZ286" t="inlineStr">
        <is>
          <t/>
        </is>
      </c>
      <c r="BA286" t="inlineStr">
        <is>
          <t/>
        </is>
      </c>
      <c r="BB286" t="inlineStr">
        <is>
          <t/>
        </is>
      </c>
      <c r="BC286" t="inlineStr">
        <is>
          <t/>
        </is>
      </c>
      <c r="BD286" t="inlineStr">
        <is>
          <t/>
        </is>
      </c>
      <c r="BE286" t="inlineStr">
        <is>
          <t/>
        </is>
      </c>
      <c r="BF286" s="2" t="inlineStr">
        <is>
          <t>linea di controllo|
LoC</t>
        </is>
      </c>
      <c r="BG286" s="2" t="inlineStr">
        <is>
          <t>3|
3</t>
        </is>
      </c>
      <c r="BH286" s="2" t="inlineStr">
        <is>
          <t xml:space="preserve">|
</t>
        </is>
      </c>
      <c r="BI286" t="inlineStr">
        <is>
          <t>Linea di cessate il fuoco, istituita dall'ONU dopo il conflitto indo-pakistano del 1971, per separare la regione del Kashmir contesa da India e Pakistan. La LoC divide il 45 per cento del Kashmir controllato dall'India dal 30 per cento sotto il controllo del Pakistan. Il restante 25 per cento è occupato dal governo cinese.</t>
        </is>
      </c>
      <c r="BJ286" t="inlineStr">
        <is>
          <t/>
        </is>
      </c>
      <c r="BK286" t="inlineStr">
        <is>
          <t/>
        </is>
      </c>
      <c r="BL286" t="inlineStr">
        <is>
          <t/>
        </is>
      </c>
      <c r="BM286" t="inlineStr">
        <is>
          <t/>
        </is>
      </c>
      <c r="BN286" t="inlineStr">
        <is>
          <t/>
        </is>
      </c>
      <c r="BO286" t="inlineStr">
        <is>
          <t/>
        </is>
      </c>
      <c r="BP286" t="inlineStr">
        <is>
          <t/>
        </is>
      </c>
      <c r="BQ286" t="inlineStr">
        <is>
          <t/>
        </is>
      </c>
      <c r="BR286" t="inlineStr">
        <is>
          <t/>
        </is>
      </c>
      <c r="BS286" t="inlineStr">
        <is>
          <t/>
        </is>
      </c>
      <c r="BT286" t="inlineStr">
        <is>
          <t/>
        </is>
      </c>
      <c r="BU286" t="inlineStr">
        <is>
          <t/>
        </is>
      </c>
      <c r="BV286" t="inlineStr">
        <is>
          <t/>
        </is>
      </c>
      <c r="BW286" t="inlineStr">
        <is>
          <t/>
        </is>
      </c>
      <c r="BX286" t="inlineStr">
        <is>
          <t/>
        </is>
      </c>
      <c r="BY286" t="inlineStr">
        <is>
          <t/>
        </is>
      </c>
      <c r="BZ286" t="inlineStr">
        <is>
          <t/>
        </is>
      </c>
      <c r="CA286" t="inlineStr">
        <is>
          <t/>
        </is>
      </c>
      <c r="CB286" t="inlineStr">
        <is>
          <t/>
        </is>
      </c>
      <c r="CC286" t="inlineStr">
        <is>
          <t/>
        </is>
      </c>
      <c r="CD286" s="2" t="inlineStr">
        <is>
          <t>linha de controlo|
LC</t>
        </is>
      </c>
      <c r="CE286" s="2" t="inlineStr">
        <is>
          <t>2|
2</t>
        </is>
      </c>
      <c r="CF286" s="2" t="inlineStr">
        <is>
          <t xml:space="preserve">|
</t>
        </is>
      </c>
      <c r="CG286" t="inlineStr">
        <is>
          <t>Linha divisória entre a Índia e o Paquistão, que, após o cessar-fogo de 1971, os dois países estabeleceram no Acordo de Simla, comprometendo-se a respeitá-la.</t>
        </is>
      </c>
      <c r="CH286" t="inlineStr">
        <is>
          <t/>
        </is>
      </c>
      <c r="CI286" t="inlineStr">
        <is>
          <t/>
        </is>
      </c>
      <c r="CJ286" t="inlineStr">
        <is>
          <t/>
        </is>
      </c>
      <c r="CK286" t="inlineStr">
        <is>
          <t/>
        </is>
      </c>
      <c r="CL286" t="inlineStr">
        <is>
          <t/>
        </is>
      </c>
      <c r="CM286" t="inlineStr">
        <is>
          <t/>
        </is>
      </c>
      <c r="CN286" t="inlineStr">
        <is>
          <t/>
        </is>
      </c>
      <c r="CO286" t="inlineStr">
        <is>
          <t/>
        </is>
      </c>
      <c r="CP286" t="inlineStr">
        <is>
          <t/>
        </is>
      </c>
      <c r="CQ286" t="inlineStr">
        <is>
          <t/>
        </is>
      </c>
      <c r="CR286" t="inlineStr">
        <is>
          <t/>
        </is>
      </c>
      <c r="CS286" t="inlineStr">
        <is>
          <t/>
        </is>
      </c>
      <c r="CT286" t="inlineStr">
        <is>
          <t/>
        </is>
      </c>
      <c r="CU286" t="inlineStr">
        <is>
          <t/>
        </is>
      </c>
      <c r="CV286" t="inlineStr">
        <is>
          <t/>
        </is>
      </c>
      <c r="CW286" t="inlineStr">
        <is>
          <t/>
        </is>
      </c>
    </row>
    <row r="287">
      <c r="A287" s="1" t="str">
        <f>HYPERLINK("https://iate.europa.eu/entry/result/1466982/all", "1466982")</f>
        <v>1466982</v>
      </c>
      <c r="B287" t="inlineStr">
        <is>
          <t>INTERNATIONAL RELATIONS</t>
        </is>
      </c>
      <c r="C287" t="inlineStr">
        <is>
          <t>INTERNATIONAL RELATIONS|defence</t>
        </is>
      </c>
      <c r="D287" t="inlineStr">
        <is>
          <t>no</t>
        </is>
      </c>
      <c r="E287" t="inlineStr">
        <is>
          <t/>
        </is>
      </c>
      <c r="F287" t="inlineStr">
        <is>
          <t/>
        </is>
      </c>
      <c r="G287" t="inlineStr">
        <is>
          <t/>
        </is>
      </c>
      <c r="H287" t="inlineStr">
        <is>
          <t/>
        </is>
      </c>
      <c r="I287" t="inlineStr">
        <is>
          <t/>
        </is>
      </c>
      <c r="J287" t="inlineStr">
        <is>
          <t/>
        </is>
      </c>
      <c r="K287" t="inlineStr">
        <is>
          <t/>
        </is>
      </c>
      <c r="L287" t="inlineStr">
        <is>
          <t/>
        </is>
      </c>
      <c r="M287" t="inlineStr">
        <is>
          <t/>
        </is>
      </c>
      <c r="N287" s="2" t="inlineStr">
        <is>
          <t>amfibieangreb</t>
        </is>
      </c>
      <c r="O287" s="2" t="inlineStr">
        <is>
          <t>2</t>
        </is>
      </c>
      <c r="P287" s="2" t="inlineStr">
        <is>
          <t/>
        </is>
      </c>
      <c r="Q287" t="inlineStr">
        <is>
          <t/>
        </is>
      </c>
      <c r="R287" t="inlineStr">
        <is>
          <t/>
        </is>
      </c>
      <c r="S287" t="inlineStr">
        <is>
          <t/>
        </is>
      </c>
      <c r="T287" t="inlineStr">
        <is>
          <t/>
        </is>
      </c>
      <c r="U287" t="inlineStr">
        <is>
          <t/>
        </is>
      </c>
      <c r="V287" t="inlineStr">
        <is>
          <t/>
        </is>
      </c>
      <c r="W287" t="inlineStr">
        <is>
          <t/>
        </is>
      </c>
      <c r="X287" t="inlineStr">
        <is>
          <t/>
        </is>
      </c>
      <c r="Y287" t="inlineStr">
        <is>
          <t/>
        </is>
      </c>
      <c r="Z287" s="2" t="inlineStr">
        <is>
          <t>amphibious assault</t>
        </is>
      </c>
      <c r="AA287" s="2" t="inlineStr">
        <is>
          <t>2</t>
        </is>
      </c>
      <c r="AB287" s="2" t="inlineStr">
        <is>
          <t/>
        </is>
      </c>
      <c r="AC287" t="inlineStr">
        <is>
          <t>the principal type of amphibious operation which involves establishing a force on a hostile shore</t>
        </is>
      </c>
      <c r="AD287" t="inlineStr">
        <is>
          <t/>
        </is>
      </c>
      <c r="AE287" t="inlineStr">
        <is>
          <t/>
        </is>
      </c>
      <c r="AF287" t="inlineStr">
        <is>
          <t/>
        </is>
      </c>
      <c r="AG287" t="inlineStr">
        <is>
          <t/>
        </is>
      </c>
      <c r="AH287" t="inlineStr">
        <is>
          <t/>
        </is>
      </c>
      <c r="AI287" t="inlineStr">
        <is>
          <t/>
        </is>
      </c>
      <c r="AJ287" t="inlineStr">
        <is>
          <t/>
        </is>
      </c>
      <c r="AK287" t="inlineStr">
        <is>
          <t/>
        </is>
      </c>
      <c r="AL287" t="inlineStr">
        <is>
          <t/>
        </is>
      </c>
      <c r="AM287" t="inlineStr">
        <is>
          <t/>
        </is>
      </c>
      <c r="AN287" t="inlineStr">
        <is>
          <t/>
        </is>
      </c>
      <c r="AO287" t="inlineStr">
        <is>
          <t/>
        </is>
      </c>
      <c r="AP287" s="2" t="inlineStr">
        <is>
          <t>assaut amphibie</t>
        </is>
      </c>
      <c r="AQ287" s="2" t="inlineStr">
        <is>
          <t>2</t>
        </is>
      </c>
      <c r="AR287" s="2" t="inlineStr">
        <is>
          <t/>
        </is>
      </c>
      <c r="AS287" t="inlineStr">
        <is>
          <t>forme principale d'opération amphibie;il comporte l'implantation d'une force sur une côte ennemie</t>
        </is>
      </c>
      <c r="AT287" t="inlineStr">
        <is>
          <t/>
        </is>
      </c>
      <c r="AU287" t="inlineStr">
        <is>
          <t/>
        </is>
      </c>
      <c r="AV287" t="inlineStr">
        <is>
          <t/>
        </is>
      </c>
      <c r="AW287" t="inlineStr">
        <is>
          <t/>
        </is>
      </c>
      <c r="AX287" t="inlineStr">
        <is>
          <t/>
        </is>
      </c>
      <c r="AY287" t="inlineStr">
        <is>
          <t/>
        </is>
      </c>
      <c r="AZ287" t="inlineStr">
        <is>
          <t/>
        </is>
      </c>
      <c r="BA287" t="inlineStr">
        <is>
          <t/>
        </is>
      </c>
      <c r="BB287" t="inlineStr">
        <is>
          <t/>
        </is>
      </c>
      <c r="BC287" t="inlineStr">
        <is>
          <t/>
        </is>
      </c>
      <c r="BD287" t="inlineStr">
        <is>
          <t/>
        </is>
      </c>
      <c r="BE287" t="inlineStr">
        <is>
          <t/>
        </is>
      </c>
      <c r="BF287" t="inlineStr">
        <is>
          <t/>
        </is>
      </c>
      <c r="BG287" t="inlineStr">
        <is>
          <t/>
        </is>
      </c>
      <c r="BH287" t="inlineStr">
        <is>
          <t/>
        </is>
      </c>
      <c r="BI287" t="inlineStr">
        <is>
          <t/>
        </is>
      </c>
      <c r="BJ287" t="inlineStr">
        <is>
          <t/>
        </is>
      </c>
      <c r="BK287" t="inlineStr">
        <is>
          <t/>
        </is>
      </c>
      <c r="BL287" t="inlineStr">
        <is>
          <t/>
        </is>
      </c>
      <c r="BM287" t="inlineStr">
        <is>
          <t/>
        </is>
      </c>
      <c r="BN287" s="2" t="inlineStr">
        <is>
          <t>jūras desanta izcelšana</t>
        </is>
      </c>
      <c r="BO287" s="2" t="inlineStr">
        <is>
          <t>2</t>
        </is>
      </c>
      <c r="BP287" s="2" t="inlineStr">
        <is>
          <t/>
        </is>
      </c>
      <c r="BQ287" t="inlineStr">
        <is>
          <t>Galvenais jūras desanta spēku operācijas veids, kuras mērķis ir nostiprināt spēkus pretinieka vai potenciālā pretinieka piekrastē.</t>
        </is>
      </c>
      <c r="BR287" t="inlineStr">
        <is>
          <t/>
        </is>
      </c>
      <c r="BS287" t="inlineStr">
        <is>
          <t/>
        </is>
      </c>
      <c r="BT287" t="inlineStr">
        <is>
          <t/>
        </is>
      </c>
      <c r="BU287" t="inlineStr">
        <is>
          <t/>
        </is>
      </c>
      <c r="BV287" t="inlineStr">
        <is>
          <t/>
        </is>
      </c>
      <c r="BW287" t="inlineStr">
        <is>
          <t/>
        </is>
      </c>
      <c r="BX287" t="inlineStr">
        <is>
          <t/>
        </is>
      </c>
      <c r="BY287" t="inlineStr">
        <is>
          <t/>
        </is>
      </c>
      <c r="BZ287" s="2" t="inlineStr">
        <is>
          <t>desant morski</t>
        </is>
      </c>
      <c r="CA287" s="2" t="inlineStr">
        <is>
          <t>3</t>
        </is>
      </c>
      <c r="CB287" s="2" t="inlineStr">
        <is>
          <t/>
        </is>
      </c>
      <c r="CC287" t="inlineStr">
        <is>
          <t>zasadniczy rodzaj morskich działań desantowych polegający na usadowieniu sił własnych na brzegu wrogim lub potencjalnie wrogim</t>
        </is>
      </c>
      <c r="CD287" t="inlineStr">
        <is>
          <t/>
        </is>
      </c>
      <c r="CE287" t="inlineStr">
        <is>
          <t/>
        </is>
      </c>
      <c r="CF287" t="inlineStr">
        <is>
          <t/>
        </is>
      </c>
      <c r="CG287" t="inlineStr">
        <is>
          <t/>
        </is>
      </c>
      <c r="CH287" t="inlineStr">
        <is>
          <t/>
        </is>
      </c>
      <c r="CI287" t="inlineStr">
        <is>
          <t/>
        </is>
      </c>
      <c r="CJ287" t="inlineStr">
        <is>
          <t/>
        </is>
      </c>
      <c r="CK287" t="inlineStr">
        <is>
          <t/>
        </is>
      </c>
      <c r="CL287" t="inlineStr">
        <is>
          <t/>
        </is>
      </c>
      <c r="CM287" t="inlineStr">
        <is>
          <t/>
        </is>
      </c>
      <c r="CN287" t="inlineStr">
        <is>
          <t/>
        </is>
      </c>
      <c r="CO287" t="inlineStr">
        <is>
          <t/>
        </is>
      </c>
      <c r="CP287" t="inlineStr">
        <is>
          <t/>
        </is>
      </c>
      <c r="CQ287" t="inlineStr">
        <is>
          <t/>
        </is>
      </c>
      <c r="CR287" t="inlineStr">
        <is>
          <t/>
        </is>
      </c>
      <c r="CS287" t="inlineStr">
        <is>
          <t/>
        </is>
      </c>
      <c r="CT287" t="inlineStr">
        <is>
          <t/>
        </is>
      </c>
      <c r="CU287" t="inlineStr">
        <is>
          <t/>
        </is>
      </c>
      <c r="CV287" t="inlineStr">
        <is>
          <t/>
        </is>
      </c>
      <c r="CW287" t="inlineStr">
        <is>
          <t/>
        </is>
      </c>
    </row>
    <row r="288">
      <c r="A288" s="1" t="str">
        <f>HYPERLINK("https://iate.europa.eu/entry/result/3581471/all", "3581471")</f>
        <v>3581471</v>
      </c>
      <c r="B288" t="inlineStr">
        <is>
          <t>POLITICS;SCIENCE</t>
        </is>
      </c>
      <c r="C288" t="inlineStr">
        <is>
          <t>POLITICS;SCIENCE|humanities|social sciences|history|contemporary history</t>
        </is>
      </c>
      <c r="D288" t="inlineStr">
        <is>
          <t>yes</t>
        </is>
      </c>
      <c r="E288" t="inlineStr">
        <is>
          <t/>
        </is>
      </c>
      <c r="F288" s="2" t="inlineStr">
        <is>
          <t>Евромайдан</t>
        </is>
      </c>
      <c r="G288" s="2" t="inlineStr">
        <is>
          <t>3</t>
        </is>
      </c>
      <c r="H288" s="2" t="inlineStr">
        <is>
          <t/>
        </is>
      </c>
      <c r="I288" t="inlineStr">
        <is>
          <t>вълната от демонстрации и гражданско неподчинение, започнала в нощта на 21 ноември 2013 година, когато украинският президент Виктор Янукович отказва да подпише споразумението за асоцииране с Европейския съюз, за да засили отношенията между Украйна и Евразийския съюз</t>
        </is>
      </c>
      <c r="J288" s="2" t="inlineStr">
        <is>
          <t>Euromajdan</t>
        </is>
      </c>
      <c r="K288" s="2" t="inlineStr">
        <is>
          <t>3</t>
        </is>
      </c>
      <c r="L288" s="2" t="inlineStr">
        <is>
          <t/>
        </is>
      </c>
      <c r="M288" t="inlineStr">
        <is>
          <t>masivní občanské protesty na Ukrajině v reakci na úplné pozastavení reformního procesu po přerušení příprav na podpis dohody o přidružení a na podporu politického přidružení a hospodářské integrace s EU</t>
        </is>
      </c>
      <c r="N288" s="2" t="inlineStr">
        <is>
          <t>Euromaidan|
Euromaidanrevolutionen</t>
        </is>
      </c>
      <c r="O288" s="2" t="inlineStr">
        <is>
          <t>3|
3</t>
        </is>
      </c>
      <c r="P288" s="2" t="inlineStr">
        <is>
          <t xml:space="preserve">|
</t>
        </is>
      </c>
      <c r="Q288" t="inlineStr">
        <is>
          <t>masseprotestbevægelse i Ukraine udløst den 21. november 2013 af, at den daværende præsident Viktor Janukovitj nægtede at undertegne en associeringsaftale med EU</t>
        </is>
      </c>
      <c r="R288" s="2" t="inlineStr">
        <is>
          <t>Euromaidan|
Euromajdan|
Euro-Maidan</t>
        </is>
      </c>
      <c r="S288" s="2" t="inlineStr">
        <is>
          <t>3|
2|
2</t>
        </is>
      </c>
      <c r="T288" s="2" t="inlineStr">
        <is>
          <t xml:space="preserve">|
|
</t>
        </is>
      </c>
      <c r="U288" t="inlineStr">
        <is>
          <t>pro-europäische Protestbewegung,
die Ende 2013 in Kiew entstand, nachdem der ukrainische Präsident Janukowitsch auf
Druck Russlands ein Abkommen mit der EU platzen ließ</t>
        </is>
      </c>
      <c r="V288" s="2" t="inlineStr">
        <is>
          <t>κίνημα Euromaidan|
επανάσταση της αξιοπρέπειας</t>
        </is>
      </c>
      <c r="W288" s="2" t="inlineStr">
        <is>
          <t>2|
2</t>
        </is>
      </c>
      <c r="X288" s="2" t="inlineStr">
        <is>
          <t xml:space="preserve">|
</t>
        </is>
      </c>
      <c r="Y288" t="inlineStr">
        <is>
          <t>μαζικές λαϊκές διαδηλώσεις υπέρ της ευρωπαϊκής επιλογής της Ουκρανίας, που ξέσπασαν στην πλατεία Μαϊντάν στο Κίεβο και σε άλλες πόλεις σε ολόκληρη την Ουκρανία, μετά την απόφαση των ουκρανικών
αρχών να μην υπογράψουν τη συμφωνία σύνδεσης στη σύνοδο κορυφής στο Βίλνιους,
στις 28 και 29 Νοεμβρίου 2013</t>
        </is>
      </c>
      <c r="Z288" s="2" t="inlineStr">
        <is>
          <t>Euromaidan|
Euromaidan revolution|
Revolution of Dignity|
Euromaydan|
Euromaidan uprising|
Euromaidan protests</t>
        </is>
      </c>
      <c r="AA288" s="2" t="inlineStr">
        <is>
          <t>3|
3|
3|
1|
1|
2</t>
        </is>
      </c>
      <c r="AB288" s="2" t="inlineStr">
        <is>
          <t xml:space="preserve">|
|
|
|
|
</t>
        </is>
      </c>
      <c r="AC288" t="inlineStr">
        <is>
          <t>mass
protest movement in Ukraine that was sparked on 21 November 2013 by the then President
Viktor Yanukovych's refusal to sign an association agreement with the EU</t>
        </is>
      </c>
      <c r="AD288" s="2" t="inlineStr">
        <is>
          <t>movimiento Euromaidán|
Euromaidán</t>
        </is>
      </c>
      <c r="AE288" s="2" t="inlineStr">
        <is>
          <t>3|
3</t>
        </is>
      </c>
      <c r="AF288" s="2" t="inlineStr">
        <is>
          <t xml:space="preserve">|
</t>
        </is>
      </c>
      <c r="AG288" t="inlineStr">
        <is>
          <t>Movimiento
que se inició a finales de 2013 en Ucrania con protestas contra el Gobierno por
su negativa a firmar un Acuerdo de Asociación con la Unión Europea.</t>
        </is>
      </c>
      <c r="AH288" s="2" t="inlineStr">
        <is>
          <t>Euromaidan|
Maidani revolutsioon|
väärikuse revolutsioon|
Maidani meeleavaldused</t>
        </is>
      </c>
      <c r="AI288" s="2" t="inlineStr">
        <is>
          <t>3|
3|
3|
3</t>
        </is>
      </c>
      <c r="AJ288" s="2" t="inlineStr">
        <is>
          <t xml:space="preserve">|
|
|
</t>
        </is>
      </c>
      <c r="AK288" t="inlineStr">
        <is>
          <t>meeleavalduste ja rahutuste laine Ukraina pealinnas Kiievis, mis algas 21. novembril 2013 pärast seda, kui Ukraina valitsus peatas ettevalmistused assotsiatsioonilepingu ja vabakaubanduslepingu allakirjutamiseks Euroopa Liiduga</t>
        </is>
      </c>
      <c r="AL288" s="2" t="inlineStr">
        <is>
          <t>Maidanin kansanliike|
Maidan-liike|
Euromaidan</t>
        </is>
      </c>
      <c r="AM288" s="2" t="inlineStr">
        <is>
          <t>3|
3|
3</t>
        </is>
      </c>
      <c r="AN288" s="2" t="inlineStr">
        <is>
          <t xml:space="preserve">|
|
</t>
        </is>
      </c>
      <c r="AO288" t="inlineStr">
        <is>
          <t>laajat mielenosoitukset, jotka alkoivat Ukrainassa, kun pitkään valmisteltu yhteistyösopimus Euroopan unionin kanssa kaatui</t>
        </is>
      </c>
      <c r="AP288" s="2" t="inlineStr">
        <is>
          <t>Euromaïdan|
Révolution du Maïdan|
Révolution de la dignité</t>
        </is>
      </c>
      <c r="AQ288" s="2" t="inlineStr">
        <is>
          <t>3|
3|
3</t>
        </is>
      </c>
      <c r="AR288" s="2" t="inlineStr">
        <is>
          <t xml:space="preserve">|
|
</t>
        </is>
      </c>
      <c r="AS288" t="inlineStr">
        <is>
          <t>mouvement de protestation populaire pro-européen en Ukraine ayant débuté en novembre 2013 à la suite de la décision du gouvernement ukrainien de ne pas signer un accord d'association négocié avec l'Union européenne</t>
        </is>
      </c>
      <c r="AT288" s="2" t="inlineStr">
        <is>
          <t>Euromaidan</t>
        </is>
      </c>
      <c r="AU288" s="2" t="inlineStr">
        <is>
          <t>3</t>
        </is>
      </c>
      <c r="AV288" s="2" t="inlineStr">
        <is>
          <t/>
        </is>
      </c>
      <c r="AW288" t="inlineStr">
        <is>
          <t/>
        </is>
      </c>
      <c r="AX288" s="2" t="inlineStr">
        <is>
          <t>Euromajdan|
Revolucija dostojanstva</t>
        </is>
      </c>
      <c r="AY288" s="2" t="inlineStr">
        <is>
          <t>3|
3</t>
        </is>
      </c>
      <c r="AZ288" s="2" t="inlineStr">
        <is>
          <t xml:space="preserve">|
</t>
        </is>
      </c>
      <c r="BA288" t="inlineStr">
        <is>
          <t/>
        </is>
      </c>
      <c r="BB288" s="2" t="inlineStr">
        <is>
          <t>Euromajdan</t>
        </is>
      </c>
      <c r="BC288" s="2" t="inlineStr">
        <is>
          <t>3</t>
        </is>
      </c>
      <c r="BD288" s="2" t="inlineStr">
        <is>
          <t/>
        </is>
      </c>
      <c r="BE288" t="inlineStr">
        <is>
          <t>korábbi tömegtiltakozási mozgalom Ukrajnában, amely 2013. november 21-én robbant ki annak hatására, hogy Viktor Janukovics akkori elnök megtagadta az EU-val kötendő társulási megállapodás aláírását</t>
        </is>
      </c>
      <c r="BF288" s="2" t="inlineStr">
        <is>
          <t>Euromaidan|
rivoluzione di Euromaidan|
rivoluzione della dignità</t>
        </is>
      </c>
      <c r="BG288" s="2" t="inlineStr">
        <is>
          <t>3|
3|
3</t>
        </is>
      </c>
      <c r="BH288" s="2" t="inlineStr">
        <is>
          <t xml:space="preserve">|
|
</t>
        </is>
      </c>
      <c r="BI288" t="inlineStr">
        <is>
          <t>movimento di protesta che ha avuto inizio in Ucraina nella notte tra il 21 e il 22 novembre 2013 a seguito della decisione del governo ucraino di sospendere i preparativi che avrebbero portato alla firma di un accordo di associazione con l'UE</t>
        </is>
      </c>
      <c r="BJ288" s="2" t="inlineStr">
        <is>
          <t>judėjimas „Euromaidanas“|
„Euromaidano“ revoliucija</t>
        </is>
      </c>
      <c r="BK288" s="2" t="inlineStr">
        <is>
          <t>3|
2</t>
        </is>
      </c>
      <c r="BL288" s="2" t="inlineStr">
        <is>
          <t xml:space="preserve">|
</t>
        </is>
      </c>
      <c r="BM288" t="inlineStr">
        <is>
          <t>masinis protesto judėjimas Ukrainoje, kurį sukėlė tai, kad 2013 m. lapkričio 21 d. prezidentas Viktoras Janukovičius atsisakė pasirašyti asociacijos susitarimą su ES</t>
        </is>
      </c>
      <c r="BN288" s="2" t="inlineStr">
        <is>
          <t>Eiromaidans|
Eiromaidana revolūcija|
Pašcieņas revolūcija</t>
        </is>
      </c>
      <c r="BO288" s="2" t="inlineStr">
        <is>
          <t>2|
2|
2</t>
        </is>
      </c>
      <c r="BP288" s="2" t="inlineStr">
        <is>
          <t xml:space="preserve">|
|
</t>
        </is>
      </c>
      <c r="BQ288" t="inlineStr">
        <is>
          <t>apzīmējums pret Ukrainas valdību vērstajai protesta kustībai, kas sākās 2013. gada 21. novembrī, kad Ukrainas prezidents Viktors Janukovičs publiski paziņoja, ka viņš vairs nevēlas parakstīt asociācijas un tirdzniecības līgumu ar Eiropas Savienības valstīm</t>
        </is>
      </c>
      <c r="BR288" s="2" t="inlineStr">
        <is>
          <t>Euromaidan|
Rivoluzzjoni tad-Dinjità|
Rivoluzzjoni ta' Maidan</t>
        </is>
      </c>
      <c r="BS288" s="2" t="inlineStr">
        <is>
          <t>3|
3|
3</t>
        </is>
      </c>
      <c r="BT288" s="2" t="inlineStr">
        <is>
          <t xml:space="preserve">|
|
</t>
        </is>
      </c>
      <c r="BU288" t="inlineStr">
        <is>
          <t>moviment ta' protesta fl-Ukrajna li beda f'Novembru 2013 bir-rifjut ta' Viktor Yanukovych, li dak iż-żmien kien il-President tal-pajjiż, li jiffirma Ftehim ta' Assoċjazzjoni mal-UE</t>
        </is>
      </c>
      <c r="BV288" s="2" t="inlineStr">
        <is>
          <t>Euromaidan</t>
        </is>
      </c>
      <c r="BW288" s="2" t="inlineStr">
        <is>
          <t>3</t>
        </is>
      </c>
      <c r="BX288" s="2" t="inlineStr">
        <is>
          <t/>
        </is>
      </c>
      <c r="BY288" t="inlineStr">
        <is>
          <t>protestbeweging in Oekraïne die op 21 november 2013 ontstond tegen de regering van president Viktor Janoekovytsj ar aanleiding van diens niet-ondertekening van het &lt;a href="https://nl.wikipedia.org/wiki/Associatieverdrag_tussen_de_Europese_Unie_en_Oekra%C3%AFne" target="_blank"&gt;associatieverdrag tussen de Europese Unie en Oekraïne&lt;/a&gt;</t>
        </is>
      </c>
      <c r="BZ288" s="2" t="inlineStr">
        <is>
          <t>Euromajdan|
rewolucja godności</t>
        </is>
      </c>
      <c r="CA288" s="2" t="inlineStr">
        <is>
          <t>3|
3</t>
        </is>
      </c>
      <c r="CB288" s="2" t="inlineStr">
        <is>
          <t xml:space="preserve">|
</t>
        </is>
      </c>
      <c r="CC288" t="inlineStr">
        <is>
          <t/>
        </is>
      </c>
      <c r="CD288" s="2" t="inlineStr">
        <is>
          <t>Euromaidan|
movimento da Euromaidan|
revolução da Euromaidan|
Revolução da Dignidade|
protestos da Euromaidan</t>
        </is>
      </c>
      <c r="CE288" s="2" t="inlineStr">
        <is>
          <t>3|
3|
3|
3|
3</t>
        </is>
      </c>
      <c r="CF288" s="2" t="inlineStr">
        <is>
          <t xml:space="preserve">|
|
|
|
</t>
        </is>
      </c>
      <c r="CG288" t="inlineStr">
        <is>
          <t>Movimento de manifestações pró-integração europeia na Ucrânia começado em novembro de 2013 como um protesto pacífico contra a recusa do Governo ucraniano em assinar um acordo de associação com a União Europeia.</t>
        </is>
      </c>
      <c r="CH288" s="2" t="inlineStr">
        <is>
          <t>Euromaidan|
revoluția Euromaidan|
revoluția demnității|
protestele Euromaidan</t>
        </is>
      </c>
      <c r="CI288" s="2" t="inlineStr">
        <is>
          <t>3|
2|
3|
2</t>
        </is>
      </c>
      <c r="CJ288" s="2" t="inlineStr">
        <is>
          <t xml:space="preserve">|
|
|
</t>
        </is>
      </c>
      <c r="CK288" t="inlineStr">
        <is>
          <t>proteste proeuropene din Ucraina, începute în noaptea de 21 noiembrie 2013 ca urmare a deciziei guvernului ucrainean de a nu semna acordul de asociere cu UE</t>
        </is>
      </c>
      <c r="CL288" s="2" t="inlineStr">
        <is>
          <t>Euromajdan</t>
        </is>
      </c>
      <c r="CM288" s="2" t="inlineStr">
        <is>
          <t>3</t>
        </is>
      </c>
      <c r="CN288" s="2" t="inlineStr">
        <is>
          <t/>
        </is>
      </c>
      <c r="CO288" t="inlineStr">
        <is>
          <t>protivládne protesty a občianske nepokoje na Ukrajine, ktoré vypukli 21. novembra 2013 a vyvrcholili v polovici februára 2014 a ktoré boli v počiatočnej fáze dôsledkom nečakaného rozhodnutia najvyšších predstaviteľov Ukrajiny prerušiť proces európskej integrácie</t>
        </is>
      </c>
      <c r="CP288" s="2" t="inlineStr">
        <is>
          <t>gibanje Evromajdan|
revolucija Evromajdan|
revolucija dostojanstva</t>
        </is>
      </c>
      <c r="CQ288" s="2" t="inlineStr">
        <is>
          <t>3|
3|
3</t>
        </is>
      </c>
      <c r="CR288" s="2" t="inlineStr">
        <is>
          <t xml:space="preserve">|
|
</t>
        </is>
      </c>
      <c r="CS288" t="inlineStr">
        <is>
          <t/>
        </is>
      </c>
      <c r="CT288" s="2" t="inlineStr">
        <is>
          <t>Euromajdan|
värdighetsrevolutionen</t>
        </is>
      </c>
      <c r="CU288" s="2" t="inlineStr">
        <is>
          <t>3|
3</t>
        </is>
      </c>
      <c r="CV288" s="2" t="inlineStr">
        <is>
          <t xml:space="preserve">|
</t>
        </is>
      </c>
      <c r="CW288" t="inlineStr">
        <is>
          <t>folklig revolt mot regimen i Ukraina 2013–2014 efter presidentens vägran att underteckna ett utlovat samarbets- och handelsavtal med EU</t>
        </is>
      </c>
    </row>
    <row r="289">
      <c r="A289" s="1" t="str">
        <f>HYPERLINK("https://iate.europa.eu/entry/result/1191030/all", "1191030")</f>
        <v>1191030</v>
      </c>
      <c r="B289" t="inlineStr">
        <is>
          <t>EDUCATION AND COMMUNICATIONS;TRANSPORT</t>
        </is>
      </c>
      <c r="C289" t="inlineStr">
        <is>
          <t>EDUCATION AND COMMUNICATIONS|communications;TRANSPORT;TRANSPORT|land transport|land transport</t>
        </is>
      </c>
      <c r="D289" t="inlineStr">
        <is>
          <t>no</t>
        </is>
      </c>
      <c r="E289" t="inlineStr">
        <is>
          <t/>
        </is>
      </c>
      <c r="F289" t="inlineStr">
        <is>
          <t/>
        </is>
      </c>
      <c r="G289" t="inlineStr">
        <is>
          <t/>
        </is>
      </c>
      <c r="H289" t="inlineStr">
        <is>
          <t/>
        </is>
      </c>
      <c r="I289" t="inlineStr">
        <is>
          <t/>
        </is>
      </c>
      <c r="J289" t="inlineStr">
        <is>
          <t/>
        </is>
      </c>
      <c r="K289" t="inlineStr">
        <is>
          <t/>
        </is>
      </c>
      <c r="L289" t="inlineStr">
        <is>
          <t/>
        </is>
      </c>
      <c r="M289" t="inlineStr">
        <is>
          <t/>
        </is>
      </c>
      <c r="N289" t="inlineStr">
        <is>
          <t/>
        </is>
      </c>
      <c r="O289" t="inlineStr">
        <is>
          <t/>
        </is>
      </c>
      <c r="P289" t="inlineStr">
        <is>
          <t/>
        </is>
      </c>
      <c r="Q289" t="inlineStr">
        <is>
          <t/>
        </is>
      </c>
      <c r="R289" s="2" t="inlineStr">
        <is>
          <t>Treffreichweite</t>
        </is>
      </c>
      <c r="S289" s="2" t="inlineStr">
        <is>
          <t>3</t>
        </is>
      </c>
      <c r="T289" s="2" t="inlineStr">
        <is>
          <t/>
        </is>
      </c>
      <c r="U289" t="inlineStr">
        <is>
          <t/>
        </is>
      </c>
      <c r="V289" s="2" t="inlineStr">
        <is>
          <t>ακτίνα επίθεσης|
ακτίνα βολής</t>
        </is>
      </c>
      <c r="W289" s="2" t="inlineStr">
        <is>
          <t>3|
3</t>
        </is>
      </c>
      <c r="X289" s="2" t="inlineStr">
        <is>
          <t xml:space="preserve">|
</t>
        </is>
      </c>
      <c r="Y289" t="inlineStr">
        <is>
          <t/>
        </is>
      </c>
      <c r="Z289" s="2" t="inlineStr">
        <is>
          <t>striking range</t>
        </is>
      </c>
      <c r="AA289" s="2" t="inlineStr">
        <is>
          <t>3</t>
        </is>
      </c>
      <c r="AB289" s="2" t="inlineStr">
        <is>
          <t/>
        </is>
      </c>
      <c r="AC289" t="inlineStr">
        <is>
          <t>maximum distance that can usefully be flown in aircraft on a strike mission</t>
        </is>
      </c>
      <c r="AD289" s="2" t="inlineStr">
        <is>
          <t>alcance de impacto|
alcance de ataque aéreo</t>
        </is>
      </c>
      <c r="AE289" s="2" t="inlineStr">
        <is>
          <t>3|
3</t>
        </is>
      </c>
      <c r="AF289" s="2" t="inlineStr">
        <is>
          <t xml:space="preserve">|
</t>
        </is>
      </c>
      <c r="AG289" t="inlineStr">
        <is>
          <t/>
        </is>
      </c>
      <c r="AH289" t="inlineStr">
        <is>
          <t/>
        </is>
      </c>
      <c r="AI289" t="inlineStr">
        <is>
          <t/>
        </is>
      </c>
      <c r="AJ289" t="inlineStr">
        <is>
          <t/>
        </is>
      </c>
      <c r="AK289" t="inlineStr">
        <is>
          <t/>
        </is>
      </c>
      <c r="AL289" t="inlineStr">
        <is>
          <t/>
        </is>
      </c>
      <c r="AM289" t="inlineStr">
        <is>
          <t/>
        </is>
      </c>
      <c r="AN289" t="inlineStr">
        <is>
          <t/>
        </is>
      </c>
      <c r="AO289" t="inlineStr">
        <is>
          <t/>
        </is>
      </c>
      <c r="AP289" s="2" t="inlineStr">
        <is>
          <t>portée d'impact</t>
        </is>
      </c>
      <c r="AQ289" s="2" t="inlineStr">
        <is>
          <t>3</t>
        </is>
      </c>
      <c r="AR289" s="2" t="inlineStr">
        <is>
          <t/>
        </is>
      </c>
      <c r="AS289" t="inlineStr">
        <is>
          <t/>
        </is>
      </c>
      <c r="AT289" t="inlineStr">
        <is>
          <t/>
        </is>
      </c>
      <c r="AU289" t="inlineStr">
        <is>
          <t/>
        </is>
      </c>
      <c r="AV289" t="inlineStr">
        <is>
          <t/>
        </is>
      </c>
      <c r="AW289" t="inlineStr">
        <is>
          <t/>
        </is>
      </c>
      <c r="AX289" t="inlineStr">
        <is>
          <t/>
        </is>
      </c>
      <c r="AY289" t="inlineStr">
        <is>
          <t/>
        </is>
      </c>
      <c r="AZ289" t="inlineStr">
        <is>
          <t/>
        </is>
      </c>
      <c r="BA289" t="inlineStr">
        <is>
          <t/>
        </is>
      </c>
      <c r="BB289" t="inlineStr">
        <is>
          <t/>
        </is>
      </c>
      <c r="BC289" t="inlineStr">
        <is>
          <t/>
        </is>
      </c>
      <c r="BD289" t="inlineStr">
        <is>
          <t/>
        </is>
      </c>
      <c r="BE289" t="inlineStr">
        <is>
          <t/>
        </is>
      </c>
      <c r="BF289" s="2" t="inlineStr">
        <is>
          <t>portata di impatto</t>
        </is>
      </c>
      <c r="BG289" s="2" t="inlineStr">
        <is>
          <t>3</t>
        </is>
      </c>
      <c r="BH289" s="2" t="inlineStr">
        <is>
          <t/>
        </is>
      </c>
      <c r="BI289" t="inlineStr">
        <is>
          <t/>
        </is>
      </c>
      <c r="BJ289" t="inlineStr">
        <is>
          <t/>
        </is>
      </c>
      <c r="BK289" t="inlineStr">
        <is>
          <t/>
        </is>
      </c>
      <c r="BL289" t="inlineStr">
        <is>
          <t/>
        </is>
      </c>
      <c r="BM289" t="inlineStr">
        <is>
          <t/>
        </is>
      </c>
      <c r="BN289" t="inlineStr">
        <is>
          <t/>
        </is>
      </c>
      <c r="BO289" t="inlineStr">
        <is>
          <t/>
        </is>
      </c>
      <c r="BP289" t="inlineStr">
        <is>
          <t/>
        </is>
      </c>
      <c r="BQ289" t="inlineStr">
        <is>
          <t/>
        </is>
      </c>
      <c r="BR289" t="inlineStr">
        <is>
          <t/>
        </is>
      </c>
      <c r="BS289" t="inlineStr">
        <is>
          <t/>
        </is>
      </c>
      <c r="BT289" t="inlineStr">
        <is>
          <t/>
        </is>
      </c>
      <c r="BU289" t="inlineStr">
        <is>
          <t/>
        </is>
      </c>
      <c r="BV289" s="2" t="inlineStr">
        <is>
          <t>trefreikwijdte</t>
        </is>
      </c>
      <c r="BW289" s="2" t="inlineStr">
        <is>
          <t>3</t>
        </is>
      </c>
      <c r="BX289" s="2" t="inlineStr">
        <is>
          <t/>
        </is>
      </c>
      <c r="BY289" t="inlineStr">
        <is>
          <t/>
        </is>
      </c>
      <c r="BZ289" s="2" t="inlineStr">
        <is>
          <t>pole rażenia</t>
        </is>
      </c>
      <c r="CA289" s="2" t="inlineStr">
        <is>
          <t>3</t>
        </is>
      </c>
      <c r="CB289" s="2" t="inlineStr">
        <is>
          <t/>
        </is>
      </c>
      <c r="CC289" t="inlineStr">
        <is>
          <t/>
        </is>
      </c>
      <c r="CD289" s="2" t="inlineStr">
        <is>
          <t>alcance de impacto</t>
        </is>
      </c>
      <c r="CE289" s="2" t="inlineStr">
        <is>
          <t>3</t>
        </is>
      </c>
      <c r="CF289" s="2" t="inlineStr">
        <is>
          <t/>
        </is>
      </c>
      <c r="CG289" t="inlineStr">
        <is>
          <t/>
        </is>
      </c>
      <c r="CH289" t="inlineStr">
        <is>
          <t/>
        </is>
      </c>
      <c r="CI289" t="inlineStr">
        <is>
          <t/>
        </is>
      </c>
      <c r="CJ289" t="inlineStr">
        <is>
          <t/>
        </is>
      </c>
      <c r="CK289" t="inlineStr">
        <is>
          <t/>
        </is>
      </c>
      <c r="CL289" t="inlineStr">
        <is>
          <t/>
        </is>
      </c>
      <c r="CM289" t="inlineStr">
        <is>
          <t/>
        </is>
      </c>
      <c r="CN289" t="inlineStr">
        <is>
          <t/>
        </is>
      </c>
      <c r="CO289" t="inlineStr">
        <is>
          <t/>
        </is>
      </c>
      <c r="CP289" t="inlineStr">
        <is>
          <t/>
        </is>
      </c>
      <c r="CQ289" t="inlineStr">
        <is>
          <t/>
        </is>
      </c>
      <c r="CR289" t="inlineStr">
        <is>
          <t/>
        </is>
      </c>
      <c r="CS289" t="inlineStr">
        <is>
          <t/>
        </is>
      </c>
      <c r="CT289" t="inlineStr">
        <is>
          <t/>
        </is>
      </c>
      <c r="CU289" t="inlineStr">
        <is>
          <t/>
        </is>
      </c>
      <c r="CV289" t="inlineStr">
        <is>
          <t/>
        </is>
      </c>
      <c r="CW289" t="inlineStr">
        <is>
          <t/>
        </is>
      </c>
    </row>
    <row r="290">
      <c r="A290" s="1" t="str">
        <f>HYPERLINK("https://iate.europa.eu/entry/result/2151373/all", "2151373")</f>
        <v>2151373</v>
      </c>
      <c r="B290" t="inlineStr">
        <is>
          <t>Domain code not specified</t>
        </is>
      </c>
      <c r="C290" t="inlineStr">
        <is>
          <t>Domain code not specified</t>
        </is>
      </c>
      <c r="D290" t="inlineStr">
        <is>
          <t>no</t>
        </is>
      </c>
      <c r="E290" t="inlineStr">
        <is>
          <t/>
        </is>
      </c>
      <c r="F290" t="inlineStr">
        <is>
          <t/>
        </is>
      </c>
      <c r="G290" t="inlineStr">
        <is>
          <t/>
        </is>
      </c>
      <c r="H290" t="inlineStr">
        <is>
          <t/>
        </is>
      </c>
      <c r="I290" t="inlineStr">
        <is>
          <t/>
        </is>
      </c>
      <c r="J290" t="inlineStr">
        <is>
          <t/>
        </is>
      </c>
      <c r="K290" t="inlineStr">
        <is>
          <t/>
        </is>
      </c>
      <c r="L290" t="inlineStr">
        <is>
          <t/>
        </is>
      </c>
      <c r="M290" t="inlineStr">
        <is>
          <t/>
        </is>
      </c>
      <c r="N290" t="inlineStr">
        <is>
          <t/>
        </is>
      </c>
      <c r="O290" t="inlineStr">
        <is>
          <t/>
        </is>
      </c>
      <c r="P290" t="inlineStr">
        <is>
          <t/>
        </is>
      </c>
      <c r="Q290" t="inlineStr">
        <is>
          <t/>
        </is>
      </c>
      <c r="R290" t="inlineStr">
        <is>
          <t/>
        </is>
      </c>
      <c r="S290" t="inlineStr">
        <is>
          <t/>
        </is>
      </c>
      <c r="T290" t="inlineStr">
        <is>
          <t/>
        </is>
      </c>
      <c r="U290" t="inlineStr">
        <is>
          <t/>
        </is>
      </c>
      <c r="V290" t="inlineStr">
        <is>
          <t/>
        </is>
      </c>
      <c r="W290" t="inlineStr">
        <is>
          <t/>
        </is>
      </c>
      <c r="X290" t="inlineStr">
        <is>
          <t/>
        </is>
      </c>
      <c r="Y290" t="inlineStr">
        <is>
          <t/>
        </is>
      </c>
      <c r="Z290" s="2" t="inlineStr">
        <is>
          <t>warships</t>
        </is>
      </c>
      <c r="AA290" s="2" t="inlineStr">
        <is>
          <t>3</t>
        </is>
      </c>
      <c r="AB290" s="2" t="inlineStr">
        <is>
          <t/>
        </is>
      </c>
      <c r="AC290" t="inlineStr">
        <is>
          <t/>
        </is>
      </c>
      <c r="AD290" t="inlineStr">
        <is>
          <t/>
        </is>
      </c>
      <c r="AE290" t="inlineStr">
        <is>
          <t/>
        </is>
      </c>
      <c r="AF290" t="inlineStr">
        <is>
          <t/>
        </is>
      </c>
      <c r="AG290" t="inlineStr">
        <is>
          <t/>
        </is>
      </c>
      <c r="AH290" t="inlineStr">
        <is>
          <t/>
        </is>
      </c>
      <c r="AI290" t="inlineStr">
        <is>
          <t/>
        </is>
      </c>
      <c r="AJ290" t="inlineStr">
        <is>
          <t/>
        </is>
      </c>
      <c r="AK290" t="inlineStr">
        <is>
          <t/>
        </is>
      </c>
      <c r="AL290" t="inlineStr">
        <is>
          <t/>
        </is>
      </c>
      <c r="AM290" t="inlineStr">
        <is>
          <t/>
        </is>
      </c>
      <c r="AN290" t="inlineStr">
        <is>
          <t/>
        </is>
      </c>
      <c r="AO290" t="inlineStr">
        <is>
          <t/>
        </is>
      </c>
      <c r="AP290" t="inlineStr">
        <is>
          <t/>
        </is>
      </c>
      <c r="AQ290" t="inlineStr">
        <is>
          <t/>
        </is>
      </c>
      <c r="AR290" t="inlineStr">
        <is>
          <t/>
        </is>
      </c>
      <c r="AS290" t="inlineStr">
        <is>
          <t/>
        </is>
      </c>
      <c r="AT290" t="inlineStr">
        <is>
          <t/>
        </is>
      </c>
      <c r="AU290" t="inlineStr">
        <is>
          <t/>
        </is>
      </c>
      <c r="AV290" t="inlineStr">
        <is>
          <t/>
        </is>
      </c>
      <c r="AW290" t="inlineStr">
        <is>
          <t/>
        </is>
      </c>
      <c r="AX290" t="inlineStr">
        <is>
          <t/>
        </is>
      </c>
      <c r="AY290" t="inlineStr">
        <is>
          <t/>
        </is>
      </c>
      <c r="AZ290" t="inlineStr">
        <is>
          <t/>
        </is>
      </c>
      <c r="BA290" t="inlineStr">
        <is>
          <t/>
        </is>
      </c>
      <c r="BB290" t="inlineStr">
        <is>
          <t/>
        </is>
      </c>
      <c r="BC290" t="inlineStr">
        <is>
          <t/>
        </is>
      </c>
      <c r="BD290" t="inlineStr">
        <is>
          <t/>
        </is>
      </c>
      <c r="BE290" t="inlineStr">
        <is>
          <t/>
        </is>
      </c>
      <c r="BF290" t="inlineStr">
        <is>
          <t/>
        </is>
      </c>
      <c r="BG290" t="inlineStr">
        <is>
          <t/>
        </is>
      </c>
      <c r="BH290" t="inlineStr">
        <is>
          <t/>
        </is>
      </c>
      <c r="BI290" t="inlineStr">
        <is>
          <t/>
        </is>
      </c>
      <c r="BJ290" t="inlineStr">
        <is>
          <t/>
        </is>
      </c>
      <c r="BK290" t="inlineStr">
        <is>
          <t/>
        </is>
      </c>
      <c r="BL290" t="inlineStr">
        <is>
          <t/>
        </is>
      </c>
      <c r="BM290" t="inlineStr">
        <is>
          <t/>
        </is>
      </c>
      <c r="BN290" t="inlineStr">
        <is>
          <t/>
        </is>
      </c>
      <c r="BO290" t="inlineStr">
        <is>
          <t/>
        </is>
      </c>
      <c r="BP290" t="inlineStr">
        <is>
          <t/>
        </is>
      </c>
      <c r="BQ290" t="inlineStr">
        <is>
          <t/>
        </is>
      </c>
      <c r="BR290" t="inlineStr">
        <is>
          <t/>
        </is>
      </c>
      <c r="BS290" t="inlineStr">
        <is>
          <t/>
        </is>
      </c>
      <c r="BT290" t="inlineStr">
        <is>
          <t/>
        </is>
      </c>
      <c r="BU290" t="inlineStr">
        <is>
          <t/>
        </is>
      </c>
      <c r="BV290" t="inlineStr">
        <is>
          <t/>
        </is>
      </c>
      <c r="BW290" t="inlineStr">
        <is>
          <t/>
        </is>
      </c>
      <c r="BX290" t="inlineStr">
        <is>
          <t/>
        </is>
      </c>
      <c r="BY290" t="inlineStr">
        <is>
          <t/>
        </is>
      </c>
      <c r="BZ290" s="2" t="inlineStr">
        <is>
          <t>okręty wojenne</t>
        </is>
      </c>
      <c r="CA290" s="2" t="inlineStr">
        <is>
          <t>3</t>
        </is>
      </c>
      <c r="CB290" s="2" t="inlineStr">
        <is>
          <t/>
        </is>
      </c>
      <c r="CC290" t="inlineStr">
        <is>
          <t/>
        </is>
      </c>
      <c r="CD290" t="inlineStr">
        <is>
          <t/>
        </is>
      </c>
      <c r="CE290" t="inlineStr">
        <is>
          <t/>
        </is>
      </c>
      <c r="CF290" t="inlineStr">
        <is>
          <t/>
        </is>
      </c>
      <c r="CG290" t="inlineStr">
        <is>
          <t/>
        </is>
      </c>
      <c r="CH290" t="inlineStr">
        <is>
          <t/>
        </is>
      </c>
      <c r="CI290" t="inlineStr">
        <is>
          <t/>
        </is>
      </c>
      <c r="CJ290" t="inlineStr">
        <is>
          <t/>
        </is>
      </c>
      <c r="CK290" t="inlineStr">
        <is>
          <t/>
        </is>
      </c>
      <c r="CL290" t="inlineStr">
        <is>
          <t/>
        </is>
      </c>
      <c r="CM290" t="inlineStr">
        <is>
          <t/>
        </is>
      </c>
      <c r="CN290" t="inlineStr">
        <is>
          <t/>
        </is>
      </c>
      <c r="CO290" t="inlineStr">
        <is>
          <t/>
        </is>
      </c>
      <c r="CP290" t="inlineStr">
        <is>
          <t/>
        </is>
      </c>
      <c r="CQ290" t="inlineStr">
        <is>
          <t/>
        </is>
      </c>
      <c r="CR290" t="inlineStr">
        <is>
          <t/>
        </is>
      </c>
      <c r="CS290" t="inlineStr">
        <is>
          <t/>
        </is>
      </c>
      <c r="CT290" t="inlineStr">
        <is>
          <t/>
        </is>
      </c>
      <c r="CU290" t="inlineStr">
        <is>
          <t/>
        </is>
      </c>
      <c r="CV290" t="inlineStr">
        <is>
          <t/>
        </is>
      </c>
      <c r="CW290" t="inlineStr">
        <is>
          <t/>
        </is>
      </c>
    </row>
    <row r="291">
      <c r="A291" s="1" t="str">
        <f>HYPERLINK("https://iate.europa.eu/entry/result/1612562/all", "1612562")</f>
        <v>1612562</v>
      </c>
      <c r="B291" t="inlineStr">
        <is>
          <t>ECONOMICS;EDUCATION AND COMMUNICATIONS</t>
        </is>
      </c>
      <c r="C291" t="inlineStr">
        <is>
          <t>ECONOMICS;EDUCATION AND COMMUNICATIONS|communications</t>
        </is>
      </c>
      <c r="D291" t="inlineStr">
        <is>
          <t>no</t>
        </is>
      </c>
      <c r="E291" t="inlineStr">
        <is>
          <t/>
        </is>
      </c>
      <c r="F291" t="inlineStr">
        <is>
          <t/>
        </is>
      </c>
      <c r="G291" t="inlineStr">
        <is>
          <t/>
        </is>
      </c>
      <c r="H291" t="inlineStr">
        <is>
          <t/>
        </is>
      </c>
      <c r="I291" t="inlineStr">
        <is>
          <t/>
        </is>
      </c>
      <c r="J291" s="2" t="inlineStr">
        <is>
          <t>tranzitní země</t>
        </is>
      </c>
      <c r="K291" s="2" t="inlineStr">
        <is>
          <t>1</t>
        </is>
      </c>
      <c r="L291" s="2" t="inlineStr">
        <is>
          <t/>
        </is>
      </c>
      <c r="M291" t="inlineStr">
        <is>
          <t/>
        </is>
      </c>
      <c r="N291" s="2" t="inlineStr">
        <is>
          <t>transitland</t>
        </is>
      </c>
      <c r="O291" s="2" t="inlineStr">
        <is>
          <t>3</t>
        </is>
      </c>
      <c r="P291" s="2" t="inlineStr">
        <is>
          <t/>
        </is>
      </c>
      <c r="Q291" t="inlineStr">
        <is>
          <t/>
        </is>
      </c>
      <c r="R291" s="2" t="inlineStr">
        <is>
          <t>Durchgangsland|
Transitland</t>
        </is>
      </c>
      <c r="S291" s="2" t="inlineStr">
        <is>
          <t>3|
3</t>
        </is>
      </c>
      <c r="T291" s="2" t="inlineStr">
        <is>
          <t xml:space="preserve">|
</t>
        </is>
      </c>
      <c r="U291" t="inlineStr">
        <is>
          <t/>
        </is>
      </c>
      <c r="V291" s="2" t="inlineStr">
        <is>
          <t>διαβατική χώρα|
χώρα διέλευσης</t>
        </is>
      </c>
      <c r="W291" s="2" t="inlineStr">
        <is>
          <t>3|
3</t>
        </is>
      </c>
      <c r="X291" s="2" t="inlineStr">
        <is>
          <t xml:space="preserve">|
</t>
        </is>
      </c>
      <c r="Y291" t="inlineStr">
        <is>
          <t/>
        </is>
      </c>
      <c r="Z291" s="2" t="inlineStr">
        <is>
          <t>transit country</t>
        </is>
      </c>
      <c r="AA291" s="2" t="inlineStr">
        <is>
          <t>3</t>
        </is>
      </c>
      <c r="AB291" s="2" t="inlineStr">
        <is>
          <t/>
        </is>
      </c>
      <c r="AC291" t="inlineStr">
        <is>
          <t>country through which traffic is routed between two terminal countries</t>
        </is>
      </c>
      <c r="AD291" s="2" t="inlineStr">
        <is>
          <t>país de tránsito</t>
        </is>
      </c>
      <c r="AE291" s="2" t="inlineStr">
        <is>
          <t>3</t>
        </is>
      </c>
      <c r="AF291" s="2" t="inlineStr">
        <is>
          <t/>
        </is>
      </c>
      <c r="AG291" t="inlineStr">
        <is>
          <t>país por el cual se encamina el tráfico entre dos países terminales</t>
        </is>
      </c>
      <c r="AH291" t="inlineStr">
        <is>
          <t/>
        </is>
      </c>
      <c r="AI291" t="inlineStr">
        <is>
          <t/>
        </is>
      </c>
      <c r="AJ291" t="inlineStr">
        <is>
          <t/>
        </is>
      </c>
      <c r="AK291" t="inlineStr">
        <is>
          <t/>
        </is>
      </c>
      <c r="AL291" t="inlineStr">
        <is>
          <t/>
        </is>
      </c>
      <c r="AM291" t="inlineStr">
        <is>
          <t/>
        </is>
      </c>
      <c r="AN291" t="inlineStr">
        <is>
          <t/>
        </is>
      </c>
      <c r="AO291" t="inlineStr">
        <is>
          <t/>
        </is>
      </c>
      <c r="AP291" s="2" t="inlineStr">
        <is>
          <t>pays de transit</t>
        </is>
      </c>
      <c r="AQ291" s="2" t="inlineStr">
        <is>
          <t>3</t>
        </is>
      </c>
      <c r="AR291" s="2" t="inlineStr">
        <is>
          <t/>
        </is>
      </c>
      <c r="AS291" t="inlineStr">
        <is>
          <t>pays par lequel est acheminé un trafic entre deux pays terminaux</t>
        </is>
      </c>
      <c r="AT291" t="inlineStr">
        <is>
          <t/>
        </is>
      </c>
      <c r="AU291" t="inlineStr">
        <is>
          <t/>
        </is>
      </c>
      <c r="AV291" t="inlineStr">
        <is>
          <t/>
        </is>
      </c>
      <c r="AW291" t="inlineStr">
        <is>
          <t/>
        </is>
      </c>
      <c r="AX291" s="2" t="inlineStr">
        <is>
          <t>tranzitna zemlja</t>
        </is>
      </c>
      <c r="AY291" s="2" t="inlineStr">
        <is>
          <t>4</t>
        </is>
      </c>
      <c r="AZ291" s="2" t="inlineStr">
        <is>
          <t/>
        </is>
      </c>
      <c r="BA291" t="inlineStr">
        <is>
          <t/>
        </is>
      </c>
      <c r="BB291" t="inlineStr">
        <is>
          <t/>
        </is>
      </c>
      <c r="BC291" t="inlineStr">
        <is>
          <t/>
        </is>
      </c>
      <c r="BD291" t="inlineStr">
        <is>
          <t/>
        </is>
      </c>
      <c r="BE291" t="inlineStr">
        <is>
          <t/>
        </is>
      </c>
      <c r="BF291" s="2" t="inlineStr">
        <is>
          <t>paese di transito</t>
        </is>
      </c>
      <c r="BG291" s="2" t="inlineStr">
        <is>
          <t>3</t>
        </is>
      </c>
      <c r="BH291" s="2" t="inlineStr">
        <is>
          <t/>
        </is>
      </c>
      <c r="BI291" t="inlineStr">
        <is>
          <t/>
        </is>
      </c>
      <c r="BJ291" s="2" t="inlineStr">
        <is>
          <t>tranzito šalis</t>
        </is>
      </c>
      <c r="BK291" s="2" t="inlineStr">
        <is>
          <t>1</t>
        </is>
      </c>
      <c r="BL291" s="2" t="inlineStr">
        <is>
          <t/>
        </is>
      </c>
      <c r="BM291" t="inlineStr">
        <is>
          <t/>
        </is>
      </c>
      <c r="BN291" t="inlineStr">
        <is>
          <t/>
        </is>
      </c>
      <c r="BO291" t="inlineStr">
        <is>
          <t/>
        </is>
      </c>
      <c r="BP291" t="inlineStr">
        <is>
          <t/>
        </is>
      </c>
      <c r="BQ291" t="inlineStr">
        <is>
          <t/>
        </is>
      </c>
      <c r="BR291" t="inlineStr">
        <is>
          <t/>
        </is>
      </c>
      <c r="BS291" t="inlineStr">
        <is>
          <t/>
        </is>
      </c>
      <c r="BT291" t="inlineStr">
        <is>
          <t/>
        </is>
      </c>
      <c r="BU291" t="inlineStr">
        <is>
          <t/>
        </is>
      </c>
      <c r="BV291" s="2" t="inlineStr">
        <is>
          <t>doorvoerland|
land van doorreis|
land van doorvoer</t>
        </is>
      </c>
      <c r="BW291" s="2" t="inlineStr">
        <is>
          <t>3|
3|
3</t>
        </is>
      </c>
      <c r="BX291" s="2" t="inlineStr">
        <is>
          <t xml:space="preserve">|
|
</t>
        </is>
      </c>
      <c r="BY291" t="inlineStr">
        <is>
          <t/>
        </is>
      </c>
      <c r="BZ291" t="inlineStr">
        <is>
          <t/>
        </is>
      </c>
      <c r="CA291" t="inlineStr">
        <is>
          <t/>
        </is>
      </c>
      <c r="CB291" t="inlineStr">
        <is>
          <t/>
        </is>
      </c>
      <c r="CC291" t="inlineStr">
        <is>
          <t/>
        </is>
      </c>
      <c r="CD291" s="2" t="inlineStr">
        <is>
          <t>país de trânsito</t>
        </is>
      </c>
      <c r="CE291" s="2" t="inlineStr">
        <is>
          <t>3</t>
        </is>
      </c>
      <c r="CF291" s="2" t="inlineStr">
        <is>
          <t/>
        </is>
      </c>
      <c r="CG291" t="inlineStr">
        <is>
          <t/>
        </is>
      </c>
      <c r="CH291" t="inlineStr">
        <is>
          <t/>
        </is>
      </c>
      <c r="CI291" t="inlineStr">
        <is>
          <t/>
        </is>
      </c>
      <c r="CJ291" t="inlineStr">
        <is>
          <t/>
        </is>
      </c>
      <c r="CK291" t="inlineStr">
        <is>
          <t/>
        </is>
      </c>
      <c r="CL291" t="inlineStr">
        <is>
          <t/>
        </is>
      </c>
      <c r="CM291" t="inlineStr">
        <is>
          <t/>
        </is>
      </c>
      <c r="CN291" t="inlineStr">
        <is>
          <t/>
        </is>
      </c>
      <c r="CO291" t="inlineStr">
        <is>
          <t/>
        </is>
      </c>
      <c r="CP291" t="inlineStr">
        <is>
          <t/>
        </is>
      </c>
      <c r="CQ291" t="inlineStr">
        <is>
          <t/>
        </is>
      </c>
      <c r="CR291" t="inlineStr">
        <is>
          <t/>
        </is>
      </c>
      <c r="CS291" t="inlineStr">
        <is>
          <t/>
        </is>
      </c>
      <c r="CT291" s="2" t="inlineStr">
        <is>
          <t>transitland</t>
        </is>
      </c>
      <c r="CU291" s="2" t="inlineStr">
        <is>
          <t>3</t>
        </is>
      </c>
      <c r="CV291" s="2" t="inlineStr">
        <is>
          <t/>
        </is>
      </c>
      <c r="CW291" t="inlineStr">
        <is>
          <t/>
        </is>
      </c>
    </row>
    <row r="292">
      <c r="A292" s="1" t="str">
        <f>HYPERLINK("https://iate.europa.eu/entry/result/869816/all", "869816")</f>
        <v>869816</v>
      </c>
      <c r="B292" t="inlineStr">
        <is>
          <t>INTERNATIONAL RELATIONS;EUROPEAN UNION;EDUCATION AND COMMUNICATIONS;ENVIRONMENT;AGRICULTURE, FORESTRY AND FISHERIES;PRODUCTION, TECHNOLOGY AND RESEARCH</t>
        </is>
      </c>
      <c r="C292" t="inlineStr">
        <is>
          <t>INTERNATIONAL RELATIONS|defence;EUROPEAN UNION|European construction|European Union;EDUCATION AND COMMUNICATIONS|communications|communications systems;ENVIRONMENT;AGRICULTURE, FORESTRY AND FISHERIES;PRODUCTION, TECHNOLOGY AND RESEARCH|technology and technical regulations</t>
        </is>
      </c>
      <c r="D292" t="inlineStr">
        <is>
          <t>no</t>
        </is>
      </c>
      <c r="E292" t="inlineStr">
        <is>
          <t/>
        </is>
      </c>
      <c r="F292" t="inlineStr">
        <is>
          <t/>
        </is>
      </c>
      <c r="G292" t="inlineStr">
        <is>
          <t/>
        </is>
      </c>
      <c r="H292" t="inlineStr">
        <is>
          <t/>
        </is>
      </c>
      <c r="I292" t="inlineStr">
        <is>
          <t/>
        </is>
      </c>
      <c r="J292" t="inlineStr">
        <is>
          <t/>
        </is>
      </c>
      <c r="K292" t="inlineStr">
        <is>
          <t/>
        </is>
      </c>
      <c r="L292" t="inlineStr">
        <is>
          <t/>
        </is>
      </c>
      <c r="M292" t="inlineStr">
        <is>
          <t/>
        </is>
      </c>
      <c r="N292" s="2" t="inlineStr">
        <is>
          <t>satellitbillede</t>
        </is>
      </c>
      <c r="O292" s="2" t="inlineStr">
        <is>
          <t>4</t>
        </is>
      </c>
      <c r="P292" s="2" t="inlineStr">
        <is>
          <t/>
        </is>
      </c>
      <c r="Q292" t="inlineStr">
        <is>
          <t/>
        </is>
      </c>
      <c r="R292" s="2" t="inlineStr">
        <is>
          <t>Satellitenbild|
Satellitenbilder</t>
        </is>
      </c>
      <c r="S292" s="2" t="inlineStr">
        <is>
          <t>3|
3</t>
        </is>
      </c>
      <c r="T292" s="2" t="inlineStr">
        <is>
          <t xml:space="preserve">|
</t>
        </is>
      </c>
      <c r="U292" t="inlineStr">
        <is>
          <t/>
        </is>
      </c>
      <c r="V292" s="2" t="inlineStr">
        <is>
          <t>δορυφορική απεικόνιση</t>
        </is>
      </c>
      <c r="W292" s="2" t="inlineStr">
        <is>
          <t>3</t>
        </is>
      </c>
      <c r="X292" s="2" t="inlineStr">
        <is>
          <t/>
        </is>
      </c>
      <c r="Y292" t="inlineStr">
        <is>
          <t/>
        </is>
      </c>
      <c r="Z292" s="2" t="inlineStr">
        <is>
          <t>satellite imagery</t>
        </is>
      </c>
      <c r="AA292" s="2" t="inlineStr">
        <is>
          <t>2</t>
        </is>
      </c>
      <c r="AB292" s="2" t="inlineStr">
        <is>
          <t/>
        </is>
      </c>
      <c r="AC292" t="inlineStr">
        <is>
          <t/>
        </is>
      </c>
      <c r="AD292" s="2" t="inlineStr">
        <is>
          <t>imagen de satélite|
imagen espacial</t>
        </is>
      </c>
      <c r="AE292" s="2" t="inlineStr">
        <is>
          <t>3|
3</t>
        </is>
      </c>
      <c r="AF292" s="2" t="inlineStr">
        <is>
          <t xml:space="preserve">|
</t>
        </is>
      </c>
      <c r="AG292" t="inlineStr">
        <is>
          <t>Imagen elaborada a partir de información captada por un sensor instalado en un satélite.</t>
        </is>
      </c>
      <c r="AH292" t="inlineStr">
        <is>
          <t/>
        </is>
      </c>
      <c r="AI292" t="inlineStr">
        <is>
          <t/>
        </is>
      </c>
      <c r="AJ292" t="inlineStr">
        <is>
          <t/>
        </is>
      </c>
      <c r="AK292" t="inlineStr">
        <is>
          <t/>
        </is>
      </c>
      <c r="AL292" s="2" t="inlineStr">
        <is>
          <t>satelliittikuva</t>
        </is>
      </c>
      <c r="AM292" s="2" t="inlineStr">
        <is>
          <t>3</t>
        </is>
      </c>
      <c r="AN292" s="2" t="inlineStr">
        <is>
          <t/>
        </is>
      </c>
      <c r="AO292" t="inlineStr">
        <is>
          <t>satelliitin välittämä ja tavallisesti sen ottama kuva, esim. satelliittikuva säätilasta</t>
        </is>
      </c>
      <c r="AP292" s="2" t="inlineStr">
        <is>
          <t>imagerie satellitaire|
imagerie spatiale|
image satellitaire|
image satellite|
image spatiale</t>
        </is>
      </c>
      <c r="AQ292" s="2" t="inlineStr">
        <is>
          <t>2|
2|
2|
3|
2</t>
        </is>
      </c>
      <c r="AR292" s="2" t="inlineStr">
        <is>
          <t xml:space="preserve">|
|
|
|
</t>
        </is>
      </c>
      <c r="AS292" t="inlineStr">
        <is>
          <t>image issue des données enregistrées par un capteur non photographique à bord d'un satellite</t>
        </is>
      </c>
      <c r="AT292" t="inlineStr">
        <is>
          <t/>
        </is>
      </c>
      <c r="AU292" t="inlineStr">
        <is>
          <t/>
        </is>
      </c>
      <c r="AV292" t="inlineStr">
        <is>
          <t/>
        </is>
      </c>
      <c r="AW292" t="inlineStr">
        <is>
          <t/>
        </is>
      </c>
      <c r="AX292" t="inlineStr">
        <is>
          <t/>
        </is>
      </c>
      <c r="AY292" t="inlineStr">
        <is>
          <t/>
        </is>
      </c>
      <c r="AZ292" t="inlineStr">
        <is>
          <t/>
        </is>
      </c>
      <c r="BA292" t="inlineStr">
        <is>
          <t/>
        </is>
      </c>
      <c r="BB292" t="inlineStr">
        <is>
          <t/>
        </is>
      </c>
      <c r="BC292" t="inlineStr">
        <is>
          <t/>
        </is>
      </c>
      <c r="BD292" t="inlineStr">
        <is>
          <t/>
        </is>
      </c>
      <c r="BE292" t="inlineStr">
        <is>
          <t/>
        </is>
      </c>
      <c r="BF292" s="2" t="inlineStr">
        <is>
          <t>immagine satellitare|
immagini satellitari</t>
        </is>
      </c>
      <c r="BG292" s="2" t="inlineStr">
        <is>
          <t>2|
2</t>
        </is>
      </c>
      <c r="BH292" s="2" t="inlineStr">
        <is>
          <t xml:space="preserve">|
</t>
        </is>
      </c>
      <c r="BI292" t="inlineStr">
        <is>
          <t>Immagini acquisite da satellite.</t>
        </is>
      </c>
      <c r="BJ292" t="inlineStr">
        <is>
          <t/>
        </is>
      </c>
      <c r="BK292" t="inlineStr">
        <is>
          <t/>
        </is>
      </c>
      <c r="BL292" t="inlineStr">
        <is>
          <t/>
        </is>
      </c>
      <c r="BM292" t="inlineStr">
        <is>
          <t/>
        </is>
      </c>
      <c r="BN292" t="inlineStr">
        <is>
          <t/>
        </is>
      </c>
      <c r="BO292" t="inlineStr">
        <is>
          <t/>
        </is>
      </c>
      <c r="BP292" t="inlineStr">
        <is>
          <t/>
        </is>
      </c>
      <c r="BQ292" t="inlineStr">
        <is>
          <t/>
        </is>
      </c>
      <c r="BR292" s="2" t="inlineStr">
        <is>
          <t>immaġni bis-satellita</t>
        </is>
      </c>
      <c r="BS292" s="2" t="inlineStr">
        <is>
          <t>3</t>
        </is>
      </c>
      <c r="BT292" s="2" t="inlineStr">
        <is>
          <t/>
        </is>
      </c>
      <c r="BU292" t="inlineStr">
        <is>
          <t>immaġnijiet li jittieħdu minn satelliti li jorbitaw fl-ispazju. Dawn l-immaġnijiet jintużaw għal skopijiet differenti bħal previżjonijiet meteoroloġiċi, studji ambjentali, tfassil ta' mapep u użijiet militari.</t>
        </is>
      </c>
      <c r="BV292" s="2" t="inlineStr">
        <is>
          <t>satellietbeeld|
satellietbeelden</t>
        </is>
      </c>
      <c r="BW292" s="2" t="inlineStr">
        <is>
          <t>2|
2</t>
        </is>
      </c>
      <c r="BX292" s="2" t="inlineStr">
        <is>
          <t xml:space="preserve">|
</t>
        </is>
      </c>
      <c r="BY292" t="inlineStr">
        <is>
          <t/>
        </is>
      </c>
      <c r="BZ292" s="2" t="inlineStr">
        <is>
          <t>zobrazowanie satelitarne|
obraz satelitarny</t>
        </is>
      </c>
      <c r="CA292" s="2" t="inlineStr">
        <is>
          <t>3|
3</t>
        </is>
      </c>
      <c r="CB292" s="2" t="inlineStr">
        <is>
          <t xml:space="preserve">|
</t>
        </is>
      </c>
      <c r="CC292" t="inlineStr">
        <is>
          <t>cyfrowy obraz teledetekcyjny powstały w wyniku pozyskania fotografii fragmentu powierzchni Ziemi przez wykonanie satelitarnych zdjęć spektrostrefowych lub zdjęć panchromatycznych</t>
        </is>
      </c>
      <c r="CD292" t="inlineStr">
        <is>
          <t/>
        </is>
      </c>
      <c r="CE292" t="inlineStr">
        <is>
          <t/>
        </is>
      </c>
      <c r="CF292" t="inlineStr">
        <is>
          <t/>
        </is>
      </c>
      <c r="CG292" t="inlineStr">
        <is>
          <t/>
        </is>
      </c>
      <c r="CH292" s="2" t="inlineStr">
        <is>
          <t>imagistică prin satelit|
imagini din satelit</t>
        </is>
      </c>
      <c r="CI292" s="2" t="inlineStr">
        <is>
          <t>3|
3</t>
        </is>
      </c>
      <c r="CJ292" s="2" t="inlineStr">
        <is>
          <t xml:space="preserve">|
</t>
        </is>
      </c>
      <c r="CK292" t="inlineStr">
        <is>
          <t/>
        </is>
      </c>
      <c r="CL292" t="inlineStr">
        <is>
          <t/>
        </is>
      </c>
      <c r="CM292" t="inlineStr">
        <is>
          <t/>
        </is>
      </c>
      <c r="CN292" t="inlineStr">
        <is>
          <t/>
        </is>
      </c>
      <c r="CO292" t="inlineStr">
        <is>
          <t/>
        </is>
      </c>
      <c r="CP292" s="2" t="inlineStr">
        <is>
          <t>satelitski posnetek</t>
        </is>
      </c>
      <c r="CQ292" s="2" t="inlineStr">
        <is>
          <t>3</t>
        </is>
      </c>
      <c r="CR292" s="2" t="inlineStr">
        <is>
          <t/>
        </is>
      </c>
      <c r="CS292" t="inlineStr">
        <is>
          <t>posnetek dela Zemljinega površja, narejen iz satelita</t>
        </is>
      </c>
      <c r="CT292" t="inlineStr">
        <is>
          <t/>
        </is>
      </c>
      <c r="CU292" t="inlineStr">
        <is>
          <t/>
        </is>
      </c>
      <c r="CV292" t="inlineStr">
        <is>
          <t/>
        </is>
      </c>
      <c r="CW292" t="inlineStr">
        <is>
          <t/>
        </is>
      </c>
    </row>
    <row r="293">
      <c r="A293" s="1" t="str">
        <f>HYPERLINK("https://iate.europa.eu/entry/result/891681/all", "891681")</f>
        <v>891681</v>
      </c>
      <c r="B293" t="inlineStr">
        <is>
          <t>LAW</t>
        </is>
      </c>
      <c r="C293" t="inlineStr">
        <is>
          <t>LAW|criminal law</t>
        </is>
      </c>
      <c r="D293" t="inlineStr">
        <is>
          <t>yes</t>
        </is>
      </c>
      <c r="E293" t="inlineStr">
        <is>
          <t/>
        </is>
      </c>
      <c r="F293" t="inlineStr">
        <is>
          <t/>
        </is>
      </c>
      <c r="G293" t="inlineStr">
        <is>
          <t/>
        </is>
      </c>
      <c r="H293" t="inlineStr">
        <is>
          <t/>
        </is>
      </c>
      <c r="I293" t="inlineStr">
        <is>
          <t/>
        </is>
      </c>
      <c r="J293" s="2" t="inlineStr">
        <is>
          <t>vydírání</t>
        </is>
      </c>
      <c r="K293" s="2" t="inlineStr">
        <is>
          <t>3</t>
        </is>
      </c>
      <c r="L293" s="2" t="inlineStr">
        <is>
          <t/>
        </is>
      </c>
      <c r="M293" t="inlineStr">
        <is>
          <t>trestný čin spočívající v tom, že osoba jinou osobu násilím, pohrůžkou násilí nebo pohrůžkou jiné těžké újmy nutí, aby něco konala, opominula nebo trpěla</t>
        </is>
      </c>
      <c r="N293" s="2" t="inlineStr">
        <is>
          <t>afpresning</t>
        </is>
      </c>
      <c r="O293" s="2" t="inlineStr">
        <is>
          <t>3</t>
        </is>
      </c>
      <c r="P293" s="2" t="inlineStr">
        <is>
          <t/>
        </is>
      </c>
      <c r="Q293" t="inlineStr">
        <is>
          <t/>
        </is>
      </c>
      <c r="R293" s="2" t="inlineStr">
        <is>
          <t>Erpressung</t>
        </is>
      </c>
      <c r="S293" s="2" t="inlineStr">
        <is>
          <t>3</t>
        </is>
      </c>
      <c r="T293" s="2" t="inlineStr">
        <is>
          <t/>
        </is>
      </c>
      <c r="U293" t="inlineStr">
        <is>
          <t>Handlung, bei der ein Mensch rechtswidrig mit Gewalt oder durch Drohung mit einem empfindlichen Übel zu einer Handlung, Duldung oder Unterlassung genötigt wird und dadurch dem Vermögen des Genötigten oder eines anderen Nachteil zugefügt wird, und die von ihrem Urheber begangen wird, um sich oder einen Dritten zu Unrecht zu bereichern</t>
        </is>
      </c>
      <c r="V293" s="2" t="inlineStr">
        <is>
          <t>eκβιασμos</t>
        </is>
      </c>
      <c r="W293" s="2" t="inlineStr">
        <is>
          <t>3</t>
        </is>
      </c>
      <c r="X293" s="2" t="inlineStr">
        <is>
          <t/>
        </is>
      </c>
      <c r="Y293" t="inlineStr">
        <is>
          <t/>
        </is>
      </c>
      <c r="Z293" s="2" t="inlineStr">
        <is>
          <t>blackmail</t>
        </is>
      </c>
      <c r="AA293" s="2" t="inlineStr">
        <is>
          <t>3</t>
        </is>
      </c>
      <c r="AB293" s="2" t="inlineStr">
        <is>
          <t/>
        </is>
      </c>
      <c r="AC293" t="inlineStr">
        <is>
          <t>criminal action of seeking to extort a payment or other benefit by threats or pressure, especially by threatening to reveal a damaging or incriminating secret</t>
        </is>
      </c>
      <c r="AD293" s="2" t="inlineStr">
        <is>
          <t>chantaje</t>
        </is>
      </c>
      <c r="AE293" s="2" t="inlineStr">
        <is>
          <t>3</t>
        </is>
      </c>
      <c r="AF293" s="2" t="inlineStr">
        <is>
          <t/>
        </is>
      </c>
      <c r="AG293" t="inlineStr">
        <is>
          <t>Presión que se ejerce sobre alguien con el fin de obtener dinero u otro beneficio, por medio de amenazas, especialmente la de revelar algo comprometedor.</t>
        </is>
      </c>
      <c r="AH293" s="2" t="inlineStr">
        <is>
          <t>väljapressimine</t>
        </is>
      </c>
      <c r="AI293" s="2" t="inlineStr">
        <is>
          <t>3</t>
        </is>
      </c>
      <c r="AJ293" s="2" t="inlineStr">
        <is>
          <t/>
        </is>
      </c>
      <c r="AK293" t="inlineStr">
        <is>
          <t>varavastane kuritegu, mille eesmärk on võõra vara, varalise õiguse või muu varalise kasu nõudmine isiku poolt, kellel puudub selleks seaduslik õigus</t>
        </is>
      </c>
      <c r="AL293" s="2" t="inlineStr">
        <is>
          <t>kiristys</t>
        </is>
      </c>
      <c r="AM293" s="2" t="inlineStr">
        <is>
          <t>3</t>
        </is>
      </c>
      <c r="AN293" s="2" t="inlineStr">
        <is>
          <t/>
        </is>
      </c>
      <c r="AO293" t="inlineStr">
        <is>
          <t>"&lt;i&gt;&lt;b&gt;Oik.&lt;/b&gt;&lt;/i&gt; toisen henkilön pakottaminen uhkaamalla (muuten kuin välittömällä väkivallalla) luopumaan tälle kuuluvasta taloudellisesta edusta (esim. rahasta)"</t>
        </is>
      </c>
      <c r="AP293" s="2" t="inlineStr">
        <is>
          <t>chantage</t>
        </is>
      </c>
      <c r="AQ293" s="2" t="inlineStr">
        <is>
          <t>3</t>
        </is>
      </c>
      <c r="AR293" s="2" t="inlineStr">
        <is>
          <t/>
        </is>
      </c>
      <c r="AS293" t="inlineStr">
        <is>
          <t>fait d'obtenir, en menaçant de révéler ou d'imputer des faits de nature à porter atteinte à l'honneur ou à la considération, soit une signature, un engagement ou une renonciation, soit la révélation d'un secret, soit la remise de fonds, de valeurs ou d'un bien quelconque</t>
        </is>
      </c>
      <c r="AT293" s="2" t="inlineStr">
        <is>
          <t>dúmhál</t>
        </is>
      </c>
      <c r="AU293" s="2" t="inlineStr">
        <is>
          <t>3</t>
        </is>
      </c>
      <c r="AV293" s="2" t="inlineStr">
        <is>
          <t/>
        </is>
      </c>
      <c r="AW293" t="inlineStr">
        <is>
          <t/>
        </is>
      </c>
      <c r="AX293" t="inlineStr">
        <is>
          <t/>
        </is>
      </c>
      <c r="AY293" t="inlineStr">
        <is>
          <t/>
        </is>
      </c>
      <c r="AZ293" t="inlineStr">
        <is>
          <t/>
        </is>
      </c>
      <c r="BA293" t="inlineStr">
        <is>
          <t/>
        </is>
      </c>
      <c r="BB293" s="2" t="inlineStr">
        <is>
          <t>zsarolás</t>
        </is>
      </c>
      <c r="BC293" s="2" t="inlineStr">
        <is>
          <t>4</t>
        </is>
      </c>
      <c r="BD293" s="2" t="inlineStr">
        <is>
          <t/>
        </is>
      </c>
      <c r="BE293" t="inlineStr">
        <is>
          <t>bűntett, amelynek során valakit erőszakkal, fenyegetéssel (anyagi) áldozat hozatalára, különösen pénz átadására vagy valaminek a megtételére, illetve eltűrésére kényszerítenek</t>
        </is>
      </c>
      <c r="BF293" s="2" t="inlineStr">
        <is>
          <t>ricatto</t>
        </is>
      </c>
      <c r="BG293" s="2" t="inlineStr">
        <is>
          <t>3</t>
        </is>
      </c>
      <c r="BH293" s="2" t="inlineStr">
        <is>
          <t/>
        </is>
      </c>
      <c r="BI293" t="inlineStr">
        <is>
          <t>reato di chi, mediante violenza o minaccia, costringe a fare o ad omettere qualche cosa, procurando a sé o ad altri un ingiusto profitto con altrui danno</t>
        </is>
      </c>
      <c r="BJ293" s="2" t="inlineStr">
        <is>
          <t>šantažas</t>
        </is>
      </c>
      <c r="BK293" s="2" t="inlineStr">
        <is>
          <t>3</t>
        </is>
      </c>
      <c r="BL293" s="2" t="inlineStr">
        <is>
          <t/>
        </is>
      </c>
      <c r="BM293" t="inlineStr">
        <is>
          <t>grasinimas paskelbti kompromituojančius duomenis, siekiant savanaudiškų tikslų</t>
        </is>
      </c>
      <c r="BN293" t="inlineStr">
        <is>
          <t/>
        </is>
      </c>
      <c r="BO293" t="inlineStr">
        <is>
          <t/>
        </is>
      </c>
      <c r="BP293" t="inlineStr">
        <is>
          <t/>
        </is>
      </c>
      <c r="BQ293" t="inlineStr">
        <is>
          <t/>
        </is>
      </c>
      <c r="BR293" s="2" t="inlineStr">
        <is>
          <t>rikatt</t>
        </is>
      </c>
      <c r="BS293" s="2" t="inlineStr">
        <is>
          <t>3</t>
        </is>
      </c>
      <c r="BT293" s="2" t="inlineStr">
        <is>
          <t/>
        </is>
      </c>
      <c r="BU293" t="inlineStr">
        <is>
          <t>Kull min, bil-ħsieb li jestorċi flus jew xi ħaġ’oħra, jew li jagħmel xi qligħ, jew bil-ħsieb li jġiegħel lil persuna oħra tesegwixxi, tiddistruġġi, tqalleb, jew tbiddel testment jew obligazzjoni bil-miktub, titolu jew garanzija, jew tagħmel jew tonqos milli tagħmel xi ħaġa, ihedded li jagħmel denunzja jew kwerela kontra, jew li jagħti malafama lil, dik il-persuna jew persuna oħra</t>
        </is>
      </c>
      <c r="BV293" s="2" t="inlineStr">
        <is>
          <t>afdreiging|
chantage</t>
        </is>
      </c>
      <c r="BW293" s="2" t="inlineStr">
        <is>
          <t>3|
3</t>
        </is>
      </c>
      <c r="BX293" s="2" t="inlineStr">
        <is>
          <t xml:space="preserve">|
</t>
        </is>
      </c>
      <c r="BY293" t="inlineStr">
        <is>
          <t>met het oogmerk zichzelf of een ander wederrechtelijk te bevoordelen, iemand door bedreiging met smaad, smaadschrift of openbaring van een geheim dwingen tot de afgifte van een goed, het aangaan van een schuld of het ter beschikking stellen van gegevens met geldswaarde in het handelsverkeer</t>
        </is>
      </c>
      <c r="BZ293" s="2" t="inlineStr">
        <is>
          <t>szantaż</t>
        </is>
      </c>
      <c r="CA293" s="2" t="inlineStr">
        <is>
          <t>3</t>
        </is>
      </c>
      <c r="CB293" s="2" t="inlineStr">
        <is>
          <t/>
        </is>
      </c>
      <c r="CC293" t="inlineStr">
        <is>
          <t>wywieranie presji na kogoś i wymuszanie czegoś za pomocą zastraszenia lub groźby kompromitacji</t>
        </is>
      </c>
      <c r="CD293" s="2" t="inlineStr">
        <is>
          <t>chantagem</t>
        </is>
      </c>
      <c r="CE293" s="2" t="inlineStr">
        <is>
          <t>3</t>
        </is>
      </c>
      <c r="CF293" s="2" t="inlineStr">
        <is>
          <t/>
        </is>
      </c>
      <c r="CG293" t="inlineStr">
        <is>
          <t>Crime que consiste em extorquir à vítima dinheiro ou uma assinatura sob a ameaça de revelações ou imputações infamantes.</t>
        </is>
      </c>
      <c r="CH293" s="2" t="inlineStr">
        <is>
          <t>șantaj</t>
        </is>
      </c>
      <c r="CI293" s="2" t="inlineStr">
        <is>
          <t>3</t>
        </is>
      </c>
      <c r="CJ293" s="2" t="inlineStr">
        <is>
          <t/>
        </is>
      </c>
      <c r="CK293" t="inlineStr">
        <is>
          <t>constrângerea unei persoane să dea, să facă, să nu facă sau să sufere ceva, în scopul de a dobândi în mod injust un folos nepatrimonial, pentru sine ori pentru altul; se pedepsește cu închisoarea de la unu la 5 ani</t>
        </is>
      </c>
      <c r="CL293" s="2" t="inlineStr">
        <is>
          <t>vydieranie</t>
        </is>
      </c>
      <c r="CM293" s="2" t="inlineStr">
        <is>
          <t>3</t>
        </is>
      </c>
      <c r="CN293" s="2" t="inlineStr">
        <is>
          <t/>
        </is>
      </c>
      <c r="CO293" t="inlineStr">
        <is>
          <t>situácia, keď niekto násilím, hrozbou násilia alebo hrozbou inej ťažkej ujmy núti inú osobu, aby niečo vykonala, opomenula alebo trpela</t>
        </is>
      </c>
      <c r="CP293" s="2" t="inlineStr">
        <is>
          <t>izsiljevanje</t>
        </is>
      </c>
      <c r="CQ293" s="2" t="inlineStr">
        <is>
          <t>3</t>
        </is>
      </c>
      <c r="CR293" s="2" t="inlineStr">
        <is>
          <t/>
        </is>
      </c>
      <c r="CS293" t="inlineStr">
        <is>
          <t>dejanje, s katerim nekdo, zato da bi sebi ali komu drugemu pridobil protipravno premoženjsko korist, komu zagrozi, da bo o njem ali njegovih bližnjih odkril kaj, kar bi škodovalo njihovi časti ali dobremu imenu, in ga s tem prisili, da v škodo svojega ali tujega premoženja kaj stori ali opusti</t>
        </is>
      </c>
      <c r="CT293" s="2" t="inlineStr">
        <is>
          <t>utpressning</t>
        </is>
      </c>
      <c r="CU293" s="2" t="inlineStr">
        <is>
          <t>3</t>
        </is>
      </c>
      <c r="CV293" s="2" t="inlineStr">
        <is>
          <t/>
        </is>
      </c>
      <c r="CW293" t="inlineStr">
        <is>
          <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2023-06-30T16:34:44Z</dcterms:created>
  <dc:creator>Apache POI</dc:creator>
</cp:coreProperties>
</file>