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ATE2 Export"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2">
    <font>
      <sz val="11.0"/>
      <color indexed="8"/>
      <name val="Calibri"/>
      <family val="2"/>
      <scheme val="minor"/>
    </font>
    <font>
      <name val="Calibri"/>
      <sz val="11.0"/>
      <u val="single"/>
      <color indexed="12"/>
    </font>
  </fonts>
  <fills count="4">
    <fill>
      <patternFill patternType="none"/>
    </fill>
    <fill>
      <patternFill patternType="darkGray"/>
    </fill>
    <fill>
      <patternFill patternType="none">
        <fgColor indexed="10"/>
      </patternFill>
    </fill>
    <fill>
      <patternFill patternType="solid">
        <fgColor indexed="10"/>
      </patternFill>
    </fill>
  </fills>
  <borders count="1">
    <border>
      <left/>
      <right/>
      <top/>
      <bottom/>
      <diagonal/>
    </border>
  </borders>
  <cellStyleXfs count="1">
    <xf numFmtId="0" fontId="0" fillId="0" borderId="0"/>
  </cellStyleXfs>
  <cellXfs count="4">
    <xf numFmtId="0" fontId="0" fillId="0" borderId="0" xfId="0"/>
    <xf numFmtId="0" fontId="1" fillId="0" borderId="0" xfId="0" applyFont="true"/>
    <xf numFmtId="0" fontId="0" fillId="0" borderId="0" xfId="0">
      <alignment wrapText="true"/>
    </xf>
    <xf numFmtId="0" fontId="0" fillId="3" borderId="0" xfId="0" applyFill="true"/>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sheetData>
    <row r="1">
      <c r="A1" t="inlineStr">
        <is>
          <t>E_ID</t>
        </is>
      </c>
      <c r="B1" t="inlineStr">
        <is>
          <t>E_DOMAINS</t>
        </is>
      </c>
      <c r="C1" t="inlineStr">
        <is>
          <t>E_FULL_DOMAINS</t>
        </is>
      </c>
      <c r="D1" t="inlineStr">
        <is>
          <t>E_PRIMARY_ENTRY</t>
        </is>
      </c>
      <c r="E1" t="inlineStr">
        <is>
          <t>E_LIFECYCLE</t>
        </is>
      </c>
      <c r="F1" t="inlineStr">
        <is>
          <t>BG</t>
        </is>
      </c>
      <c r="G1" t="inlineStr">
        <is>
          <t>RELIABILITY_BG</t>
        </is>
      </c>
      <c r="H1" t="inlineStr">
        <is>
          <t>EVALUATION_BG</t>
        </is>
      </c>
      <c r="I1" t="inlineStr">
        <is>
          <t>DEFINITION_BG</t>
        </is>
      </c>
      <c r="J1" t="inlineStr">
        <is>
          <t>CS</t>
        </is>
      </c>
      <c r="K1" t="inlineStr">
        <is>
          <t>RELIABILITY_CS</t>
        </is>
      </c>
      <c r="L1" t="inlineStr">
        <is>
          <t>EVALUATION_CS</t>
        </is>
      </c>
      <c r="M1" t="inlineStr">
        <is>
          <t>DEFINITION_CS</t>
        </is>
      </c>
      <c r="N1" t="inlineStr">
        <is>
          <t>DA</t>
        </is>
      </c>
      <c r="O1" t="inlineStr">
        <is>
          <t>RELIABILITY_DA</t>
        </is>
      </c>
      <c r="P1" t="inlineStr">
        <is>
          <t>EVALUATION_DA</t>
        </is>
      </c>
      <c r="Q1" t="inlineStr">
        <is>
          <t>DEFINITION_DA</t>
        </is>
      </c>
      <c r="R1" t="inlineStr">
        <is>
          <t>DE</t>
        </is>
      </c>
      <c r="S1" t="inlineStr">
        <is>
          <t>RELIABILITY_DE</t>
        </is>
      </c>
      <c r="T1" t="inlineStr">
        <is>
          <t>EVALUATION_DE</t>
        </is>
      </c>
      <c r="U1" t="inlineStr">
        <is>
          <t>DEFINITION_DE</t>
        </is>
      </c>
      <c r="V1" t="inlineStr">
        <is>
          <t>EL</t>
        </is>
      </c>
      <c r="W1" t="inlineStr">
        <is>
          <t>RELIABILITY_EL</t>
        </is>
      </c>
      <c r="X1" t="inlineStr">
        <is>
          <t>EVALUATION_EL</t>
        </is>
      </c>
      <c r="Y1" t="inlineStr">
        <is>
          <t>DEFINITION_EL</t>
        </is>
      </c>
      <c r="Z1" t="inlineStr">
        <is>
          <t>EN</t>
        </is>
      </c>
      <c r="AA1" t="inlineStr">
        <is>
          <t>RELIABILITY_EN</t>
        </is>
      </c>
      <c r="AB1" t="inlineStr">
        <is>
          <t>EVALUATION_EN</t>
        </is>
      </c>
      <c r="AC1" t="inlineStr">
        <is>
          <t>DEFINITION_EN</t>
        </is>
      </c>
      <c r="AD1" t="inlineStr">
        <is>
          <t>ES</t>
        </is>
      </c>
      <c r="AE1" t="inlineStr">
        <is>
          <t>RELIABILITY_ES</t>
        </is>
      </c>
      <c r="AF1" t="inlineStr">
        <is>
          <t>EVALUATION_ES</t>
        </is>
      </c>
      <c r="AG1" t="inlineStr">
        <is>
          <t>DEFINITION_ES</t>
        </is>
      </c>
      <c r="AH1" t="inlineStr">
        <is>
          <t>ET</t>
        </is>
      </c>
      <c r="AI1" t="inlineStr">
        <is>
          <t>RELIABILITY_ET</t>
        </is>
      </c>
      <c r="AJ1" t="inlineStr">
        <is>
          <t>EVALUATION_ET</t>
        </is>
      </c>
      <c r="AK1" t="inlineStr">
        <is>
          <t>DEFINITION_ET</t>
        </is>
      </c>
      <c r="AL1" t="inlineStr">
        <is>
          <t>FI</t>
        </is>
      </c>
      <c r="AM1" t="inlineStr">
        <is>
          <t>RELIABILITY_FI</t>
        </is>
      </c>
      <c r="AN1" t="inlineStr">
        <is>
          <t>EVALUATION_FI</t>
        </is>
      </c>
      <c r="AO1" t="inlineStr">
        <is>
          <t>DEFINITION_FI</t>
        </is>
      </c>
      <c r="AP1" t="inlineStr">
        <is>
          <t>FR</t>
        </is>
      </c>
      <c r="AQ1" t="inlineStr">
        <is>
          <t>RELIABILITY_FR</t>
        </is>
      </c>
      <c r="AR1" t="inlineStr">
        <is>
          <t>EVALUATION_FR</t>
        </is>
      </c>
      <c r="AS1" t="inlineStr">
        <is>
          <t>DEFINITION_FR</t>
        </is>
      </c>
      <c r="AT1" t="inlineStr">
        <is>
          <t>GA</t>
        </is>
      </c>
      <c r="AU1" t="inlineStr">
        <is>
          <t>RELIABILITY_GA</t>
        </is>
      </c>
      <c r="AV1" t="inlineStr">
        <is>
          <t>EVALUATION_GA</t>
        </is>
      </c>
      <c r="AW1" t="inlineStr">
        <is>
          <t>DEFINITION_GA</t>
        </is>
      </c>
      <c r="AX1" t="inlineStr">
        <is>
          <t>HR</t>
        </is>
      </c>
      <c r="AY1" t="inlineStr">
        <is>
          <t>RELIABILITY_HR</t>
        </is>
      </c>
      <c r="AZ1" t="inlineStr">
        <is>
          <t>EVALUATION_HR</t>
        </is>
      </c>
      <c r="BA1" t="inlineStr">
        <is>
          <t>DEFINITION_HR</t>
        </is>
      </c>
      <c r="BB1" t="inlineStr">
        <is>
          <t>HU</t>
        </is>
      </c>
      <c r="BC1" t="inlineStr">
        <is>
          <t>RELIABILITY_HU</t>
        </is>
      </c>
      <c r="BD1" t="inlineStr">
        <is>
          <t>EVALUATION_HU</t>
        </is>
      </c>
      <c r="BE1" t="inlineStr">
        <is>
          <t>DEFINITION_HU</t>
        </is>
      </c>
      <c r="BF1" t="inlineStr">
        <is>
          <t>IT</t>
        </is>
      </c>
      <c r="BG1" t="inlineStr">
        <is>
          <t>RELIABILITY_IT</t>
        </is>
      </c>
      <c r="BH1" t="inlineStr">
        <is>
          <t>EVALUATION_IT</t>
        </is>
      </c>
      <c r="BI1" t="inlineStr">
        <is>
          <t>DEFINITION_IT</t>
        </is>
      </c>
      <c r="BJ1" t="inlineStr">
        <is>
          <t>LT</t>
        </is>
      </c>
      <c r="BK1" t="inlineStr">
        <is>
          <t>RELIABILITY_LT</t>
        </is>
      </c>
      <c r="BL1" t="inlineStr">
        <is>
          <t>EVALUATION_LT</t>
        </is>
      </c>
      <c r="BM1" t="inlineStr">
        <is>
          <t>DEFINITION_LT</t>
        </is>
      </c>
      <c r="BN1" t="inlineStr">
        <is>
          <t>LV</t>
        </is>
      </c>
      <c r="BO1" t="inlineStr">
        <is>
          <t>RELIABILITY_LV</t>
        </is>
      </c>
      <c r="BP1" t="inlineStr">
        <is>
          <t>EVALUATION_LV</t>
        </is>
      </c>
      <c r="BQ1" t="inlineStr">
        <is>
          <t>DEFINITION_LV</t>
        </is>
      </c>
      <c r="BR1" t="inlineStr">
        <is>
          <t>MT</t>
        </is>
      </c>
      <c r="BS1" t="inlineStr">
        <is>
          <t>RELIABILITY_MT</t>
        </is>
      </c>
      <c r="BT1" t="inlineStr">
        <is>
          <t>EVALUATION_MT</t>
        </is>
      </c>
      <c r="BU1" t="inlineStr">
        <is>
          <t>DEFINITION_MT</t>
        </is>
      </c>
      <c r="BV1" t="inlineStr">
        <is>
          <t>NL</t>
        </is>
      </c>
      <c r="BW1" t="inlineStr">
        <is>
          <t>RELIABILITY_NL</t>
        </is>
      </c>
      <c r="BX1" t="inlineStr">
        <is>
          <t>EVALUATION_NL</t>
        </is>
      </c>
      <c r="BY1" t="inlineStr">
        <is>
          <t>DEFINITION_NL</t>
        </is>
      </c>
      <c r="BZ1" t="inlineStr">
        <is>
          <t>PL</t>
        </is>
      </c>
      <c r="CA1" t="inlineStr">
        <is>
          <t>RELIABILITY_PL</t>
        </is>
      </c>
      <c r="CB1" t="inlineStr">
        <is>
          <t>EVALUATION_PL</t>
        </is>
      </c>
      <c r="CC1" t="inlineStr">
        <is>
          <t>DEFINITION_PL</t>
        </is>
      </c>
      <c r="CD1" t="inlineStr">
        <is>
          <t>PT</t>
        </is>
      </c>
      <c r="CE1" t="inlineStr">
        <is>
          <t>RELIABILITY_PT</t>
        </is>
      </c>
      <c r="CF1" t="inlineStr">
        <is>
          <t>EVALUATION_PT</t>
        </is>
      </c>
      <c r="CG1" t="inlineStr">
        <is>
          <t>DEFINITION_PT</t>
        </is>
      </c>
      <c r="CH1" t="inlineStr">
        <is>
          <t>RO</t>
        </is>
      </c>
      <c r="CI1" t="inlineStr">
        <is>
          <t>RELIABILITY_RO</t>
        </is>
      </c>
      <c r="CJ1" t="inlineStr">
        <is>
          <t>EVALUATION_RO</t>
        </is>
      </c>
      <c r="CK1" t="inlineStr">
        <is>
          <t>DEFINITION_RO</t>
        </is>
      </c>
      <c r="CL1" t="inlineStr">
        <is>
          <t>SK</t>
        </is>
      </c>
      <c r="CM1" t="inlineStr">
        <is>
          <t>RELIABILITY_SK</t>
        </is>
      </c>
      <c r="CN1" t="inlineStr">
        <is>
          <t>EVALUATION_SK</t>
        </is>
      </c>
      <c r="CO1" t="inlineStr">
        <is>
          <t>DEFINITION_SK</t>
        </is>
      </c>
      <c r="CP1" t="inlineStr">
        <is>
          <t>SL</t>
        </is>
      </c>
      <c r="CQ1" t="inlineStr">
        <is>
          <t>RELIABILITY_SL</t>
        </is>
      </c>
      <c r="CR1" t="inlineStr">
        <is>
          <t>EVALUATION_SL</t>
        </is>
      </c>
      <c r="CS1" t="inlineStr">
        <is>
          <t>DEFINITION_SL</t>
        </is>
      </c>
      <c r="CT1" t="inlineStr">
        <is>
          <t>SV</t>
        </is>
      </c>
      <c r="CU1" t="inlineStr">
        <is>
          <t>RELIABILITY_SV</t>
        </is>
      </c>
      <c r="CV1" t="inlineStr">
        <is>
          <t>EVALUATION_SV</t>
        </is>
      </c>
      <c r="CW1" t="inlineStr">
        <is>
          <t>DEFINITION_SV</t>
        </is>
      </c>
    </row>
    <row r="2">
      <c r="A2" s="1" t="str">
        <f>HYPERLINK("https://iate.europa.eu/entry/result/3639302/all", "3639302")</f>
        <v>3639302</v>
      </c>
      <c r="B2" t="inlineStr">
        <is>
          <t>EDUCATION AND COMMUNICATIONS</t>
        </is>
      </c>
      <c r="C2" t="inlineStr">
        <is>
          <t>EDUCATION AND COMMUNICATIONS|information and information processing</t>
        </is>
      </c>
      <c r="D2" t="inlineStr">
        <is>
          <t>no</t>
        </is>
      </c>
      <c r="E2" t="inlineStr">
        <is>
          <t/>
        </is>
      </c>
      <c r="F2" t="inlineStr">
        <is>
          <t/>
        </is>
      </c>
      <c r="G2" t="inlineStr">
        <is>
          <t/>
        </is>
      </c>
      <c r="H2" t="inlineStr">
        <is>
          <t/>
        </is>
      </c>
      <c r="I2" t="inlineStr">
        <is>
          <t/>
        </is>
      </c>
      <c r="J2" t="inlineStr">
        <is>
          <t/>
        </is>
      </c>
      <c r="K2" t="inlineStr">
        <is>
          <t/>
        </is>
      </c>
      <c r="L2" t="inlineStr">
        <is>
          <t/>
        </is>
      </c>
      <c r="M2" t="inlineStr">
        <is>
          <t/>
        </is>
      </c>
      <c r="N2" t="inlineStr">
        <is>
          <t/>
        </is>
      </c>
      <c r="O2" t="inlineStr">
        <is>
          <t/>
        </is>
      </c>
      <c r="P2" t="inlineStr">
        <is>
          <t/>
        </is>
      </c>
      <c r="Q2" t="inlineStr">
        <is>
          <t/>
        </is>
      </c>
      <c r="R2" t="inlineStr">
        <is>
          <t/>
        </is>
      </c>
      <c r="S2" t="inlineStr">
        <is>
          <t/>
        </is>
      </c>
      <c r="T2" t="inlineStr">
        <is>
          <t/>
        </is>
      </c>
      <c r="U2" t="inlineStr">
        <is>
          <t/>
        </is>
      </c>
      <c r="V2" t="inlineStr">
        <is>
          <t/>
        </is>
      </c>
      <c r="W2" t="inlineStr">
        <is>
          <t/>
        </is>
      </c>
      <c r="X2" t="inlineStr">
        <is>
          <t/>
        </is>
      </c>
      <c r="Y2" t="inlineStr">
        <is>
          <t/>
        </is>
      </c>
      <c r="Z2" s="2" t="inlineStr">
        <is>
          <t>single data entry point</t>
        </is>
      </c>
      <c r="AA2" s="2" t="inlineStr">
        <is>
          <t>3</t>
        </is>
      </c>
      <c r="AB2" s="2" t="inlineStr">
        <is>
          <t/>
        </is>
      </c>
      <c r="AC2" t="inlineStr">
        <is>
          <t>facility allowing information to be entered only
once in a system, which subsequently shares it with other authorities, operators or processes that
need it for their purposes</t>
        </is>
      </c>
      <c r="AD2" t="inlineStr">
        <is>
          <t/>
        </is>
      </c>
      <c r="AE2" t="inlineStr">
        <is>
          <t/>
        </is>
      </c>
      <c r="AF2" t="inlineStr">
        <is>
          <t/>
        </is>
      </c>
      <c r="AG2" t="inlineStr">
        <is>
          <t/>
        </is>
      </c>
      <c r="AH2" t="inlineStr">
        <is>
          <t/>
        </is>
      </c>
      <c r="AI2" t="inlineStr">
        <is>
          <t/>
        </is>
      </c>
      <c r="AJ2" t="inlineStr">
        <is>
          <t/>
        </is>
      </c>
      <c r="AK2" t="inlineStr">
        <is>
          <t/>
        </is>
      </c>
      <c r="AL2" t="inlineStr">
        <is>
          <t/>
        </is>
      </c>
      <c r="AM2" t="inlineStr">
        <is>
          <t/>
        </is>
      </c>
      <c r="AN2" t="inlineStr">
        <is>
          <t/>
        </is>
      </c>
      <c r="AO2" t="inlineStr">
        <is>
          <t/>
        </is>
      </c>
      <c r="AP2" t="inlineStr">
        <is>
          <t/>
        </is>
      </c>
      <c r="AQ2" t="inlineStr">
        <is>
          <t/>
        </is>
      </c>
      <c r="AR2" t="inlineStr">
        <is>
          <t/>
        </is>
      </c>
      <c r="AS2" t="inlineStr">
        <is>
          <t/>
        </is>
      </c>
      <c r="AT2" t="inlineStr">
        <is>
          <t/>
        </is>
      </c>
      <c r="AU2" t="inlineStr">
        <is>
          <t/>
        </is>
      </c>
      <c r="AV2" t="inlineStr">
        <is>
          <t/>
        </is>
      </c>
      <c r="AW2" t="inlineStr">
        <is>
          <t/>
        </is>
      </c>
      <c r="AX2" t="inlineStr">
        <is>
          <t/>
        </is>
      </c>
      <c r="AY2" t="inlineStr">
        <is>
          <t/>
        </is>
      </c>
      <c r="AZ2" t="inlineStr">
        <is>
          <t/>
        </is>
      </c>
      <c r="BA2" t="inlineStr">
        <is>
          <t/>
        </is>
      </c>
      <c r="BB2" t="inlineStr">
        <is>
          <t/>
        </is>
      </c>
      <c r="BC2" t="inlineStr">
        <is>
          <t/>
        </is>
      </c>
      <c r="BD2" t="inlineStr">
        <is>
          <t/>
        </is>
      </c>
      <c r="BE2" t="inlineStr">
        <is>
          <t/>
        </is>
      </c>
      <c r="BF2" t="inlineStr">
        <is>
          <t/>
        </is>
      </c>
      <c r="BG2" t="inlineStr">
        <is>
          <t/>
        </is>
      </c>
      <c r="BH2" t="inlineStr">
        <is>
          <t/>
        </is>
      </c>
      <c r="BI2" t="inlineStr">
        <is>
          <t/>
        </is>
      </c>
      <c r="BJ2" t="inlineStr">
        <is>
          <t/>
        </is>
      </c>
      <c r="BK2" t="inlineStr">
        <is>
          <t/>
        </is>
      </c>
      <c r="BL2" t="inlineStr">
        <is>
          <t/>
        </is>
      </c>
      <c r="BM2" t="inlineStr">
        <is>
          <t/>
        </is>
      </c>
      <c r="BN2" t="inlineStr">
        <is>
          <t/>
        </is>
      </c>
      <c r="BO2" t="inlineStr">
        <is>
          <t/>
        </is>
      </c>
      <c r="BP2" t="inlineStr">
        <is>
          <t/>
        </is>
      </c>
      <c r="BQ2" t="inlineStr">
        <is>
          <t/>
        </is>
      </c>
      <c r="BR2" t="inlineStr">
        <is>
          <t/>
        </is>
      </c>
      <c r="BS2" t="inlineStr">
        <is>
          <t/>
        </is>
      </c>
      <c r="BT2" t="inlineStr">
        <is>
          <t/>
        </is>
      </c>
      <c r="BU2" t="inlineStr">
        <is>
          <t/>
        </is>
      </c>
      <c r="BV2" t="inlineStr">
        <is>
          <t/>
        </is>
      </c>
      <c r="BW2" t="inlineStr">
        <is>
          <t/>
        </is>
      </c>
      <c r="BX2" t="inlineStr">
        <is>
          <t/>
        </is>
      </c>
      <c r="BY2" t="inlineStr">
        <is>
          <t/>
        </is>
      </c>
      <c r="BZ2" t="inlineStr">
        <is>
          <t/>
        </is>
      </c>
      <c r="CA2" t="inlineStr">
        <is>
          <t/>
        </is>
      </c>
      <c r="CB2" t="inlineStr">
        <is>
          <t/>
        </is>
      </c>
      <c r="CC2" t="inlineStr">
        <is>
          <t/>
        </is>
      </c>
      <c r="CD2" t="inlineStr">
        <is>
          <t/>
        </is>
      </c>
      <c r="CE2" t="inlineStr">
        <is>
          <t/>
        </is>
      </c>
      <c r="CF2" t="inlineStr">
        <is>
          <t/>
        </is>
      </c>
      <c r="CG2" t="inlineStr">
        <is>
          <t/>
        </is>
      </c>
      <c r="CH2" t="inlineStr">
        <is>
          <t/>
        </is>
      </c>
      <c r="CI2" t="inlineStr">
        <is>
          <t/>
        </is>
      </c>
      <c r="CJ2" t="inlineStr">
        <is>
          <t/>
        </is>
      </c>
      <c r="CK2" t="inlineStr">
        <is>
          <t/>
        </is>
      </c>
      <c r="CL2" t="inlineStr">
        <is>
          <t/>
        </is>
      </c>
      <c r="CM2" t="inlineStr">
        <is>
          <t/>
        </is>
      </c>
      <c r="CN2" t="inlineStr">
        <is>
          <t/>
        </is>
      </c>
      <c r="CO2" t="inlineStr">
        <is>
          <t/>
        </is>
      </c>
      <c r="CP2" t="inlineStr">
        <is>
          <t/>
        </is>
      </c>
      <c r="CQ2" t="inlineStr">
        <is>
          <t/>
        </is>
      </c>
      <c r="CR2" t="inlineStr">
        <is>
          <t/>
        </is>
      </c>
      <c r="CS2" t="inlineStr">
        <is>
          <t/>
        </is>
      </c>
      <c r="CT2" t="inlineStr">
        <is>
          <t/>
        </is>
      </c>
      <c r="CU2" t="inlineStr">
        <is>
          <t/>
        </is>
      </c>
      <c r="CV2" t="inlineStr">
        <is>
          <t/>
        </is>
      </c>
      <c r="CW2" t="inlineStr">
        <is>
          <t/>
        </is>
      </c>
    </row>
    <row r="3">
      <c r="A3" s="1" t="str">
        <f>HYPERLINK("https://iate.europa.eu/entry/result/3582209/all", "3582209")</f>
        <v>3582209</v>
      </c>
      <c r="B3" t="inlineStr">
        <is>
          <t>POLITICS</t>
        </is>
      </c>
      <c r="C3" t="inlineStr">
        <is>
          <t>POLITICS|politics and public safety|public safety|public order|police checks|border control</t>
        </is>
      </c>
      <c r="D3" t="inlineStr">
        <is>
          <t>yes</t>
        </is>
      </c>
      <c r="E3" t="inlineStr">
        <is>
          <t/>
        </is>
      </c>
      <c r="F3" s="2" t="inlineStr">
        <is>
          <t>осведоменост за състоянието</t>
        </is>
      </c>
      <c r="G3" s="2" t="inlineStr">
        <is>
          <t>4</t>
        </is>
      </c>
      <c r="H3" s="2" t="inlineStr">
        <is>
          <t/>
        </is>
      </c>
      <c r="I3" t="inlineStr">
        <is>
          <t>способността да се наблюдават, откриват, идентифицират, проследяват и 
разбират незаконни трансгранични дейности с цел да се намерят разумни 
основания за ответни мерки въз основа на съчетаването на нова информация
 с налични познания и да се създадат по-добри възможности за намаляване 
на смъртните случаи на мигранти по външните граници или в близост до тях</t>
        </is>
      </c>
      <c r="J3" s="2" t="inlineStr">
        <is>
          <t>situační orientace na hranicích|
situační orientace</t>
        </is>
      </c>
      <c r="K3" s="2" t="inlineStr">
        <is>
          <t>3|
3</t>
        </is>
      </c>
      <c r="L3" s="2" t="inlineStr">
        <is>
          <t xml:space="preserve">|
</t>
        </is>
      </c>
      <c r="M3" t="inlineStr">
        <is>
          <t>schopnost monitorovat, odhalovat, identifikovat a sledovat nelegální přeshraniční činnosti a těmto činnostem porozumět s cílem nalézt dostatečné důvody pro reakci na základě kompilace nových informací a stávajících poznatků a zlepšit schopnost omezovat ztráty na životech migrantů na vnějších hranicích, podél nich nebo v jejich blízkosti</t>
        </is>
      </c>
      <c r="N3" s="2" t="inlineStr">
        <is>
          <t>situationsbevidsthed ved grænserne</t>
        </is>
      </c>
      <c r="O3" s="2" t="inlineStr">
        <is>
          <t>3</t>
        </is>
      </c>
      <c r="P3" s="2" t="inlineStr">
        <is>
          <t/>
        </is>
      </c>
      <c r="Q3" t="inlineStr">
        <is>
          <t>evnen til at overvåge, opdage, identificere, spore og forstå ulovlige grænseoverskridende aktiviteter for at finde saglige grunde til at træffe reaktionsforanstaltninger på grundlag af en kombination af nye oplysninger og eksisterende viden og for bedre at være i stand til at nedbringe antallet af migranter, der mister livet ved, langs med eller i nærheden af de ydre grænser</t>
        </is>
      </c>
      <c r="R3" s="2" t="inlineStr">
        <is>
          <t>Lagebewusstsein|
Lagebewusstsein bezüglich der Situation an den Grenzen</t>
        </is>
      </c>
      <c r="S3" s="2" t="inlineStr">
        <is>
          <t>3|
2</t>
        </is>
      </c>
      <c r="T3" s="2" t="inlineStr">
        <is>
          <t xml:space="preserve">|
</t>
        </is>
      </c>
      <c r="U3" t="inlineStr">
        <is>
          <t>Fähigkeit, illegale grenzüberschreitende Aktivitäten zu beobachten, aufzudecken, zu identifizieren, zu verfolgen und zu verstehen, um Reaktionsmaßnahmen angemessen zu begründen, indem neue Informationen mit bereits bekannten Fakten kombiniert werden, und um besser in der Lage zu sein, dem Verlust des Lebens von Migranten an den, entlang der oder in der Nähe der Außengrenzen entgegenzuwirken</t>
        </is>
      </c>
      <c r="V3" s="2" t="inlineStr">
        <is>
          <t>επίγνωση κατάστασης</t>
        </is>
      </c>
      <c r="W3" s="2" t="inlineStr">
        <is>
          <t>3</t>
        </is>
      </c>
      <c r="X3" s="2" t="inlineStr">
        <is>
          <t/>
        </is>
      </c>
      <c r="Y3" t="inlineStr">
        <is>
          <t>η ικανότητα επιτήρησης, εντοπισμού, αναγνώρισης, παρακολούθησης και κατανόησης παράνομων διασυνοριακών δραστηριοτήτων προκειμένου να εξευρεθεί βάσιμη αιτιολόγηση για τη λήψη μέτρων αντίδρασης επί τη βάσει του συνδυασμού νέων και υφιστάμενων πληροφοριών, και για να υπάρχει μεγαλύτερη δυνατότητα μείωσης του αριθμού νεκρών μεταναστών στα εξωτερικά σύνορα, κατά μήκος ή πλησίον των εξωτερικών συνόρων</t>
        </is>
      </c>
      <c r="Z3" s="2" t="inlineStr">
        <is>
          <t>situational awareness|
border situational awareness</t>
        </is>
      </c>
      <c r="AA3" s="2" t="inlineStr">
        <is>
          <t>3|
3</t>
        </is>
      </c>
      <c r="AB3" s="2" t="inlineStr">
        <is>
          <t xml:space="preserve">|
</t>
        </is>
      </c>
      <c r="AC3" t="inlineStr">
        <is>
          <t>ability to monitor, detect, identify, track and understand illegal 
cross-border activities in order to find reasoned grounds for reaction 
measures on the basis of combining new information with existing 
knowledge, and to be better able to reduce the loss of lives of migrants
 at, along or in the proximity of the external borders</t>
        </is>
      </c>
      <c r="AD3" t="inlineStr">
        <is>
          <t/>
        </is>
      </c>
      <c r="AE3" t="inlineStr">
        <is>
          <t/>
        </is>
      </c>
      <c r="AF3" t="inlineStr">
        <is>
          <t/>
        </is>
      </c>
      <c r="AG3" t="inlineStr">
        <is>
          <t/>
        </is>
      </c>
      <c r="AH3" s="2" t="inlineStr">
        <is>
          <t>olukorrateadlikkus|
olukorrateadlikkus piiril</t>
        </is>
      </c>
      <c r="AI3" s="2" t="inlineStr">
        <is>
          <t>3|
3</t>
        </is>
      </c>
      <c r="AJ3" s="2" t="inlineStr">
        <is>
          <t xml:space="preserve">|
</t>
        </is>
      </c>
      <c r="AK3" t="inlineStr">
        <is>
          <t>võime seirata, avastada, tuvastada, jälgida ja mõista ebaseaduslikku piiriülest tegevust, et leida lähtuvalt uuest teabest ja olemasolevatest teadmistest põhjendatud alus reageerimismeetmete võtmiseks ning olla paremini suuteline vähendama rändajate hukkumist välispiiridel või nende läheduses</t>
        </is>
      </c>
      <c r="AL3" s="2" t="inlineStr">
        <is>
          <t>rajoja koskeva tilannetietoisuus|
tilannetietoisuus</t>
        </is>
      </c>
      <c r="AM3" s="2" t="inlineStr">
        <is>
          <t>3|
3</t>
        </is>
      </c>
      <c r="AN3" s="2" t="inlineStr">
        <is>
          <t xml:space="preserve">|
</t>
        </is>
      </c>
      <c r="AO3" t="inlineStr">
        <is>
          <t>Kyky seurata, havaita, tunnistaa, jäljittää ja ymmärtää laitonta rajat ylittävää toimintaa, jotta toimenpiteille voidaan määrittää perusteet uusien tietojen ja jo saadun tietämyksen yhdistämisen pohjalta ja jotta ulkorajoilla tai niiden läheisyydessä voidaan paremmin vähentää kuolonuhrien määrää maahanmuuttajien joukossa.</t>
        </is>
      </c>
      <c r="AP3" s="2" t="inlineStr">
        <is>
          <t>connaissance de la situation|
connaissance de la situation aux frontières</t>
        </is>
      </c>
      <c r="AQ3" s="2" t="inlineStr">
        <is>
          <t>3|
3</t>
        </is>
      </c>
      <c r="AR3" s="2" t="inlineStr">
        <is>
          <t xml:space="preserve">|
</t>
        </is>
      </c>
      <c r="AS3" t="inlineStr">
        <is>
          <t>capacité de surveiller, de détecter, d’identifier, de localiser et de comprendre les activités transfrontalières illégales afin de motiver des mesures de réaction, en associant les nouvelles informations aux connaissances existantes, et d’être mieux à même de réduire les pertes de vies humaines chez les migrants aux frontières extérieures, ou le long ou à proximité de celles-ci</t>
        </is>
      </c>
      <c r="AT3" s="2" t="inlineStr">
        <is>
          <t>feasacht staide ag teorainneacha</t>
        </is>
      </c>
      <c r="AU3" s="2" t="inlineStr">
        <is>
          <t>2</t>
        </is>
      </c>
      <c r="AV3" s="2" t="inlineStr">
        <is>
          <t/>
        </is>
      </c>
      <c r="AW3" t="inlineStr">
        <is>
          <t/>
        </is>
      </c>
      <c r="AX3" s="2" t="inlineStr">
        <is>
          <t>svjesnost o stanju</t>
        </is>
      </c>
      <c r="AY3" s="2" t="inlineStr">
        <is>
          <t>3</t>
        </is>
      </c>
      <c r="AZ3" s="2" t="inlineStr">
        <is>
          <t/>
        </is>
      </c>
      <c r="BA3" t="inlineStr">
        <is>
          <t>sposobnost nadziranja, otkrivanja, prepoznavanja, praćenja i razumijevanja nezakonitih prekograničnih aktivnosti radi utvrđivanja opravdanih razloga za primjenu mjera odgovora kombiniranjem novih informacija s postojećim znanjem i u svrhu većeg smanjenja gubitka života migranata na vanjskim granicama, duž njih ili u njihovoj blizini</t>
        </is>
      </c>
      <c r="BB3" s="2" t="inlineStr">
        <is>
          <t>a határokra vonatkozó helyzetismeret</t>
        </is>
      </c>
      <c r="BC3" s="2" t="inlineStr">
        <is>
          <t>3</t>
        </is>
      </c>
      <c r="BD3" s="2" t="inlineStr">
        <is>
          <t/>
        </is>
      </c>
      <c r="BE3" t="inlineStr">
        <is>
          <t>határokon átnyúló illegális tevékenységek monitoringjának, felderítésének, azonosításának, nyomon követésének és megértésének képessége annak érdekében, hogy az új információk és a már meglévő tudás egyesítésével alapos indokokkal támasszák alá a reagálási intézkedéseket, és fokozottabban tudják csökkenteni a migránsok körében a külső határokon, azok mentén vagy azok közelében bekövetkező halálesetek számát</t>
        </is>
      </c>
      <c r="BF3" s="2" t="inlineStr">
        <is>
          <t>conoscenza situazionale|
conoscenza situazionale alle frontiere</t>
        </is>
      </c>
      <c r="BG3" s="2" t="inlineStr">
        <is>
          <t>3|
3</t>
        </is>
      </c>
      <c r="BH3" s="2" t="inlineStr">
        <is>
          <t xml:space="preserve">|
</t>
        </is>
      </c>
      <c r="BI3" t="inlineStr">
        <is>
          <t>la capacità di monitorare, individuare, identificare, localizzare e comprendere le attività transfrontaliere illegali allo scopo di trovare fondati motivi per misure di reazione, combinando nuove informazioni alle conoscenze già acquisite, ed essere maggiormente in grado di ridurre le perdite di vite di migranti alle frontiere esterne, lungo le stesse o in loro prossimità</t>
        </is>
      </c>
      <c r="BJ3" s="2" t="inlineStr">
        <is>
          <t>informuotumas apie padėtį|
informuotumas apie padėtį prie sienų</t>
        </is>
      </c>
      <c r="BK3" s="2" t="inlineStr">
        <is>
          <t>3|
3</t>
        </is>
      </c>
      <c r="BL3" s="2" t="inlineStr">
        <is>
          <t xml:space="preserve">|
</t>
        </is>
      </c>
      <c r="BM3" t="inlineStr">
        <is>
          <t>gebėjimas vykdyti stebėseną, nustatyti, identifikuoti, sekti ir suprasti neteisėtą tarpvalstybinę veiklą, kad būtų nustatytos pagrįstos priežastys imtis reagavimo priemonių remiantis naujos informacijos ir turimų žinių sinteze, ir būtų galima geriau užtikrinti, kad prie išorės sienų, šalia ir netoli jų žūtų kuo mažiau migrantų</t>
        </is>
      </c>
      <c r="BN3" s="2" t="inlineStr">
        <is>
          <t>situācijas apzināšanās|
situācijas apzināšanās saistībā ar robežām</t>
        </is>
      </c>
      <c r="BO3" s="2" t="inlineStr">
        <is>
          <t>3|
2</t>
        </is>
      </c>
      <c r="BP3" s="2" t="inlineStr">
        <is>
          <t xml:space="preserve">|
</t>
        </is>
      </c>
      <c r="BQ3" t="inlineStr">
        <is>
          <t>spēja uzraudzīt, atklāt, identificēt, izsekot un izprast nelikumīgas pārrobežu darbības, lai rastu pamatotus iemeslus reaģēšanas pasākumiem, balstoties uz jaunas informācijas un esošo zināšanu kombināciju, un sekmīgāk samazinātu migrantu nāves gadījumus pie ārējām robežām vai to tuvumā</t>
        </is>
      </c>
      <c r="BR3" s="2" t="inlineStr">
        <is>
          <t>għarfien tas-sitwazzjoni fuq il-fruntiera|
għarfien tas-sitwazzjoni</t>
        </is>
      </c>
      <c r="BS3" s="2" t="inlineStr">
        <is>
          <t>3|
3</t>
        </is>
      </c>
      <c r="BT3" s="2" t="inlineStr">
        <is>
          <t xml:space="preserve">|
</t>
        </is>
      </c>
      <c r="BU3" t="inlineStr">
        <is>
          <t>il-kapaċità li jiġu mmonitorjati, maqbudin, identifikati, traċċati u mifhuma l-attivitajiet transfruntiera illegali sabiex jinstabu raġunijiet fondati għal miżuri ta' reazzjoni abbażi tal-għaqda ta' informazzjoni ġdida ma' għarfien eżistenti, u biex ikun jista' jitnaqqas it-telfien ta' ħajjiet ta' migranti ma', matul jew qrib il-fruntieri esterni</t>
        </is>
      </c>
      <c r="BV3" s="2" t="inlineStr">
        <is>
          <t>situationeel bewustzijn van de grenssituatie|
situationeel bewustzijn</t>
        </is>
      </c>
      <c r="BW3" s="2" t="inlineStr">
        <is>
          <t>3|
3</t>
        </is>
      </c>
      <c r="BX3" s="2" t="inlineStr">
        <is>
          <t xml:space="preserve">|
</t>
        </is>
      </c>
      <c r="BY3" t="inlineStr">
        <is>
          <t>het vermogen om illegale grensoverschrijdende activiteiten te monitoren, op te sporen, te identificeren, te volgen en te begrijpen teneinde op basis van het combineren van nieuwe informatie met bestaande kennis beredeneerde gronden voor reactiemaatregelen vast te stellen en beter in staat te zijn het verlies aan mensenlevens onder migranten aan, langs of nabij de buitengrenzen te beperken</t>
        </is>
      </c>
      <c r="BZ3" t="inlineStr">
        <is>
          <t/>
        </is>
      </c>
      <c r="CA3" t="inlineStr">
        <is>
          <t/>
        </is>
      </c>
      <c r="CB3" t="inlineStr">
        <is>
          <t/>
        </is>
      </c>
      <c r="CC3" t="inlineStr">
        <is>
          <t/>
        </is>
      </c>
      <c r="CD3" s="2" t="inlineStr">
        <is>
          <t>conhecimento da situação</t>
        </is>
      </c>
      <c r="CE3" s="2" t="inlineStr">
        <is>
          <t>3</t>
        </is>
      </c>
      <c r="CF3" s="2" t="inlineStr">
        <is>
          <t/>
        </is>
      </c>
      <c r="CG3" t="inlineStr">
        <is>
          <t>Capacidade de controlar, detetar, identificar, seguir e compreender as atividades transfronteiriças ilegais, a fim de fundamentar as medidas de reação a tomar com base na combinação de informações novas com conhecimentos existentes, bem como poder reduzir o número de mortes de migrantes nas fronteiras externas ou nas suas imediações.</t>
        </is>
      </c>
      <c r="CH3" t="inlineStr">
        <is>
          <t/>
        </is>
      </c>
      <c r="CI3" t="inlineStr">
        <is>
          <t/>
        </is>
      </c>
      <c r="CJ3" t="inlineStr">
        <is>
          <t/>
        </is>
      </c>
      <c r="CK3" t="inlineStr">
        <is>
          <t/>
        </is>
      </c>
      <c r="CL3" s="2" t="inlineStr">
        <is>
          <t>situačná informovanosť|
situačná informovanosť o situácii na hraniciach</t>
        </is>
      </c>
      <c r="CM3" s="2" t="inlineStr">
        <is>
          <t>3|
3</t>
        </is>
      </c>
      <c r="CN3" s="2" t="inlineStr">
        <is>
          <t xml:space="preserve">|
</t>
        </is>
      </c>
      <c r="CO3" t="inlineStr">
        <is>
          <t>&lt;div&gt;schopnosť monitorovať, odhaľovať, identifikovať, sledovať a pochopiť nelegálne cezhraničné aktivity s cieľom nájsť opodstatnené dôvody na reakčné opatrenia na základe kombinácie nových informácií s existujúcimi poznatkami a nadobudnúť lepšiu schopnosť predchádzať úmrtiam migrantov na vonkajších hraniciach, pozdĺž nich alebo v ich blízkosti&lt;br&gt;&lt;/div&gt;</t>
        </is>
      </c>
      <c r="CP3" s="2" t="inlineStr">
        <is>
          <t>spremljanje razmer|
spremljanje razmer na meji</t>
        </is>
      </c>
      <c r="CQ3" s="2" t="inlineStr">
        <is>
          <t>3|
3</t>
        </is>
      </c>
      <c r="CR3" s="2" t="inlineStr">
        <is>
          <t xml:space="preserve">|
</t>
        </is>
      </c>
      <c r="CS3" t="inlineStr">
        <is>
          <t>sposobnost spremljanja, odkrivanja, prepoznavanja, sledenja in razumevanja nezakonitih čezmejnih dejavnosti za ugotavljanje utemeljenih razlogov za odzivne ukrepe na podlagi združevanja novih informacij in obstoječega znanja ter za učinkovitejše preprečevanje žrtev med migranti na ali ob zunanjih mejah ali v njihovi bližini</t>
        </is>
      </c>
      <c r="CT3" s="2" t="inlineStr">
        <is>
          <t>situationsmedvetenhet|
situationsmedvetenhet vid de yttre gränserna</t>
        </is>
      </c>
      <c r="CU3" s="2" t="inlineStr">
        <is>
          <t>3|
3</t>
        </is>
      </c>
      <c r="CV3" s="2" t="inlineStr">
        <is>
          <t xml:space="preserve">|
</t>
        </is>
      </c>
      <c r="CW3" t="inlineStr">
        <is>
          <t>förmågan att övervaka, upptäcka, identifiera, spåra och förstå olaglig gränsöverskridande verksamhet för att finna välgrundade skäl för reaktionsåtgärder genom att kombinera ny information med befintliga 
kunskaper och för att bättre kunna minska antalet migranter som förlorar sina liv vid, längs eller i närheten av de 
yttre gränserna</t>
        </is>
      </c>
    </row>
    <row r="4">
      <c r="A4" s="1" t="str">
        <f>HYPERLINK("https://iate.europa.eu/entry/result/1554132/all", "1554132")</f>
        <v>1554132</v>
      </c>
      <c r="B4" t="inlineStr">
        <is>
          <t>INDUSTRY;EDUCATION AND COMMUNICATIONS;ENERGY</t>
        </is>
      </c>
      <c r="C4" t="inlineStr">
        <is>
          <t>INDUSTRY|electronics and electrical engineering|electronics industry;EDUCATION AND COMMUNICATIONS|information technology and data processing;ENERGY|electrical and nuclear industries|electrical industry</t>
        </is>
      </c>
      <c r="D4" t="inlineStr">
        <is>
          <t>yes</t>
        </is>
      </c>
      <c r="E4" t="inlineStr">
        <is>
          <t/>
        </is>
      </c>
      <c r="F4" s="2" t="inlineStr">
        <is>
          <t>микрочип|
интегрална схема</t>
        </is>
      </c>
      <c r="G4" s="2" t="inlineStr">
        <is>
          <t>4|
3</t>
        </is>
      </c>
      <c r="H4" s="2" t="inlineStr">
        <is>
          <t xml:space="preserve">|
</t>
        </is>
      </c>
      <c r="I4" t="inlineStr">
        <is>
          <t>1) функционално електронно устройство, на което активните и пасивните елементи и съединителни проводници са неразделно свързани конструктивно и се изготвят в единен технологичен цикъл 2) Интегрална схема за съхраняване и обработка на данни, която може да се монтира върху различни карти, в това число върху карта за самоличност. Тя осигурява защитна електронна среда и може да съдържа напр. личните данни на притежателя (като име, дата на раждане, място на раждане, издаващ орган и цифров вариант на снимката на притежателя).</t>
        </is>
      </c>
      <c r="J4" s="2" t="inlineStr">
        <is>
          <t>mikroelektronický obvod|
IO|
čip|
mikročip|
integrovaný obvod|
mikroobvod</t>
        </is>
      </c>
      <c r="K4" s="2" t="inlineStr">
        <is>
          <t>3|
3|
3|
3|
3|
3</t>
        </is>
      </c>
      <c r="L4" s="2" t="inlineStr">
        <is>
          <t xml:space="preserve">|
|
|
|
|
</t>
        </is>
      </c>
      <c r="M4" t="inlineStr">
        <is>
          <t>Elektronická součástka skládající se z elementárních tranzistorů, rezistorů a kapacitorů, vytvořených složitými technologickými postupy (například fotolitografií) na povrchu vhodné podložky.</t>
        </is>
      </c>
      <c r="N4" s="2" t="inlineStr">
        <is>
          <t>chip|
mikrochip|
integreret kredsløb|
integreret kreds|
IC</t>
        </is>
      </c>
      <c r="O4" s="2" t="inlineStr">
        <is>
          <t>3|
3|
3|
3|
3</t>
        </is>
      </c>
      <c r="P4" s="2" t="inlineStr">
        <is>
          <t xml:space="preserve">|
|
|
|
</t>
        </is>
      </c>
      <c r="Q4" t="inlineStr">
        <is>
          <t>samling af elektroniske kredsløb, der indeholder et stort antal komponenter såsom transistorer, dioder, modstande, kondensatorer, spoler og elektriske forbindelser, og som er anbragt på et lille fladt stykke &lt;a href="https://iate.europa.eu/entry/result/1373573/da" target="_blank"&gt;halvleder&lt;/a&gt;materiale</t>
        </is>
      </c>
      <c r="R4" s="2" t="inlineStr">
        <is>
          <t>IC|
Chip|
Mikrochip|
integrierter Schaltkreis|
integrierte Schaltung</t>
        </is>
      </c>
      <c r="S4" s="2" t="inlineStr">
        <is>
          <t>3|
3|
3|
3|
3</t>
        </is>
      </c>
      <c r="T4" s="2" t="inlineStr">
        <is>
          <t xml:space="preserve">|
|
|
|
</t>
        </is>
      </c>
      <c r="U4" t="inlineStr">
        <is>
          <t>Halbleiterbauteil (Halbleiter), das meist mittels Planartechnik hergestellt wird und bei dem ein Halbleiterkristall, z.B. aus Silizium, mit wenigen mm&lt;sup&gt;2&lt;/sup&gt; Fläche eine vollständige selbständige Schaltung enthält</t>
        </is>
      </c>
      <c r="V4" s="2" t="inlineStr">
        <is>
          <t>μικροκύκλωμα|
μικροτσίπ|
ολοκληρωμένο κύκλωμα|
ΟΚ|
μικροηλεκτρονικό κύκλωμα</t>
        </is>
      </c>
      <c r="W4" s="2" t="inlineStr">
        <is>
          <t>4|
4|
3|
3|
3</t>
        </is>
      </c>
      <c r="X4" s="2" t="inlineStr">
        <is>
          <t xml:space="preserve">|
|
|
|
</t>
        </is>
      </c>
      <c r="Y4" t="inlineStr">
        <is>
          <t>&lt;div&gt;κύκλωμα συνδεδεμένων λογικών πυλών που έχει κατασκευαστεί επάνω σε ένα πολύ μικρό τεμάχιο ημιαγωγού υλικού και περιέχει καταλλήλως συνδεδεµένα ηλεκτρονικά στοιχεία (αντιστάσεις, διόδους, τρανζίστορ κ.λ.π.), τα οποία είναι απαραίτητα για την επιτέλεση συγκεκριμένης λειτουργίας&lt;/div&gt;</t>
        </is>
      </c>
      <c r="Z4" s="2" t="inlineStr">
        <is>
          <t>silicon chip|
integrated semiconductor|
microcircuit|
IC|
chip|
microchip|
integrated circuit|
microelectronic circuit|
computer chip</t>
        </is>
      </c>
      <c r="AA4" s="2" t="inlineStr">
        <is>
          <t>1|
1|
3|
3|
3|
3|
3|
3|
1</t>
        </is>
      </c>
      <c r="AB4" s="2" t="inlineStr">
        <is>
          <t xml:space="preserve">admitted|
|
|
|
|
|
|
|
</t>
        </is>
      </c>
      <c r="AC4" t="inlineStr">
        <is>
          <t>monolithic (one-piece) device, built by forming conducting and semiconducting paths on the surface of a single chip of semiconductor, that has all the electronic components necessary to perform a single function</t>
        </is>
      </c>
      <c r="AD4" s="2" t="inlineStr">
        <is>
          <t>circuito integrado|
microchip|
chip|
CI|
circuito de estado sólido|
microcircuito</t>
        </is>
      </c>
      <c r="AE4" s="2" t="inlineStr">
        <is>
          <t>3|
3|
3|
3|
3|
3</t>
        </is>
      </c>
      <c r="AF4" s="2" t="inlineStr">
        <is>
          <t xml:space="preserve">|
|
|
|
|
</t>
        </is>
      </c>
      <c r="AG4" t="inlineStr">
        <is>
          <t>Circuito en el que los dispositivos y componentes 
electrónicos se fabrican e interconectan monolíticamente en el 
mismo sustrato semiconductor, generalmente silicio.</t>
        </is>
      </c>
      <c r="AH4" s="2" t="inlineStr">
        <is>
          <t>integraalskeem|
kiip|
mikrokiip|
integraallülitus</t>
        </is>
      </c>
      <c r="AI4" s="2" t="inlineStr">
        <is>
          <t>3|
4|
3|
4</t>
        </is>
      </c>
      <c r="AJ4" s="2" t="inlineStr">
        <is>
          <t xml:space="preserve">|
|
|
</t>
        </is>
      </c>
      <c r="AK4" t="inlineStr">
        <is>
          <t>omavahel ühendatud elektroonikaelemente sisaldav pooljuhtmaterjali liistak, koos kestaga või ilma</t>
        </is>
      </c>
      <c r="AL4" s="2" t="inlineStr">
        <is>
          <t>mikrosiru|
siru|
mikropiiri|
integroitu piiri</t>
        </is>
      </c>
      <c r="AM4" s="2" t="inlineStr">
        <is>
          <t>3|
3|
3|
3</t>
        </is>
      </c>
      <c r="AN4" s="2" t="inlineStr">
        <is>
          <t xml:space="preserve">|
|
|
</t>
        </is>
      </c>
      <c r="AO4" t="inlineStr">
        <is>
          <t>elektroninen laite, jossa useita toiminnallisia elementtejä on yhdistetty yhteen puolijohdemateriaalin kappaleeseen ja joka on yleensä muodoltaan muisti-, logiikka-, prosessori- ja analoginen laite</t>
        </is>
      </c>
      <c r="AP4" s="2" t="inlineStr">
        <is>
          <t>puce électronique|
microcircuit|
microplaquette|
circuit intégré|
puce|
micropuce|
CI</t>
        </is>
      </c>
      <c r="AQ4" s="2" t="inlineStr">
        <is>
          <t>3|
3|
3|
3|
3|
3|
3</t>
        </is>
      </c>
      <c r="AR4" s="2" t="inlineStr">
        <is>
          <t xml:space="preserve">|
|
|
|
|
|
</t>
        </is>
      </c>
      <c r="AS4" t="inlineStr">
        <is>
          <t>&lt;div&gt;dispositif
électronique monolithique réalisé à la surface
d'une petite plaque de matériau&lt;a href="https://iate.europa.eu/entry/result/1373573/fr" target="_blank"&gt; semi-conducteur&lt;/a&gt;, qui réunit tous les éléments
nécessaires pour remplir une fonction déterminée&lt;br&gt;&lt;/div&gt;</t>
        </is>
      </c>
      <c r="AT4" s="2" t="inlineStr">
        <is>
          <t>slis sileacain|
micrishlis|
ciorcad comhtháite|
ciorcad iomlánaithe|
IC</t>
        </is>
      </c>
      <c r="AU4" s="2" t="inlineStr">
        <is>
          <t>3|
3|
3|
3|
3</t>
        </is>
      </c>
      <c r="AV4" s="2" t="inlineStr">
        <is>
          <t xml:space="preserve">|
|
|
|
</t>
        </is>
      </c>
      <c r="AW4" t="inlineStr">
        <is>
          <t/>
        </is>
      </c>
      <c r="AX4" s="2" t="inlineStr">
        <is>
          <t>čip|
integrirani krug</t>
        </is>
      </c>
      <c r="AY4" s="2" t="inlineStr">
        <is>
          <t>3|
3</t>
        </is>
      </c>
      <c r="AZ4" s="2" t="inlineStr">
        <is>
          <t xml:space="preserve">|
</t>
        </is>
      </c>
      <c r="BA4" t="inlineStr">
        <is>
          <t>tanka poluvodička pločica, ploštine najviše nekoliko četvornih milimetara, služi kao nosač elektroničkog elementa ili cijelog integriranog sklopa u koji su ugrađeni tranzistori, diode, otpornici i kondenzatori, međusobno električki spojeni u elektronički sklop s izvodima na rubu pločice</t>
        </is>
      </c>
      <c r="BB4" s="2" t="inlineStr">
        <is>
          <t>mikrocsip|
IC|
integrált áramkör|
integrált félvezető eszköz|
mikroáramkör</t>
        </is>
      </c>
      <c r="BC4" s="2" t="inlineStr">
        <is>
          <t>4|
4|
4|
3|
3</t>
        </is>
      </c>
      <c r="BD4" s="2" t="inlineStr">
        <is>
          <t xml:space="preserve">|
|
|
|
</t>
        </is>
      </c>
      <c r="BE4" t="inlineStr">
        <is>
          <t>egy bizonyos feladat ellátására képes mini áramkör, ami akár több száz analóg alkatrészt is tartalmazhat, például tranzisztorokat, ellenállásokat</t>
        </is>
      </c>
      <c r="BF4" s="2" t="inlineStr">
        <is>
          <t>microchip|
circuito microelettronico|
microcircuito|
chip|
circuito integrato</t>
        </is>
      </c>
      <c r="BG4" s="2" t="inlineStr">
        <is>
          <t>3|
3|
3|
3|
3</t>
        </is>
      </c>
      <c r="BH4" s="2" t="inlineStr">
        <is>
          <t xml:space="preserve">|
|
|
|
</t>
        </is>
      </c>
      <c r="BI4" t="inlineStr">
        <is>
          <t>dispositivo
monolitico costituito alternando componenti passive ed attive sulla superficie
di un unico chip di semiconduttore sul quale è così stampato un stampato un
circuito elettronico che risponde a un’unica funzione</t>
        </is>
      </c>
      <c r="BJ4" s="2" t="inlineStr">
        <is>
          <t>lustas|
mikrograndynas|
integrinis grandynas</t>
        </is>
      </c>
      <c r="BK4" s="2" t="inlineStr">
        <is>
          <t>3|
3|
3</t>
        </is>
      </c>
      <c r="BL4" s="2" t="inlineStr">
        <is>
          <t xml:space="preserve">|
|
</t>
        </is>
      </c>
      <c r="BM4" t="inlineStr">
        <is>
          <t/>
        </is>
      </c>
      <c r="BN4" s="2" t="inlineStr">
        <is>
          <t>mikroshēma|
IS|
integrālshēma|
integrālā shēma|
integrētā shēma</t>
        </is>
      </c>
      <c r="BO4" s="2" t="inlineStr">
        <is>
          <t>3|
3|
3|
3|
3</t>
        </is>
      </c>
      <c r="BP4" s="2" t="inlineStr">
        <is>
          <t xml:space="preserve">|
|
|
|
</t>
        </is>
      </c>
      <c r="BQ4" t="inlineStr">
        <is>
          <t>ar lielu elementu (rezistoru, diožu, tranzistoru u. c.) blīvumu izveidota elektroniska ierīce, ko uzskata par vienu veselumu ; mikrominiatūra elektroniska cietvielu ierīce, kurā lielā blīvumā kopīgā struktūrā apvienoti dažādi elementi (tranzistori, diodes, rezistori, kondensatori), kas nav atdalāmi un izmantojami atsevišķi</t>
        </is>
      </c>
      <c r="BR4" s="2" t="inlineStr">
        <is>
          <t>mikroċipp|
mikroċirkwit|
ċirkwit mikroelettroniku|
semikunduttur integrat|
mikroċippa|
ċirkwit integrat</t>
        </is>
      </c>
      <c r="BS4" s="2" t="inlineStr">
        <is>
          <t>3|
3|
3|
3|
3|
3</t>
        </is>
      </c>
      <c r="BT4" s="2" t="inlineStr">
        <is>
          <t xml:space="preserve">|
|
|
|
|
</t>
        </is>
      </c>
      <c r="BU4" t="inlineStr">
        <is>
          <t>sett ta' komponenti elettroniċi integrati fuq biċċa materjal semikonduttur biex isawru ċirkwit mikroelettroniku għall-ħżin jew l-ipproċessar tad-&lt;i&gt;data &lt;/i&gt;jew ta' sinjali elettroniċi</t>
        </is>
      </c>
      <c r="BV4" s="2" t="inlineStr">
        <is>
          <t>geïntegreerde schakeling|
chip|
microschakeling|
micro-elektronische schakeling|
microchip|
IC</t>
        </is>
      </c>
      <c r="BW4" s="2" t="inlineStr">
        <is>
          <t>3|
3|
3|
3|
3|
3</t>
        </is>
      </c>
      <c r="BX4" s="2" t="inlineStr">
        <is>
          <t xml:space="preserve">|
|
|
|
|
</t>
        </is>
      </c>
      <c r="BY4" t="inlineStr">
        <is>
          <t>"elektronisch apparaat dat verschillende functionele elementen op één stuk halfgeleidermateriaal bevat, doorgaans in de vorm van geheugen, logische poorten, processors en analoge elementen"</t>
        </is>
      </c>
      <c r="BZ4" s="2" t="inlineStr">
        <is>
          <t>czip|
chip|
mikroukład|
układ scalony|
mikrochip|
mikroczip|
mikroobwód</t>
        </is>
      </c>
      <c r="CA4" s="2" t="inlineStr">
        <is>
          <t>3|
2|
2|
3|
3|
3|
2</t>
        </is>
      </c>
      <c r="CB4" s="2" t="inlineStr">
        <is>
          <t xml:space="preserve">|
|
|
|
|
|
</t>
        </is>
      </c>
      <c r="CC4" t="inlineStr">
        <is>
          <t>zminiaturyzowany układ elektroniczny, zwykle zamknięty w hermetycznej obudowie, w którego skład wchodzą podstawowe elementy elektroniczne umożliwiające wykonywanie określonej funkcji takie jak tranzystory, diody, rezystory, kondensatory</t>
        </is>
      </c>
      <c r="CD4" s="2" t="inlineStr">
        <is>
          <t>circuito integrado|
CI</t>
        </is>
      </c>
      <c r="CE4" s="2" t="inlineStr">
        <is>
          <t>3|
3</t>
        </is>
      </c>
      <c r="CF4" s="2" t="inlineStr">
        <is>
          <t xml:space="preserve">preferred|
</t>
        </is>
      </c>
      <c r="CG4" t="inlineStr">
        <is>
          <t>Peça feita de material semicondutor na qual são implantados elementos eletrónicos miniaturizados e interligados.</t>
        </is>
      </c>
      <c r="CH4" s="2" t="inlineStr">
        <is>
          <t>microcip|
circuit integrat|
cip</t>
        </is>
      </c>
      <c r="CI4" s="2" t="inlineStr">
        <is>
          <t>3|
3|
3</t>
        </is>
      </c>
      <c r="CJ4" s="2" t="inlineStr">
        <is>
          <t xml:space="preserve">|
|
</t>
        </is>
      </c>
      <c r="CK4" t="inlineStr">
        <is>
          <t>Microcircuit în care un număr de elemente de circuit sunt asociate inseparabil și interconectate electric astfel încât, pentru specificare, testare, întreținere și vânzare, formează un tot indivizibil</t>
        </is>
      </c>
      <c r="CL4" s="2" t="inlineStr">
        <is>
          <t>mikročip|
integrovaný obvod|
čip</t>
        </is>
      </c>
      <c r="CM4" s="2" t="inlineStr">
        <is>
          <t>3|
3|
3</t>
        </is>
      </c>
      <c r="CN4" s="2" t="inlineStr">
        <is>
          <t xml:space="preserve">|
|
</t>
        </is>
      </c>
      <c r="CO4" t="inlineStr">
        <is>
          <t>miniatúrna elektronická súčiastka z polovodičového materiálu obsahujúca miniatúrne elektronické obvody</t>
        </is>
      </c>
      <c r="CP4" s="2" t="inlineStr">
        <is>
          <t>mikročip|
integrirano vezje|
integrirano mikrovezje|
čip|
mikrovezje</t>
        </is>
      </c>
      <c r="CQ4" s="2" t="inlineStr">
        <is>
          <t>3|
3|
3|
3|
3</t>
        </is>
      </c>
      <c r="CR4" s="2" t="inlineStr">
        <is>
          <t xml:space="preserve">|
|
|
|
</t>
        </is>
      </c>
      <c r="CS4" t="inlineStr">
        <is>
          <t>elektronsko vezje, ki ga sestavljajo medsebojno povezani elektronski elementi. Če so glede na podatke, preskus, prodajo, uporabo in vzdrževanje nedeljivi, govorimo o integriranem mikrovezju oziroma integriranem vezju</t>
        </is>
      </c>
      <c r="CT4" s="2" t="inlineStr">
        <is>
          <t>integrerad krets|
chip|
chipp|
IC-krets</t>
        </is>
      </c>
      <c r="CU4" s="2" t="inlineStr">
        <is>
          <t>3|
3|
3|
3</t>
        </is>
      </c>
      <c r="CV4" s="2" t="inlineStr">
        <is>
          <t xml:space="preserve">|
|
|
</t>
        </is>
      </c>
      <c r="CW4" t="inlineStr">
        <is>
          <t>1) elektronisk krets där olika komponenter (transistorer, dioder, resistorer och kondensatorer) tillverkats i samma halvledarbricka, &lt;i&gt;chips&lt;/i&gt;, och elektriskt förbundits direkt på brickans yta 2) inom elektroniken mikrokrets, konstruktion på en platta av (vanligen) kisel</t>
        </is>
      </c>
    </row>
    <row r="5">
      <c r="A5" s="1" t="str">
        <f>HYPERLINK("https://iate.europa.eu/entry/result/836402/all", "836402")</f>
        <v>836402</v>
      </c>
      <c r="B5" t="inlineStr">
        <is>
          <t>TRADE;TRANSPORT;SOCIAL QUESTIONS</t>
        </is>
      </c>
      <c r="C5" t="inlineStr">
        <is>
          <t>TRADE|tariff policy|common tariff policy|customs territory (EU);TRANSPORT;SOCIAL QUESTIONS|migration;SOCIAL QUESTIONS|social affairs|leisure|tourism</t>
        </is>
      </c>
      <c r="D5" t="inlineStr">
        <is>
          <t>yes</t>
        </is>
      </c>
      <c r="E5" t="inlineStr">
        <is>
          <t/>
        </is>
      </c>
      <c r="F5" s="2" t="inlineStr">
        <is>
          <t>ГКПП|
граничен контролно-пропускателен пункт</t>
        </is>
      </c>
      <c r="G5" s="2" t="inlineStr">
        <is>
          <t>4|
4</t>
        </is>
      </c>
      <c r="H5" s="2" t="inlineStr">
        <is>
          <t xml:space="preserve">|
</t>
        </is>
      </c>
      <c r="I5" t="inlineStr">
        <is>
          <t>обособена територия със специален режим на пропускане и охрана, която се изгражда на международни шосейни пътища, както и на територията на международни железопътни гари, летища и пристанища за обществен транспорт, през които единствено се разрешава преминаването на държавната граница, ако не е предвидено друго в международен договор</t>
        </is>
      </c>
      <c r="J5" s="2" t="inlineStr">
        <is>
          <t>hraniční přechod na vnějších hranicích|
hraniční přechod</t>
        </is>
      </c>
      <c r="K5" s="2" t="inlineStr">
        <is>
          <t>3|
3</t>
        </is>
      </c>
      <c r="L5" s="2" t="inlineStr">
        <is>
          <t xml:space="preserve">|
</t>
        </is>
      </c>
      <c r="M5" t="inlineStr">
        <is>
          <t>jakýkoli přechod určený příslušnými orgány pro překračování vnějších hranic</t>
        </is>
      </c>
      <c r="N5" s="2" t="inlineStr">
        <is>
          <t>grænseovergangssted</t>
        </is>
      </c>
      <c r="O5" s="2" t="inlineStr">
        <is>
          <t>3</t>
        </is>
      </c>
      <c r="P5" s="2" t="inlineStr">
        <is>
          <t/>
        </is>
      </c>
      <c r="Q5" t="inlineStr">
        <is>
          <t>et af de kompetente myndigheder godkendt overgangssted for passage af de ydre grænser</t>
        </is>
      </c>
      <c r="R5" s="2" t="inlineStr">
        <is>
          <t>Grenzübergang|
Außengrenzübergangsstelle|
Grenzübergangsstelle</t>
        </is>
      </c>
      <c r="S5" s="2" t="inlineStr">
        <is>
          <t>3|
2|
3</t>
        </is>
      </c>
      <c r="T5" s="2" t="inlineStr">
        <is>
          <t xml:space="preserve">|
|
</t>
        </is>
      </c>
      <c r="U5" t="inlineStr">
        <is>
          <t>von den zuständigen Behörden für das Überschreiten der Außengrenzen zugelassener Ort des &lt;a href="https://iate.europa.eu/entry/result/846431/DE" target="_blank"&gt;Grenzübertritts&lt;/a&gt;</t>
        </is>
      </c>
      <c r="V5" s="2" t="inlineStr">
        <is>
          <t>σημείο συνοριακής διελεύσεως</t>
        </is>
      </c>
      <c r="W5" s="2" t="inlineStr">
        <is>
          <t>3</t>
        </is>
      </c>
      <c r="X5" s="2" t="inlineStr">
        <is>
          <t/>
        </is>
      </c>
      <c r="Y5" t="inlineStr">
        <is>
          <t>οιοδήποτε σημείο εξουσιοδοτημένο από τις αρμόδιες αρχές για τη διέλευση των εξωτερικών συνόρων</t>
        </is>
      </c>
      <c r="Z5" s="2" t="inlineStr">
        <is>
          <t>border crossing|
BCP|
frontier crossing point|
border crossing point|
external border crossing point|
authorised border crossing point|
Community frontier crossing point|
authorised crossing point</t>
        </is>
      </c>
      <c r="AA5" s="2" t="inlineStr">
        <is>
          <t>1|
3|
1|
3|
2|
2|
1|
1</t>
        </is>
      </c>
      <c r="AB5" s="2" t="inlineStr">
        <is>
          <t xml:space="preserve">|
|
|
preferred|
|
|
|
</t>
        </is>
      </c>
      <c r="AC5" t="inlineStr">
        <is>
          <t>any crossing point authorised by the competent authorities for crossing external borders</t>
        </is>
      </c>
      <c r="AD5" s="2" t="inlineStr">
        <is>
          <t>paso fronterizo</t>
        </is>
      </c>
      <c r="AE5" s="2" t="inlineStr">
        <is>
          <t>3</t>
        </is>
      </c>
      <c r="AF5" s="2" t="inlineStr">
        <is>
          <t/>
        </is>
      </c>
      <c r="AG5" t="inlineStr">
        <is>
          <t>En el espacio Schengen, todo paso habilitado por las autoridades competentes para cruzar las fronteras exteriores.</t>
        </is>
      </c>
      <c r="AH5" s="2" t="inlineStr">
        <is>
          <t>piiripunkt</t>
        </is>
      </c>
      <c r="AI5" s="2" t="inlineStr">
        <is>
          <t>3</t>
        </is>
      </c>
      <c r="AJ5" s="2" t="inlineStr">
        <is>
          <t/>
        </is>
      </c>
      <c r="AK5" t="inlineStr">
        <is>
          <t>koht, mille kaudu pädevad asutused on lubanud ületada välispiiri</t>
        </is>
      </c>
      <c r="AL5" s="2" t="inlineStr">
        <is>
          <t>rajanylityspaikka</t>
        </is>
      </c>
      <c r="AM5" s="2" t="inlineStr">
        <is>
          <t>4</t>
        </is>
      </c>
      <c r="AN5" s="2" t="inlineStr">
        <is>
          <t/>
        </is>
      </c>
      <c r="AO5" t="inlineStr">
        <is>
          <t>"toimivaltaisten viranomaisten ulkorajojen ylitykseen hyväksymä ylityspaikka"</t>
        </is>
      </c>
      <c r="AP5" s="2" t="inlineStr">
        <is>
          <t>point de passage frontalier|
PPF</t>
        </is>
      </c>
      <c r="AQ5" s="2" t="inlineStr">
        <is>
          <t>3|
3</t>
        </is>
      </c>
      <c r="AR5" s="2" t="inlineStr">
        <is>
          <t xml:space="preserve">|
</t>
        </is>
      </c>
      <c r="AS5" t="inlineStr">
        <is>
          <t>tout point de passage autorisé par les autorités compétentes pour le franchissement des frontières extérieures</t>
        </is>
      </c>
      <c r="AT5" s="2" t="inlineStr">
        <is>
          <t>pointe trasnaithe teorann seachtraí|
pointe trasnaithe teorann</t>
        </is>
      </c>
      <c r="AU5" s="2" t="inlineStr">
        <is>
          <t>3|
3</t>
        </is>
      </c>
      <c r="AV5" s="2" t="inlineStr">
        <is>
          <t xml:space="preserve">|
</t>
        </is>
      </c>
      <c r="AW5" t="inlineStr">
        <is>
          <t/>
        </is>
      </c>
      <c r="AX5" s="2" t="inlineStr">
        <is>
          <t>granični prijelaz na vanjskim granicama|
granični prijelaz|
službeni granični prijelaz</t>
        </is>
      </c>
      <c r="AY5" s="2" t="inlineStr">
        <is>
          <t>3|
4|
3</t>
        </is>
      </c>
      <c r="AZ5" s="2" t="inlineStr">
        <is>
          <t xml:space="preserve">|
|
</t>
        </is>
      </c>
      <c r="BA5" t="inlineStr">
        <is>
          <t>mjesto koje je određeno za prelazak državne granice</t>
        </is>
      </c>
      <c r="BB5" s="2" t="inlineStr">
        <is>
          <t>külső határátkelőhely|
határátkelőhely</t>
        </is>
      </c>
      <c r="BC5" s="2" t="inlineStr">
        <is>
          <t>2|
3</t>
        </is>
      </c>
      <c r="BD5" s="2" t="inlineStr">
        <is>
          <t xml:space="preserve">|
</t>
        </is>
      </c>
      <c r="BE5" t="inlineStr">
        <is>
          <t>a hatóságok által a külső határok átlépésére engedélyezett átkelőhely</t>
        </is>
      </c>
      <c r="BF5" s="2" t="inlineStr">
        <is>
          <t>valico di frontiera|
valico di frontiera esterno</t>
        </is>
      </c>
      <c r="BG5" s="2" t="inlineStr">
        <is>
          <t>3|
3</t>
        </is>
      </c>
      <c r="BH5" s="2" t="inlineStr">
        <is>
          <t xml:space="preserve">|
</t>
        </is>
      </c>
      <c r="BI5" t="inlineStr">
        <is>
          <t>ogni punto di passaggio autorizzato dalle autorità competenti per l’attraversamento delle frontiere esterne dell'UE</t>
        </is>
      </c>
      <c r="BJ5" s="2" t="inlineStr">
        <is>
          <t>paskirtas sienos kirtimo punktas|
išorės sienos perėjimo punktas|
sienos perėjimo punktas</t>
        </is>
      </c>
      <c r="BK5" s="2" t="inlineStr">
        <is>
          <t>2|
3|
3</t>
        </is>
      </c>
      <c r="BL5" s="2" t="inlineStr">
        <is>
          <t xml:space="preserve">|
|
</t>
        </is>
      </c>
      <c r="BM5" t="inlineStr">
        <is>
          <t>bet kuri kompetentingų institucijų nustatyta vieta, kurioje leidžiama kirsti išorines sienas</t>
        </is>
      </c>
      <c r="BN5" s="2" t="inlineStr">
        <is>
          <t>robežšķērsošanas vieta|
ārējās robežas šķērsošanas vieta|
apstiprināta robežšķērošanas vieta|
apstiprināts robežpārejas punkts</t>
        </is>
      </c>
      <c r="BO5" s="2" t="inlineStr">
        <is>
          <t>3|
2|
3|
2</t>
        </is>
      </c>
      <c r="BP5" s="2" t="inlineStr">
        <is>
          <t xml:space="preserve">|
|
preferred|
</t>
        </is>
      </c>
      <c r="BQ5" t="inlineStr">
        <is>
          <t>vieta, ko kompetentās iestādes noteikušas ārējās robežas šķērsošanai</t>
        </is>
      </c>
      <c r="BR5" s="2" t="inlineStr">
        <is>
          <t>punt ta' qsim tal-fruntiera</t>
        </is>
      </c>
      <c r="BS5" s="2" t="inlineStr">
        <is>
          <t>3</t>
        </is>
      </c>
      <c r="BT5" s="2" t="inlineStr">
        <is>
          <t/>
        </is>
      </c>
      <c r="BU5" t="inlineStr">
        <is>
          <t>kwalunkwe punt ta’ qsim awtorizzat mill-awtoritajiet kompetenti sabiex ikunu jistgħu jinqasmu l-fruntieri esterni</t>
        </is>
      </c>
      <c r="BV5" s="2" t="inlineStr">
        <is>
          <t>grenspost|
grensovergang|
grensdoorlaatpost</t>
        </is>
      </c>
      <c r="BW5" s="2" t="inlineStr">
        <is>
          <t>2|
2|
3</t>
        </is>
      </c>
      <c r="BX5" s="2" t="inlineStr">
        <is>
          <t>|
|
preferred</t>
        </is>
      </c>
      <c r="BY5" t="inlineStr">
        <is>
          <t>"een door de bevoegde autoriteiten voor overschrijding van de buitengrenzen aangewezen doorlaatpost"</t>
        </is>
      </c>
      <c r="BZ5" s="2" t="inlineStr">
        <is>
          <t>autoryzowane przejście graniczne|
przejście graniczne na granicy zewnętrznej|
przejście graniczne</t>
        </is>
      </c>
      <c r="CA5" s="2" t="inlineStr">
        <is>
          <t>2|
3|
3</t>
        </is>
      </c>
      <c r="CB5" s="2" t="inlineStr">
        <is>
          <t xml:space="preserve">|
|
</t>
        </is>
      </c>
      <c r="CC5" t="inlineStr">
        <is>
          <t>każde przejście graniczne wyznaczone przez właściwe organy do celów przekraczania granic zewnętrznych</t>
        </is>
      </c>
      <c r="CD5" s="2" t="inlineStr">
        <is>
          <t>PPA|
PPF|
ponto de passagem de fronteira|
ponto de passagem fronteiriço</t>
        </is>
      </c>
      <c r="CE5" s="2" t="inlineStr">
        <is>
          <t>1|
1|
3|
1</t>
        </is>
      </c>
      <c r="CF5" s="2" t="inlineStr">
        <is>
          <t xml:space="preserve">|
|
|
</t>
        </is>
      </c>
      <c r="CG5" t="inlineStr">
        <is>
          <t>No contexto da Convenção de Aplicação do Acordo de Schengen, "qualquer ponto de passagem autorizado pelas autoridades competentes para a passagem das fronteiras externas" (art. 1º).</t>
        </is>
      </c>
      <c r="CH5" s="2" t="inlineStr">
        <is>
          <t>punct de trecere a frontierei|
PTF</t>
        </is>
      </c>
      <c r="CI5" s="2" t="inlineStr">
        <is>
          <t>3|
3</t>
        </is>
      </c>
      <c r="CJ5" s="2" t="inlineStr">
        <is>
          <t xml:space="preserve">|
</t>
        </is>
      </c>
      <c r="CK5" t="inlineStr">
        <is>
          <t>orice punct de trecere autorizat de autoritățile competente pentru traversarea frontierelor externe</t>
        </is>
      </c>
      <c r="CL5" s="2" t="inlineStr">
        <is>
          <t>hraničný priechod|
hraničný priechod na vonkajších hraniciach</t>
        </is>
      </c>
      <c r="CM5" s="2" t="inlineStr">
        <is>
          <t>3|
2</t>
        </is>
      </c>
      <c r="CN5" s="2" t="inlineStr">
        <is>
          <t xml:space="preserve">|
</t>
        </is>
      </c>
      <c r="CO5" t="inlineStr">
        <is>
          <t>priechod určený príslušnými orgánmi na prekročenie vonkajších hraníc</t>
        </is>
      </c>
      <c r="CP5" s="2" t="inlineStr">
        <is>
          <t>mejni prehod</t>
        </is>
      </c>
      <c r="CQ5" s="2" t="inlineStr">
        <is>
          <t>3</t>
        </is>
      </c>
      <c r="CR5" s="2" t="inlineStr">
        <is>
          <t/>
        </is>
      </c>
      <c r="CS5" t="inlineStr">
        <is>
          <t>prehod, za katerega pristojni organi določijo, da je dovoljen za prehod zunanjih meja</t>
        </is>
      </c>
      <c r="CT5" s="2" t="inlineStr">
        <is>
          <t>gränsövergångsställe|
gränsövergångsställe vid de yttre gränserna</t>
        </is>
      </c>
      <c r="CU5" s="2" t="inlineStr">
        <is>
          <t>4|
2</t>
        </is>
      </c>
      <c r="CV5" s="2" t="inlineStr">
        <is>
          <t xml:space="preserve">|
</t>
        </is>
      </c>
      <c r="CW5" t="inlineStr">
        <is>
          <t/>
        </is>
      </c>
    </row>
    <row r="6">
      <c r="A6" s="1" t="str">
        <f>HYPERLINK("https://iate.europa.eu/entry/result/3578165/all", "3578165")</f>
        <v>3578165</v>
      </c>
      <c r="B6" t="inlineStr">
        <is>
          <t>EUROPEAN UNION;TRADE;LAW</t>
        </is>
      </c>
      <c r="C6" t="inlineStr">
        <is>
          <t>EUROPEAN UNION|EU finance|EU financing|EU financial instrument|fund (EU);TRADE|tariff policy|customs regulations|customs inspection;LAW|international law|public international law|territorial law|frontier|external border of the EU</t>
        </is>
      </c>
      <c r="D6" t="inlineStr">
        <is>
          <t>yes</t>
        </is>
      </c>
      <c r="E6" t="inlineStr">
        <is>
          <t/>
        </is>
      </c>
      <c r="F6" s="2" t="inlineStr">
        <is>
          <t>Инструмент за финансова подкрепа за оборудване за митнически контрол</t>
        </is>
      </c>
      <c r="G6" s="2" t="inlineStr">
        <is>
          <t>3</t>
        </is>
      </c>
      <c r="H6" s="2" t="inlineStr">
        <is>
          <t/>
        </is>
      </c>
      <c r="I6" t="inlineStr">
        <is>
          <t/>
        </is>
      </c>
      <c r="J6" s="2" t="inlineStr">
        <is>
          <t>Nástroj pro finanční podporu vybavení pro celní kontroly</t>
        </is>
      </c>
      <c r="K6" s="2" t="inlineStr">
        <is>
          <t>3</t>
        </is>
      </c>
      <c r="L6" s="2" t="inlineStr">
        <is>
          <t/>
        </is>
      </c>
      <c r="M6" t="inlineStr">
        <is>
          <t>nástroj na období 2021–2027 jako součást Fondu pro integrovanou správu hranic, z něhož má být poskytována finanční podpora na nákup, údržbu a modernizaci vybavení pro celní kontroly</t>
        </is>
      </c>
      <c r="N6" s="2" t="inlineStr">
        <is>
          <t>instrument for toldkontroludstyr|
instrument for finansiel støtte til toldkontroludstyr</t>
        </is>
      </c>
      <c r="O6" s="2" t="inlineStr">
        <is>
          <t>3|
3</t>
        </is>
      </c>
      <c r="P6" s="2" t="inlineStr">
        <is>
          <t xml:space="preserve">|
</t>
        </is>
      </c>
      <c r="Q6" t="inlineStr">
        <is>
          <t>instrument, som foreslås oprettet for perioden 2021-2027 som en del af Fonden for Integreret Grænseforvaltning med det formål at yde finansiel støtte til indkøb, vedligeholdelse og opgradering af toldkontroludstyr</t>
        </is>
      </c>
      <c r="R6" s="2" t="inlineStr">
        <is>
          <t>Instrument für finanzielle Hilfe für Zollkontrollausrüstung|
Fonds für Zollkontrollausrüstung|
Instrument für Zollkontrollausrüstung</t>
        </is>
      </c>
      <c r="S6" s="2" t="inlineStr">
        <is>
          <t>3|
2|
3</t>
        </is>
      </c>
      <c r="T6" s="2" t="inlineStr">
        <is>
          <t xml:space="preserve">|
admitted|
</t>
        </is>
      </c>
      <c r="U6" t="inlineStr">
        <is>
          <t>Instrument für die Bereitstellung finanzieller Hilfe für die Anschaffung, Wartung und Modernisierung von Zollkontrollausrüstung</t>
        </is>
      </c>
      <c r="V6" s="2" t="inlineStr">
        <is>
          <t>μέσο χρηματοδοτικής στήριξης για τον εξοπλισμό τελωνειακών ελέγχων</t>
        </is>
      </c>
      <c r="W6" s="2" t="inlineStr">
        <is>
          <t>3</t>
        </is>
      </c>
      <c r="X6" s="2" t="inlineStr">
        <is>
          <t/>
        </is>
      </c>
      <c r="Y6" t="inlineStr">
        <is>
          <t>μέσο χρηματοδοτικής στήριξης που έχει προταθεί να δημιουργηθεί για την περίοδο 2021 – 2027, στο πλαίσιο του Ταμείου για την ολοκληρωμένη διαχείριση των συνόρων [ &lt;a href="/entry/result/3576683/all" id="ENTRY_TO_ENTRY_CONVERTER" target="_blank"&gt;IATE:3576683&lt;/a&gt; ] με σκοπό την παροχή χρηματοδοτικής στήριξης για την αγορά, συντήρηση και αναβάθμιση του εξοπλισμού τελωνειακών ελέγχων</t>
        </is>
      </c>
      <c r="Z6" s="2" t="inlineStr">
        <is>
          <t>Customs Control Equipment Instrument|
Customs Control Equipment Fund|
instrument for customs control equipment|
Union instrument for financial support for customs control equipment|
Instrument for financial support for customs control equipment</t>
        </is>
      </c>
      <c r="AA6" s="2" t="inlineStr">
        <is>
          <t>3|
2|
3|
1|
3</t>
        </is>
      </c>
      <c r="AB6" s="2" t="inlineStr">
        <is>
          <t xml:space="preserve">|
admitted|
|
|
</t>
        </is>
      </c>
      <c r="AC6" t="inlineStr">
        <is>
          <t>instrument created for the period 2021–2027 as part of the &lt;a href="https://iate.europa.eu/entry/result/3576683/en" target="_blank"&gt; Integrated Border Management Fund&lt;/a&gt; to provide financial support for the purchase, maintenance and upgrade of &lt;a href="https://iate.europa.eu/entry/result/3578587/en" target="_blank"&gt; customs control equipment&lt;/a&gt;</t>
        </is>
      </c>
      <c r="AD6" s="2" t="inlineStr">
        <is>
          <t>Instrumento para Equipo de Control Aduanero|
Fondo para Equipo de Control Aduanero|
Instrumento de Apoyo Financiero para Equipo de Control Aduanero</t>
        </is>
      </c>
      <c r="AE6" s="2" t="inlineStr">
        <is>
          <t>3|
2|
3</t>
        </is>
      </c>
      <c r="AF6" s="2" t="inlineStr">
        <is>
          <t xml:space="preserve">|
admitted|
</t>
        </is>
      </c>
      <c r="AG6" t="inlineStr">
        <is>
          <t>Uno de los dos elementos que constituyen el &lt;a href="https://iate.europa.eu/entry/result/3576683/es" target="_blank"&gt;Fondo para la Gestión Integrada de las Fronteras&lt;/a&gt;, y cuyo objetivo es facilitar apoyo financiero destinado a la adquisición, el mantenimiento y la mejora del equipo de control aduanero.</t>
        </is>
      </c>
      <c r="AH6" s="2" t="inlineStr">
        <is>
          <t>tollikontrolliseadmete rahastu</t>
        </is>
      </c>
      <c r="AI6" s="2" t="inlineStr">
        <is>
          <t>3</t>
        </is>
      </c>
      <c r="AJ6" s="2" t="inlineStr">
        <is>
          <t/>
        </is>
      </c>
      <c r="AK6" t="inlineStr">
        <is>
          <t>&lt;i&gt;integreeritud piirihalduse fondi&lt;/i&gt; &lt;a href="/entry/result/3576683/all" id="ENTRY_TO_ENTRY_CONVERTER" target="_blank"&gt;IATE:3576683&lt;/a&gt; osa, mille eesmärk on anda rahalist toetust 
&lt;em&gt;tollikontrolliseadmete&lt;/em&gt; &lt;a href="/entry/result/3578587/all" id="ENTRY_TO_ENTRY_CONVERTER" target="_blank"&gt;IATE:3578587&lt;/a&gt; ostmiseks, hooldamiseks ja ajakohastamiseks</t>
        </is>
      </c>
      <c r="AL6" s="2" t="inlineStr">
        <is>
          <t>tullitarkastuslaitteiden väline|
tullitarkastuslaitteiden rahoitusväline</t>
        </is>
      </c>
      <c r="AM6" s="2" t="inlineStr">
        <is>
          <t>3|
3</t>
        </is>
      </c>
      <c r="AN6" s="2" t="inlineStr">
        <is>
          <t xml:space="preserve">|
</t>
        </is>
      </c>
      <c r="AO6" t="inlineStr">
        <is>
          <t>rahoituskehyskaudelle 2021-2017 ehdotettu 
&lt;i&gt;yhdennetyn rajaturvallisuuden rahaston&lt;/i&gt; [ &lt;a href="/entry/result/3576683/all" id="ENTRY_TO_ENTRY_CONVERTER" target="_blank"&gt;IATE:3576683&lt;/a&gt; ] osa, josta myönnetään taloudellista tukea tullitarkastuslaitteiden ostamiseen, ylläpitämiseen ja päivittämiseen</t>
        </is>
      </c>
      <c r="AP6" s="2" t="inlineStr">
        <is>
          <t>instrument relatif aux équipements de contrôle douanier|
instrument de soutien financier relatif aux équipements de contrôle douanier</t>
        </is>
      </c>
      <c r="AQ6" s="2" t="inlineStr">
        <is>
          <t>3|
3</t>
        </is>
      </c>
      <c r="AR6" s="2" t="inlineStr">
        <is>
          <t xml:space="preserve">|
</t>
        </is>
      </c>
      <c r="AS6" t="inlineStr">
        <is>
          <t>instrument proposé créé pour la période 2021-2027 dans le cadre du &lt;a href="https://iate.europa.eu/entry/result/3576683/fr" target="_blank"&gt;Fonds pour la gestion intégrée des frontières&lt;/a&gt; afin d’apporter une aide financière pour l’achat, la maintenance et la mise à niveau d’&lt;a href="https://iate.europa.eu/entry/result/3578587/fr" target="_blank"&gt;équipements de contrôle douanier&lt;/a&gt;</t>
        </is>
      </c>
      <c r="AT6" s="2" t="inlineStr">
        <is>
          <t>ionstraim le haghaidh tacaíocht airgeadais do threalamh rialaithe custaim|
ionstraim um threalamh rialaithe custaim</t>
        </is>
      </c>
      <c r="AU6" s="2" t="inlineStr">
        <is>
          <t>3|
3</t>
        </is>
      </c>
      <c r="AV6" s="2" t="inlineStr">
        <is>
          <t xml:space="preserve">|
</t>
        </is>
      </c>
      <c r="AW6" t="inlineStr">
        <is>
          <t/>
        </is>
      </c>
      <c r="AX6" s="2" t="inlineStr">
        <is>
          <t>instrument za financijsku potporu namijenjenu opremi za carinske provjere</t>
        </is>
      </c>
      <c r="AY6" s="2" t="inlineStr">
        <is>
          <t>3</t>
        </is>
      </c>
      <c r="AZ6" s="2" t="inlineStr">
        <is>
          <t/>
        </is>
      </c>
      <c r="BA6" t="inlineStr">
        <is>
          <t/>
        </is>
      </c>
      <c r="BB6" s="2" t="inlineStr">
        <is>
          <t>vámellenőrzési berendezések támogató eszköze|
vámellenőrzési berendezésekhez pénzügyi támogatást nyújtó eszköz|
vámellenőrzési berendezések pénzügyi támogató eszköze|
Vámellenőrzési Berendezések Alapja</t>
        </is>
      </c>
      <c r="BC6" s="2" t="inlineStr">
        <is>
          <t>3|
3|
3|
2</t>
        </is>
      </c>
      <c r="BD6" s="2" t="inlineStr">
        <is>
          <t>|
|
preferred|
admitted</t>
        </is>
      </c>
      <c r="BE6" t="inlineStr">
        <is>
          <t>a vámellenőrzési berendezések beszerzéséhez, karbantartásához és megújításához pénzügyi támogatást nyújtó, a 2021-2027-es pénzügyi időszakra tervezett pénzügyi eszköz/alap</t>
        </is>
      </c>
      <c r="BF6" s="2" t="inlineStr">
        <is>
          <t>Strumento di sostegno finanziario relativo alle attrezzature per il controllo doganale|
Fondo relativo alle attrezzature per il controllo doganale|
Strumento relativo alle attrezzature per il controllo doganale</t>
        </is>
      </c>
      <c r="BG6" s="2" t="inlineStr">
        <is>
          <t>3|
3|
3</t>
        </is>
      </c>
      <c r="BH6" s="2" t="inlineStr">
        <is>
          <t xml:space="preserve">|
|
</t>
        </is>
      </c>
      <c r="BI6" t="inlineStr">
        <is>
          <t>strumento proposto per il periodo 2021-2027 nell’ambito del Fondo per la gestione integrata delle frontiere [ &lt;a href="/entry/result/3576683/all" id="ENTRY_TO_ENTRY_CONVERTER" target="_blank"&gt;IATE:3576683&lt;/a&gt; ], allo scopo di fornire un sostegno finanziario per l’acquisto, la manutenzione e l’aggiornamento delle attrezzature per il controllo doganale da usare anche per altri scopi, come ad esempio i controlli alle frontiere e la sicurezza</t>
        </is>
      </c>
      <c r="BJ6" s="2" t="inlineStr">
        <is>
          <t>Muitinio tikrinimo įrangos finansavimo priemonė</t>
        </is>
      </c>
      <c r="BK6" s="2" t="inlineStr">
        <is>
          <t>3</t>
        </is>
      </c>
      <c r="BL6" s="2" t="inlineStr">
        <is>
          <t/>
        </is>
      </c>
      <c r="BM6" t="inlineStr">
        <is>
          <t/>
        </is>
      </c>
      <c r="BN6" s="2" t="inlineStr">
        <is>
          <t>finansiālā atbalsta instruments muitas kontroles iekārtām</t>
        </is>
      </c>
      <c r="BO6" s="2" t="inlineStr">
        <is>
          <t>2</t>
        </is>
      </c>
      <c r="BP6" s="2" t="inlineStr">
        <is>
          <t/>
        </is>
      </c>
      <c r="BQ6" t="inlineStr">
        <is>
          <t/>
        </is>
      </c>
      <c r="BR6" s="2" t="inlineStr">
        <is>
          <t>strument ta’ appoġġ finanzjarju għat-tagħmir ta’ kontroll doganali|
strument għat-tagħmir ta’ kontroll doganali</t>
        </is>
      </c>
      <c r="BS6" s="2" t="inlineStr">
        <is>
          <t>3|
3</t>
        </is>
      </c>
      <c r="BT6" s="2" t="inlineStr">
        <is>
          <t xml:space="preserve">|
</t>
        </is>
      </c>
      <c r="BU6" t="inlineStr">
        <is>
          <t>strument propost maħluq għall-perjodu 2021-2027 bħala parti mill- Fond għall-Ġestjoni Integrata tal-Fruntieri [ &lt;a href="/entry/result/3576683/all" id="ENTRY_TO_ENTRY_CONVERTER" target="_blank"&gt;IATE:3576683&lt;/a&gt; ] biex jipprovdi appoġġ finanzjarju għax-xiri, il-manutenzjoni u t-titjib tat-tagħmir ta' kontroll doganali</t>
        </is>
      </c>
      <c r="BV6" s="2" t="inlineStr">
        <is>
          <t>instrument voor financiële steun voor douanecontroleapparatuur|
instrument voor douanecontroleapparatuur</t>
        </is>
      </c>
      <c r="BW6" s="2" t="inlineStr">
        <is>
          <t>2|
2</t>
        </is>
      </c>
      <c r="BX6" s="2" t="inlineStr">
        <is>
          <t xml:space="preserve">|
</t>
        </is>
      </c>
      <c r="BY6" t="inlineStr">
        <is>
          <t>één van de twee onderdelen van het voorgestelde Fonds voor geïntegreerd grensbeheer dat als doel heeft financiële steun te verlenen voor de aankoop, het onderhoud en de modernisering van douanecontroleapparatuur</t>
        </is>
      </c>
      <c r="BZ6" s="2" t="inlineStr">
        <is>
          <t>instrument na rzecz sprzętu do kontroli celnej|
instrument wsparcia finansowego na rzecz sprzętu do kontroli celnej|
CCEi|
instrument „Sprzęt do kontroli celnej”|
Fundusz ds. Sprzętu do Kontroli Celnej</t>
        </is>
      </c>
      <c r="CA6" s="2" t="inlineStr">
        <is>
          <t>2|
3|
3|
2|
2</t>
        </is>
      </c>
      <c r="CB6" s="2" t="inlineStr">
        <is>
          <t>|
|
|
|
admitted</t>
        </is>
      </c>
      <c r="CC6" t="inlineStr">
        <is>
          <t>fundusz, z którego będzie finansowany wszelki sprzęt, z wyjątkiem środków transportu, którego przynajmniej jeden cel służy kontroli celnej</t>
        </is>
      </c>
      <c r="CD6" s="2" t="inlineStr">
        <is>
          <t>Instrumento de Apoio Financeiro aos Equipamentos de Controlo Aduaneiro</t>
        </is>
      </c>
      <c r="CE6" s="2" t="inlineStr">
        <is>
          <t>3</t>
        </is>
      </c>
      <c r="CF6" s="2" t="inlineStr">
        <is>
          <t/>
        </is>
      </c>
      <c r="CG6" t="inlineStr">
        <is>
          <t>Instrumento da UE que presta apoio financeiro à aquisição, manutenção e atualização dos &lt;a href="https://iate.europa.eu/entry/result/3578587/pt" target="_blank"&gt;equipamentos de controlo aduaneiro&lt;/a&gt;.</t>
        </is>
      </c>
      <c r="CH6" s="2" t="inlineStr">
        <is>
          <t>instrument de sprijin financiar pentru echipamente de control vamal</t>
        </is>
      </c>
      <c r="CI6" s="2" t="inlineStr">
        <is>
          <t>2</t>
        </is>
      </c>
      <c r="CJ6" s="2" t="inlineStr">
        <is>
          <t/>
        </is>
      </c>
      <c r="CK6" t="inlineStr">
        <is>
          <t/>
        </is>
      </c>
      <c r="CL6" s="2" t="inlineStr">
        <is>
          <t>Nástroj na vybavenie na colné kontroly|
Fond pre vybavenie na colné kontroly|
Nástroj finančnej podpory na vybavenie na colné kontroly</t>
        </is>
      </c>
      <c r="CM6" s="2" t="inlineStr">
        <is>
          <t>3|
3|
3</t>
        </is>
      </c>
      <c r="CN6" s="2" t="inlineStr">
        <is>
          <t>preferred|
|
preferred</t>
        </is>
      </c>
      <c r="CO6" t="inlineStr">
        <is>
          <t>nástroj zriadený na obdobie 2021 – 2027 ako súčasť Fondu pre integrované riadenie hraníc, z ktorého sa poskytuje finančná podpora na nákup, údržbu a modernizáciu vybavenia na colné kontroly</t>
        </is>
      </c>
      <c r="CP6" s="2" t="inlineStr">
        <is>
          <t>instrument za finančno podporo za opremo za carinske kontrole</t>
        </is>
      </c>
      <c r="CQ6" s="2" t="inlineStr">
        <is>
          <t>3</t>
        </is>
      </c>
      <c r="CR6" s="2" t="inlineStr">
        <is>
          <t/>
        </is>
      </c>
      <c r="CS6" t="inlineStr">
        <is>
          <t/>
        </is>
      </c>
      <c r="CT6" s="2" t="inlineStr">
        <is>
          <t>instrumentet för ekonomiskt stöd för tullkontrollutrustning</t>
        </is>
      </c>
      <c r="CU6" s="2" t="inlineStr">
        <is>
          <t>3</t>
        </is>
      </c>
      <c r="CV6" s="2" t="inlineStr">
        <is>
          <t/>
        </is>
      </c>
      <c r="CW6" t="inlineStr">
        <is>
          <t>Ett av två instrument som inrättats som en del av Fonden för integrerad gränsförvaltning [ &lt;a href="https://iate.europa.eu/entry/result/3576683/sv" target="_blank"&gt;3576683&lt;/a&gt; ]. Målet är att förbättra likvärdigheten i utförandet av tullkontroller i medlemsstaterna genom inköp, underhåll och uppgradering av tullkontrollutrustning.</t>
        </is>
      </c>
    </row>
    <row r="7">
      <c r="A7" s="1" t="str">
        <f>HYPERLINK("https://iate.europa.eu/entry/result/3599750/all", "3599750")</f>
        <v>3599750</v>
      </c>
      <c r="B7" t="inlineStr">
        <is>
          <t>EUROPEAN UNION</t>
        </is>
      </c>
      <c r="C7" t="inlineStr">
        <is>
          <t>EUROPEAN UNION|European construction|European Union|cooperation in home affairs</t>
        </is>
      </c>
      <c r="D7" t="inlineStr">
        <is>
          <t>yes</t>
        </is>
      </c>
      <c r="E7" t="inlineStr">
        <is>
          <t/>
        </is>
      </c>
      <c r="F7" t="inlineStr">
        <is>
          <t/>
        </is>
      </c>
      <c r="G7" t="inlineStr">
        <is>
          <t/>
        </is>
      </c>
      <c r="H7" t="inlineStr">
        <is>
          <t/>
        </is>
      </c>
      <c r="I7" t="inlineStr">
        <is>
          <t/>
        </is>
      </c>
      <c r="J7" s="2" t="inlineStr">
        <is>
          <t>Výbor pro fondy v oblasti vnitřních věcí</t>
        </is>
      </c>
      <c r="K7" s="2" t="inlineStr">
        <is>
          <t>3</t>
        </is>
      </c>
      <c r="L7" s="2" t="inlineStr">
        <is>
          <t/>
        </is>
      </c>
      <c r="M7" t="inlineStr">
        <is>
          <t>výbor, který je nápomocen Evropské komisi při provádění Fondu pro vnitřní bezpečnost, Azylového, migračního a integračního fondu a Nástroje pro finanční podporu správy hranic a vízové politiky tím, že vydává stanoviska k návrhům prováděcích aktů týkajících se těchto fondů</t>
        </is>
      </c>
      <c r="N7" s="2" t="inlineStr">
        <is>
          <t>Udvalget for Fondene for Indre Anliggender</t>
        </is>
      </c>
      <c r="O7" s="2" t="inlineStr">
        <is>
          <t>3</t>
        </is>
      </c>
      <c r="P7" s="2" t="inlineStr">
        <is>
          <t/>
        </is>
      </c>
      <c r="Q7" t="inlineStr">
        <is>
          <t/>
        </is>
      </c>
      <c r="R7" t="inlineStr">
        <is>
          <t/>
        </is>
      </c>
      <c r="S7" t="inlineStr">
        <is>
          <t/>
        </is>
      </c>
      <c r="T7" t="inlineStr">
        <is>
          <t/>
        </is>
      </c>
      <c r="U7" t="inlineStr">
        <is>
          <t/>
        </is>
      </c>
      <c r="V7" s="2" t="inlineStr">
        <is>
          <t>Επιτροπή για τα Ταμεία Εσωτερικών Υποθέσεων</t>
        </is>
      </c>
      <c r="W7" s="2" t="inlineStr">
        <is>
          <t>3</t>
        </is>
      </c>
      <c r="X7" s="2" t="inlineStr">
        <is>
          <t/>
        </is>
      </c>
      <c r="Y7" t="inlineStr">
        <is>
          <t>&lt;a href="https://iate.europa.eu/entry/result/930054/en-el" target="_blank"&gt;επιτροπή επιτροπολογίας&lt;/a&gt;, καθήκον της οποίας είναι να επικουρεί την Επιτροπή στην εφαρμογή του &lt;a href="https://iate.europa.eu/entry/result/3507335/en-el" target="_blank"&gt;Ταμείου Εσωτερικής Ασφάλειας&lt;/a&gt;, του &lt;a href="https://iate.europa.eu/entry/result/3537682/en-el" target="_blank"&gt;Ταμείου Ασύλου, Μετανάστευσης και Ένταξης&lt;/a&gt; και του &lt;a href="https://iate.europa.eu/entry/result/3576947/en-el" target="_blank"&gt;Μέσου Χρηματοδοτικής Στήριξης για τη Διαχείριση των Συνόρων και την Πολιτική Θεωρήσεων&lt;/a&gt;, διατυπώνοντας τη γνώμη της σχετικά με τα σχέδια &lt;a href="https://iate.europa.eu/entry/result/851914/en-el" target="_blank"&gt;εκτελεστικών πράξεων&lt;/a&gt; που αφορούν τα εν λόγω ταμεία</t>
        </is>
      </c>
      <c r="Z7" s="2" t="inlineStr">
        <is>
          <t>Committee for the Home Affairs Funds</t>
        </is>
      </c>
      <c r="AA7" s="2" t="inlineStr">
        <is>
          <t>3</t>
        </is>
      </c>
      <c r="AB7" s="2" t="inlineStr">
        <is>
          <t/>
        </is>
      </c>
      <c r="AC7" t="inlineStr">
        <is>
          <t>&lt;a href="https://iate.europa.eu/entry/result/930054/en" target="_blank"&gt;committee &lt;/a&gt;whose task is to assist the Commission in the implementation of the &lt;a href="https://iate.europa.eu/entry/result/3507335/en" target="_blank"&gt;Internal Security Fund&lt;/a&gt;, &lt;a href="https://iate.europa.eu/entry/result/3537682/en" target="_blank"&gt;Asylum, Migration and Integration Fund&lt;/a&gt; and the &lt;a href="https://iate.europa.eu/entry/result/3576947/en" target="_blank"&gt;Instrument for Financial Support for Border Management and Visa Policy&lt;/a&gt; by delivering its opinion on draft &lt;a href="https://iate.europa.eu/entry/result/851914/en" target="_blank"&gt;implementing acts&lt;/a&gt; concerning these funds</t>
        </is>
      </c>
      <c r="AD7" t="inlineStr">
        <is>
          <t/>
        </is>
      </c>
      <c r="AE7" t="inlineStr">
        <is>
          <t/>
        </is>
      </c>
      <c r="AF7" t="inlineStr">
        <is>
          <t/>
        </is>
      </c>
      <c r="AG7" t="inlineStr">
        <is>
          <t/>
        </is>
      </c>
      <c r="AH7" s="2" t="inlineStr">
        <is>
          <t>siseasjade fondide komitee</t>
        </is>
      </c>
      <c r="AI7" s="2" t="inlineStr">
        <is>
          <t>3</t>
        </is>
      </c>
      <c r="AJ7" s="2" t="inlineStr">
        <is>
          <t/>
        </is>
      </c>
      <c r="AK7" t="inlineStr">
        <is>
          <t/>
        </is>
      </c>
      <c r="AL7" s="2" t="inlineStr">
        <is>
          <t>sisäasioiden rahastoja käsittelevä komitea</t>
        </is>
      </c>
      <c r="AM7" s="2" t="inlineStr">
        <is>
          <t>3</t>
        </is>
      </c>
      <c r="AN7" s="2" t="inlineStr">
        <is>
          <t/>
        </is>
      </c>
      <c r="AO7" t="inlineStr">
        <is>
          <t>&lt;a href="https://iate.europa.eu/entry/result/930054/fi" target="_blank"&gt;komitea&lt;/a&gt;, jonka avustaa komissiota &lt;a href="https://iate.europa.eu/entry/result/3507335/fi" target="_blank"&gt;sisäisen turvallisuuden rahaston&lt;/a&gt;, &lt;a href="https://iate.europa.eu/entry/result/3537682/fi" target="_blank"&gt;turvapaikka-, maahanmuutto- ja kotouttamisrahaston&lt;/a&gt; sekä &lt;a href="https://iate.europa.eu/entry/result/3576947/fi" target="_blank"&gt;rajaturvallisuuden ja viisumipolitiikan rahoitustukivälineen&lt;/a&gt; täytäntöönpanossa antamalla lausuntoja kyseisistä rahastoista &lt;br&gt;&lt;a href="https://iate.europa.eu/entry/result/851914/fi" target="_blank"&gt;täytäntöönpanosäädös&lt;/a&gt;luonnosten yhteydessä</t>
        </is>
      </c>
      <c r="AP7" s="2" t="inlineStr">
        <is>
          <t>comité pour les fonds du domaine «Affaires intérieures»</t>
        </is>
      </c>
      <c r="AQ7" s="2" t="inlineStr">
        <is>
          <t>3</t>
        </is>
      </c>
      <c r="AR7" s="2" t="inlineStr">
        <is>
          <t/>
        </is>
      </c>
      <c r="AS7" t="inlineStr">
        <is>
          <t>comité qui s’occupe du &lt;a href="https://iate.europa.eu/entry/result/3537682/fr" target="_blank"&gt;Fonds «Asile, migration et intégration»&lt;/a&gt;, de l’&lt;a href="https://iate.europa.eu/entry/result/3576947/fr" target="_blank"&gt;instrument de soutien financier à la gestion des frontières et à la politique des visas&lt;/a&gt; et du &lt;a href="https://iate.europa.eu/entry/result/3507335/fr" target="_blank"&gt;Fonds pour la sécurité intérieure&lt;/a&gt;</t>
        </is>
      </c>
      <c r="AT7" t="inlineStr">
        <is>
          <t/>
        </is>
      </c>
      <c r="AU7" t="inlineStr">
        <is>
          <t/>
        </is>
      </c>
      <c r="AV7" t="inlineStr">
        <is>
          <t/>
        </is>
      </c>
      <c r="AW7" t="inlineStr">
        <is>
          <t/>
        </is>
      </c>
      <c r="AX7" t="inlineStr">
        <is>
          <t/>
        </is>
      </c>
      <c r="AY7" t="inlineStr">
        <is>
          <t/>
        </is>
      </c>
      <c r="AZ7" t="inlineStr">
        <is>
          <t/>
        </is>
      </c>
      <c r="BA7" t="inlineStr">
        <is>
          <t/>
        </is>
      </c>
      <c r="BB7" s="2" t="inlineStr">
        <is>
          <t>belügyi alapokkal foglalkozó bizottság</t>
        </is>
      </c>
      <c r="BC7" s="2" t="inlineStr">
        <is>
          <t>3</t>
        </is>
      </c>
      <c r="BD7" s="2" t="inlineStr">
        <is>
          <t/>
        </is>
      </c>
      <c r="BE7" t="inlineStr">
        <is>
          <t/>
        </is>
      </c>
      <c r="BF7" s="2" t="inlineStr">
        <is>
          <t>comitato per i fondi per gli affari interni</t>
        </is>
      </c>
      <c r="BG7" s="2" t="inlineStr">
        <is>
          <t>3</t>
        </is>
      </c>
      <c r="BH7" s="2" t="inlineStr">
        <is>
          <t/>
        </is>
      </c>
      <c r="BI7" t="inlineStr">
        <is>
          <t/>
        </is>
      </c>
      <c r="BJ7" s="2" t="inlineStr">
        <is>
          <t>Vidaus reikalų fondų komitetas</t>
        </is>
      </c>
      <c r="BK7" s="2" t="inlineStr">
        <is>
          <t>3</t>
        </is>
      </c>
      <c r="BL7" s="2" t="inlineStr">
        <is>
          <t/>
        </is>
      </c>
      <c r="BM7" t="inlineStr">
        <is>
          <t/>
        </is>
      </c>
      <c r="BN7" s="2" t="inlineStr">
        <is>
          <t>Iekšlietu fondu komiteja</t>
        </is>
      </c>
      <c r="BO7" s="2" t="inlineStr">
        <is>
          <t>3</t>
        </is>
      </c>
      <c r="BP7" s="2" t="inlineStr">
        <is>
          <t/>
        </is>
      </c>
      <c r="BQ7" t="inlineStr">
        <is>
          <t>komiteja, kuras uzdevums ir palīdzēt Eiropas Komisijai īstenot &lt;a href="https://iate.europa.eu/entry/result/3507335/lv" target="_blank"&gt;Iekšējās drošības fondu&lt;/a&gt;, &lt;a href="https://iate.europa.eu/entry/result/3537682/lv" target="_blank"&gt;Patvēruma, migrācijas un integrācijas fondu&lt;/a&gt; un &lt;a href="https://iate.europa.eu/entry/result/3576947/lv" target="_blank"&gt;finanšu atbalsta instrumentu robežu pārvaldībai un vīzu politikai&lt;/a&gt;, sniedzot atzinumu par īstenošanas aktu projektiem saistībā ar šiem fondiem</t>
        </is>
      </c>
      <c r="BR7" t="inlineStr">
        <is>
          <t/>
        </is>
      </c>
      <c r="BS7" t="inlineStr">
        <is>
          <t/>
        </is>
      </c>
      <c r="BT7" t="inlineStr">
        <is>
          <t/>
        </is>
      </c>
      <c r="BU7" t="inlineStr">
        <is>
          <t/>
        </is>
      </c>
      <c r="BV7" t="inlineStr">
        <is>
          <t/>
        </is>
      </c>
      <c r="BW7" t="inlineStr">
        <is>
          <t/>
        </is>
      </c>
      <c r="BX7" t="inlineStr">
        <is>
          <t/>
        </is>
      </c>
      <c r="BY7" t="inlineStr">
        <is>
          <t/>
        </is>
      </c>
      <c r="BZ7" s="2" t="inlineStr">
        <is>
          <t>Komitet ds. Funduszy w Obszarze Spraw Wewnętrznych</t>
        </is>
      </c>
      <c r="CA7" s="2" t="inlineStr">
        <is>
          <t>3</t>
        </is>
      </c>
      <c r="CB7" s="2" t="inlineStr">
        <is>
          <t/>
        </is>
      </c>
      <c r="CC7" t="inlineStr">
        <is>
          <t>komitet wspierający Komisję w wykonywaniu &lt;a href="https://eur-lex.europa.eu/legal-content/PL/TXT/?uri=CELEX:32021R1148" target="_blank"&gt;rozporządzeniea Parlamentu Europejskiego i Rady (UE) 2021/1148 z dnia 7 lipca 2021 r. ustanawiającego, w ramach Funduszu Zintegrowanego Zarządzania Granicami, Instrument Wsparcia Finansowego na rzecz Zarządzania Granicami i Polityki Wizowej&lt;/a&gt;</t>
        </is>
      </c>
      <c r="CD7" s="2" t="inlineStr">
        <is>
          <t>Comité dos Fundos para os Assuntos Internos</t>
        </is>
      </c>
      <c r="CE7" s="2" t="inlineStr">
        <is>
          <t>3</t>
        </is>
      </c>
      <c r="CF7" s="2" t="inlineStr">
        <is>
          <t/>
        </is>
      </c>
      <c r="CG7" t="inlineStr">
        <is>
          <t>Comité que tem por função apoiar a Comissão na execução do &lt;a href="https://iate.europa.eu/entry/result/3507335/pt" target="_blank"&gt;Fundo para a Segurança Interna&lt;/a&gt;, do &lt;a href="https://iate.europa.eu/entry/result/3576947/pt" target="_blank"&gt;Instrumento de Apoio Financeiro à Gestão das Fronteiras e à Política de Vistos&lt;/a&gt; e do &lt;a href="https://iate.europa.eu/entry/result/3537682/pt" target="_blank"&gt;Fundo para o Asilo, a Migração e a Integração&lt;/a&gt;.</t>
        </is>
      </c>
      <c r="CH7" t="inlineStr">
        <is>
          <t/>
        </is>
      </c>
      <c r="CI7" t="inlineStr">
        <is>
          <t/>
        </is>
      </c>
      <c r="CJ7" t="inlineStr">
        <is>
          <t/>
        </is>
      </c>
      <c r="CK7" t="inlineStr">
        <is>
          <t/>
        </is>
      </c>
      <c r="CL7" s="2" t="inlineStr">
        <is>
          <t>Výbor pre fondy v oblasti vnútorných záležitostí</t>
        </is>
      </c>
      <c r="CM7" s="2" t="inlineStr">
        <is>
          <t>3</t>
        </is>
      </c>
      <c r="CN7" s="2" t="inlineStr">
        <is>
          <t/>
        </is>
      </c>
      <c r="CO7" t="inlineStr">
        <is>
          <t>&lt;a href="https://iate.europa.eu/entry/result/930054/sk" target="_blank"&gt;výbor&lt;/a&gt;, ktorého úlohou je pomáhať Komisii vo vykonávaní &lt;a href="https://iate.europa.eu/entry/result/3507335/sk" target="_blank"&gt;Fondu pre vnútornú bezpečnosť&lt;/a&gt;, &lt;a href="https://iate.europa.eu/entry/result/3537682/sk" target="_blank"&gt;Fondu pre azyl, migráciu a integráciu&lt;/a&gt; a &lt;a href="https://iate.europa.eu/entry/result/3576947/sk" target="_blank"&gt;Nástroja finančnej podpory na riadenie hraníc a vízovú politiku&lt;/a&gt; poskytovanímsvojho stanovísk k návrhom &lt;a href="https://iate.europa.eu/entry/result/851914/sk" target="_blank"&gt;vykonávacích aktov&lt;/a&gt; týkajúcich sa uvedených fondov</t>
        </is>
      </c>
      <c r="CP7" s="2" t="inlineStr">
        <is>
          <t>Odbor za sklade za notranje zadeve</t>
        </is>
      </c>
      <c r="CQ7" s="2" t="inlineStr">
        <is>
          <t>3</t>
        </is>
      </c>
      <c r="CR7" s="2" t="inlineStr">
        <is>
          <t/>
        </is>
      </c>
      <c r="CS7" t="inlineStr">
        <is>
          <t/>
        </is>
      </c>
      <c r="CT7" s="2" t="inlineStr">
        <is>
          <t>kommittén för fonderna för inrikes frågor</t>
        </is>
      </c>
      <c r="CU7" s="2" t="inlineStr">
        <is>
          <t>3</t>
        </is>
      </c>
      <c r="CV7" s="2" t="inlineStr">
        <is>
          <t/>
        </is>
      </c>
      <c r="CW7" t="inlineStr">
        <is>
          <t/>
        </is>
      </c>
    </row>
    <row r="8">
      <c r="A8" s="1" t="str">
        <f>HYPERLINK("https://iate.europa.eu/entry/result/1483754/all", "1483754")</f>
        <v>1483754</v>
      </c>
      <c r="B8" t="inlineStr">
        <is>
          <t>EDUCATION AND COMMUNICATIONS</t>
        </is>
      </c>
      <c r="C8" t="inlineStr">
        <is>
          <t>EDUCATION AND COMMUNICATIONS|information technology and data processing|computer systems</t>
        </is>
      </c>
      <c r="D8" t="inlineStr">
        <is>
          <t>yes</t>
        </is>
      </c>
      <c r="E8" t="inlineStr">
        <is>
          <t/>
        </is>
      </c>
      <c r="F8" s="2" t="inlineStr">
        <is>
          <t>маршрутизатор</t>
        </is>
      </c>
      <c r="G8" s="2" t="inlineStr">
        <is>
          <t>3</t>
        </is>
      </c>
      <c r="H8" s="2" t="inlineStr">
        <is>
          <t/>
        </is>
      </c>
      <c r="I8" t="inlineStr">
        <is>
          <t>устройство, което анализира информацията, съдържаща се във всеки пакет и го изпраща по възможно най-късия път до неговото местоназначение, като свързва мрежи с различни протоколи и архитектури</t>
        </is>
      </c>
      <c r="J8" s="2" t="inlineStr">
        <is>
          <t>router|
směrovač</t>
        </is>
      </c>
      <c r="K8" s="2" t="inlineStr">
        <is>
          <t>3|
3</t>
        </is>
      </c>
      <c r="L8" s="2" t="inlineStr">
        <is>
          <t>|
preferred</t>
        </is>
      </c>
      <c r="M8" t="inlineStr">
        <is>
          <t>aktivní síťové zařízení v počítačových sítích, které přeposílá datagramy směrem k jejich cíli</t>
        </is>
      </c>
      <c r="N8" s="2" t="inlineStr">
        <is>
          <t>netværksrouter|
router</t>
        </is>
      </c>
      <c r="O8" s="2" t="inlineStr">
        <is>
          <t>3|
3</t>
        </is>
      </c>
      <c r="P8" s="2" t="inlineStr">
        <is>
          <t xml:space="preserve">|
</t>
        </is>
      </c>
      <c r="Q8" t="inlineStr">
        <is>
          <t>elektronisk anordning, der giver computere mulighed for at kommunikere, og de kan overføre oplysninger mellem to netværk, f.eks. mellem hjemmenetværket og internettet</t>
        </is>
      </c>
      <c r="R8" s="2" t="inlineStr">
        <is>
          <t>Router</t>
        </is>
      </c>
      <c r="S8" s="2" t="inlineStr">
        <is>
          <t>3</t>
        </is>
      </c>
      <c r="T8" s="2" t="inlineStr">
        <is>
          <t/>
        </is>
      </c>
      <c r="U8" t="inlineStr">
        <is>
          <t>Netzwerkgerät, das Netzwerkpakete zwischen mehreren Rechnernetzen weiterleiten kann</t>
        </is>
      </c>
      <c r="V8" s="2" t="inlineStr">
        <is>
          <t>ρούτερ|
δρομολογητής</t>
        </is>
      </c>
      <c r="W8" s="2" t="inlineStr">
        <is>
          <t>3|
3</t>
        </is>
      </c>
      <c r="X8" s="2" t="inlineStr">
        <is>
          <t xml:space="preserve">|
</t>
        </is>
      </c>
      <c r="Y8" t="inlineStr">
        <is>
          <t>ηλεκτρονική συσκευή η οποία αναλαμβάνει την αποστολή και λήψη πακέτων δεδομένων μεταξύ ενός ή περισσοτέρων διακομιστών, άλλων δρομολογητών και πελατών, κατά μήκος πολλαπλών δικτύων</t>
        </is>
      </c>
      <c r="Z8" s="2" t="inlineStr">
        <is>
          <t>router|
network router</t>
        </is>
      </c>
      <c r="AA8" s="2" t="inlineStr">
        <is>
          <t>3|
3</t>
        </is>
      </c>
      <c r="AB8" s="2" t="inlineStr">
        <is>
          <t xml:space="preserve">|
</t>
        </is>
      </c>
      <c r="AC8" t="inlineStr">
        <is>
          <t>electronic device used in computer systems networking to direct data in a network, to pass data between home computers, and between computers and the modem</t>
        </is>
      </c>
      <c r="AD8" s="2" t="inlineStr">
        <is>
          <t>encaminador|
router|
enrutador</t>
        </is>
      </c>
      <c r="AE8" s="2" t="inlineStr">
        <is>
          <t>3|
3|
3</t>
        </is>
      </c>
      <c r="AF8" s="2" t="inlineStr">
        <is>
          <t xml:space="preserve">preferred|
|
</t>
        </is>
      </c>
      <c r="AG8" t="inlineStr">
        <is>
          <t>Dispositivo o mecanismo que permite direccionar la información o comunicaciones entre distintos sistemas de información o aplicaciones.</t>
        </is>
      </c>
      <c r="AH8" s="2" t="inlineStr">
        <is>
          <t>ruuter</t>
        </is>
      </c>
      <c r="AI8" s="2" t="inlineStr">
        <is>
          <t>3</t>
        </is>
      </c>
      <c r="AJ8" s="2" t="inlineStr">
        <is>
          <t/>
        </is>
      </c>
      <c r="AK8" t="inlineStr">
        <is>
          <t>võrguseade eri võrkude vahelise andmevoo loomiseks ja juhtimiseks kulgemisteede või marsruutide valimise teel marsruutimisprotokollide mehhanismide ja algoritmide põhjal</t>
        </is>
      </c>
      <c r="AL8" s="2" t="inlineStr">
        <is>
          <t>verkkoreititin|
reititin</t>
        </is>
      </c>
      <c r="AM8" s="2" t="inlineStr">
        <is>
          <t>3|
3</t>
        </is>
      </c>
      <c r="AN8" s="2" t="inlineStr">
        <is>
          <t xml:space="preserve">|
</t>
        </is>
      </c>
      <c r="AO8" t="inlineStr">
        <is>
          <t>laite tai ohjelmisto, joka ohjaa tietoliikennettä sopivalle reitille kohti määränpäätä</t>
        </is>
      </c>
      <c r="AP8" s="2" t="inlineStr">
        <is>
          <t>routeur</t>
        </is>
      </c>
      <c r="AQ8" s="2" t="inlineStr">
        <is>
          <t>3</t>
        </is>
      </c>
      <c r="AR8" s="2" t="inlineStr">
        <is>
          <t/>
        </is>
      </c>
      <c r="AS8" t="inlineStr">
        <is>
          <t>dispositif situé en un nœud d'un réseau de données qui détermine, pour chaque trame, paquet ou cellule, la route à suivre dans le réseau</t>
        </is>
      </c>
      <c r="AT8" s="2" t="inlineStr">
        <is>
          <t>ródaire</t>
        </is>
      </c>
      <c r="AU8" s="2" t="inlineStr">
        <is>
          <t>3</t>
        </is>
      </c>
      <c r="AV8" s="2" t="inlineStr">
        <is>
          <t/>
        </is>
      </c>
      <c r="AW8" t="inlineStr">
        <is>
          <t/>
        </is>
      </c>
      <c r="AX8" s="2" t="inlineStr">
        <is>
          <t>usmjernik|
&lt;i&gt;router&lt;/i&gt;|
usmjerivač</t>
        </is>
      </c>
      <c r="AY8" s="2" t="inlineStr">
        <is>
          <t>3|
3|
3</t>
        </is>
      </c>
      <c r="AZ8" s="2" t="inlineStr">
        <is>
          <t xml:space="preserve">|
|
</t>
        </is>
      </c>
      <c r="BA8" t="inlineStr">
        <is>
          <t>uređaj koji usmjerava pakete podataka u mreži prema zadanome odredištu</t>
        </is>
      </c>
      <c r="BB8" s="2" t="inlineStr">
        <is>
          <t>útválasztó|
útvonalválasztó</t>
        </is>
      </c>
      <c r="BC8" s="2" t="inlineStr">
        <is>
          <t>3|
3</t>
        </is>
      </c>
      <c r="BD8" s="2" t="inlineStr">
        <is>
          <t xml:space="preserve">|
</t>
        </is>
      </c>
      <c r="BE8" t="inlineStr">
        <is>
          <t>hálózati eszköz, mely a hálózatok közötti forgalmat továbbítja. A továbbításról a hálózati réteg információi, ill. az útválasztási tábla alapján születik döntés, gyakran útválasztási protokollok közreműködésével.</t>
        </is>
      </c>
      <c r="BF8" s="2" t="inlineStr">
        <is>
          <t>router</t>
        </is>
      </c>
      <c r="BG8" s="2" t="inlineStr">
        <is>
          <t>3</t>
        </is>
      </c>
      <c r="BH8" s="2" t="inlineStr">
        <is>
          <t/>
        </is>
      </c>
      <c r="BI8" t="inlineStr">
        <is>
          <t>dispositivo telematico utilizzato per collegare una rete di computer e in grado di far passare informazioni tra due reti</t>
        </is>
      </c>
      <c r="BJ8" s="2" t="inlineStr">
        <is>
          <t>maršruto parinktuvas|
maršrutizatorius</t>
        </is>
      </c>
      <c r="BK8" s="2" t="inlineStr">
        <is>
          <t>3|
3</t>
        </is>
      </c>
      <c r="BL8" s="2" t="inlineStr">
        <is>
          <t xml:space="preserve">preferred|
</t>
        </is>
      </c>
      <c r="BM8" t="inlineStr">
        <is>
          <t>kompiuteris arba programa, apdorojanti ryšį tarp dviejų arba daugiau paketiniu būdu perjungiamų tinklų</t>
        </is>
      </c>
      <c r="BN8" s="2" t="inlineStr">
        <is>
          <t>maršrutētājs</t>
        </is>
      </c>
      <c r="BO8" s="2" t="inlineStr">
        <is>
          <t>2</t>
        </is>
      </c>
      <c r="BP8" s="2" t="inlineStr">
        <is>
          <t/>
        </is>
      </c>
      <c r="BQ8" t="inlineStr">
        <is>
          <t/>
        </is>
      </c>
      <c r="BR8" s="2" t="inlineStr">
        <is>
          <t>router tan-network|
router</t>
        </is>
      </c>
      <c r="BS8" s="2" t="inlineStr">
        <is>
          <t>3|
3</t>
        </is>
      </c>
      <c r="BT8" s="2" t="inlineStr">
        <is>
          <t xml:space="preserve">|
</t>
        </is>
      </c>
      <c r="BU8" t="inlineStr">
        <is>
          <t>apparat għan-networking li jibgħat pakketti tad-data bejn in-networks tal-kompjuter</t>
        </is>
      </c>
      <c r="BV8" s="2" t="inlineStr">
        <is>
          <t>router</t>
        </is>
      </c>
      <c r="BW8" s="2" t="inlineStr">
        <is>
          <t>3</t>
        </is>
      </c>
      <c r="BX8" s="2" t="inlineStr">
        <is>
          <t/>
        </is>
      </c>
      <c r="BY8" t="inlineStr">
        <is>
          <t>apparaat dat twee of meer computernetwerken met elkaar verbindt en informatie tussen de netwerken kan doorgeven</t>
        </is>
      </c>
      <c r="BZ8" s="2" t="inlineStr">
        <is>
          <t>router</t>
        </is>
      </c>
      <c r="CA8" s="2" t="inlineStr">
        <is>
          <t>3</t>
        </is>
      </c>
      <c r="CB8" s="2" t="inlineStr">
        <is>
          <t/>
        </is>
      </c>
      <c r="CC8" t="inlineStr">
        <is>
          <t>urządzenie sieciowe służące do łączenia różnych sieci komputerowych, pełniące rolę węzła komunikacyjnego</t>
        </is>
      </c>
      <c r="CD8" s="2" t="inlineStr">
        <is>
          <t>encaminhador|
roteador</t>
        </is>
      </c>
      <c r="CE8" s="2" t="inlineStr">
        <is>
          <t>4|
4</t>
        </is>
      </c>
      <c r="CF8" s="2" t="inlineStr">
        <is>
          <t xml:space="preserve">|
</t>
        </is>
      </c>
      <c r="CG8" t="inlineStr">
        <is>
          <t>Equipamento de interconexão, instalado num nó de uma rede de computadores, que se destina a otimizar a transmissão de dados, determinando qual o melhor caminho que eles devem seguir.</t>
        </is>
      </c>
      <c r="CH8" s="2" t="inlineStr">
        <is>
          <t>router</t>
        </is>
      </c>
      <c r="CI8" s="2" t="inlineStr">
        <is>
          <t>3</t>
        </is>
      </c>
      <c r="CJ8" s="2" t="inlineStr">
        <is>
          <t/>
        </is>
      </c>
      <c r="CK8" t="inlineStr">
        <is>
          <t>dispozitiv hardware sau aplicație software care conectează două sau mai multe rețele de calculatoare</t>
        </is>
      </c>
      <c r="CL8" s="2" t="inlineStr">
        <is>
          <t>smerovač|
router</t>
        </is>
      </c>
      <c r="CM8" s="2" t="inlineStr">
        <is>
          <t>3|
3</t>
        </is>
      </c>
      <c r="CN8" s="2" t="inlineStr">
        <is>
          <t xml:space="preserve">preferred|
</t>
        </is>
      </c>
      <c r="CO8" t="inlineStr">
        <is>
          <t>sieťové zariadenie, ktoré sprostredkováva prenos dát medzi dvomi alebo viacerými počítačovými sieťami</t>
        </is>
      </c>
      <c r="CP8" s="2" t="inlineStr">
        <is>
          <t>usmerjevalnik</t>
        </is>
      </c>
      <c r="CQ8" s="2" t="inlineStr">
        <is>
          <t>3</t>
        </is>
      </c>
      <c r="CR8" s="2" t="inlineStr">
        <is>
          <t/>
        </is>
      </c>
      <c r="CS8" t="inlineStr">
        <is>
          <t>naprava, ki povezuje dve ali več različnih omrežij. Njegove funkcije so omejevanje prometa, prenašanje prometa na manjša omrežja in izbira najustreznejše poti za potovanje podatkovnih paketov do njihovega cilja. S tem zmanjšujejo promet v omrežju.</t>
        </is>
      </c>
      <c r="CT8" s="2" t="inlineStr">
        <is>
          <t>router</t>
        </is>
      </c>
      <c r="CU8" s="2" t="inlineStr">
        <is>
          <t>3</t>
        </is>
      </c>
      <c r="CV8" s="2" t="inlineStr">
        <is>
          <t/>
        </is>
      </c>
      <c r="CW8" t="inlineStr">
        <is>
          <t>inom datortekniken enhet som förmedlar datatrafik mellan två eller flera nät och väljer väg om flera finns att välja på</t>
        </is>
      </c>
    </row>
    <row r="9">
      <c r="A9" s="1" t="str">
        <f>HYPERLINK("https://iate.europa.eu/entry/result/887017/all", "887017")</f>
        <v>887017</v>
      </c>
      <c r="B9" t="inlineStr">
        <is>
          <t>TRANSPORT</t>
        </is>
      </c>
      <c r="C9" t="inlineStr">
        <is>
          <t>TRANSPORT|air and space transport|air transport</t>
        </is>
      </c>
      <c r="D9" t="inlineStr">
        <is>
          <t>yes</t>
        </is>
      </c>
      <c r="E9" t="inlineStr">
        <is>
          <t/>
        </is>
      </c>
      <c r="F9" s="2" t="inlineStr">
        <is>
          <t>наземно обслужване</t>
        </is>
      </c>
      <c r="G9" s="2" t="inlineStr">
        <is>
          <t>3</t>
        </is>
      </c>
      <c r="H9" s="2" t="inlineStr">
        <is>
          <t/>
        </is>
      </c>
      <c r="I9" t="inlineStr">
        <is>
          <t/>
        </is>
      </c>
      <c r="J9" s="2" t="inlineStr">
        <is>
          <t>pozemní odbavení</t>
        </is>
      </c>
      <c r="K9" s="2" t="inlineStr">
        <is>
          <t>3</t>
        </is>
      </c>
      <c r="L9" s="2" t="inlineStr">
        <is>
          <t/>
        </is>
      </c>
      <c r="M9" t="inlineStr">
        <is>
          <t/>
        </is>
      </c>
      <c r="N9" s="2" t="inlineStr">
        <is>
          <t>groundhandlingydelse|
groundhandling</t>
        </is>
      </c>
      <c r="O9" s="2" t="inlineStr">
        <is>
          <t>4|
4</t>
        </is>
      </c>
      <c r="P9" s="2" t="inlineStr">
        <is>
          <t xml:space="preserve">|
</t>
        </is>
      </c>
      <c r="Q9" t="inlineStr">
        <is>
          <t>Groundhandlingydelser er de ydelser, som er beskrevet i bilaget til bekendtgørelsen, og som foregår i en lufthavn i forhold til en bruger. De omfatter administrativ groundhandling, passagerbetjening, bagagehåndtering, handling af fragt og post, forpladshandling, rengøring og servicering af fly, brændstof- og oliehandling, vedligeholdelse af fly, operationel assistance og administration af flybesætninger, transport på jorden, catering.</t>
        </is>
      </c>
      <c r="R9" s="2" t="inlineStr">
        <is>
          <t>Bodenabfertigungsdienste|
Abfertigungsdienste|
Bodenabfertigung|
Versorgungsleistungen auf Flughäfen|
Tätigkeiten am Boden</t>
        </is>
      </c>
      <c r="S9" s="2" t="inlineStr">
        <is>
          <t>3|
2|
3|
2|
3</t>
        </is>
      </c>
      <c r="T9" s="2" t="inlineStr">
        <is>
          <t xml:space="preserve">|
|
|
|
</t>
        </is>
      </c>
      <c r="U9" t="inlineStr">
        <is>
          <t>Dienstleistungen rund um das Flugzeug am Boden, wie z.B. Ein- und Ausladen von Gepäck und Personen bzw. Fracht, Erstellung der notwendigen Papiere und Dokumente, Bodenstromversorgung, Betanken, Catering, Reinigung, Sicherung, Enteisung, Abziehen vom Finger</t>
        </is>
      </c>
      <c r="V9" s="2" t="inlineStr">
        <is>
          <t>επίγεια εξυπηρέτηση|
υπηρεσίες εδάφους</t>
        </is>
      </c>
      <c r="W9" s="2" t="inlineStr">
        <is>
          <t>4|
3</t>
        </is>
      </c>
      <c r="X9" s="2" t="inlineStr">
        <is>
          <t xml:space="preserve">preferred|
</t>
        </is>
      </c>
      <c r="Y9" t="inlineStr">
        <is>
          <t>Εργασίες στο έδαφος που αφορούν φόρτωση αποσκευών, συνοδεία επιβατών, καθαριότητα αεροπλάνων, προθέρμανση κινητήρων κλπ.</t>
        </is>
      </c>
      <c r="Z9" s="2" t="inlineStr">
        <is>
          <t>handling services|
groundhandling service|
ground handling|
groundhandling services|
ground services|
ground-handling services|
groundhandling|
ground-handling|
ground handling services</t>
        </is>
      </c>
      <c r="AA9" s="2" t="inlineStr">
        <is>
          <t>1|
1|
3|
1|
3|
3|
1|
1|
1</t>
        </is>
      </c>
      <c r="AB9" s="2" t="inlineStr">
        <is>
          <t xml:space="preserve">|
|
|
|
|
|
|
|
</t>
        </is>
      </c>
      <c r="AC9" t="inlineStr">
        <is>
          <t>services supplied at airports, not only for the aircraft itself but also for passengers and cargo, in support of the operation of air services</t>
        </is>
      </c>
      <c r="AD9" s="2" t="inlineStr">
        <is>
          <t>asistencia en tierra|
servicio de tierra|
servicios de asistencia en escala</t>
        </is>
      </c>
      <c r="AE9" s="2" t="inlineStr">
        <is>
          <t>3|
2|
2</t>
        </is>
      </c>
      <c r="AF9" s="2" t="inlineStr">
        <is>
          <t xml:space="preserve">|
|
</t>
        </is>
      </c>
      <c r="AG9" t="inlineStr">
        <is>
          <t>Todos los servicios que se prestan a una aeronave cuando aterriza. Incluye la asistencia administrativa, las operaciones en pista, la limpieza y aprovisionamiento de la cabina, la restauración, el repostaje de combustible, el mantenimiento, etc.</t>
        </is>
      </c>
      <c r="AH9" s="2" t="inlineStr">
        <is>
          <t>maapealne käitlus|
maapealne teenindus</t>
        </is>
      </c>
      <c r="AI9" s="2" t="inlineStr">
        <is>
          <t>3|
3</t>
        </is>
      </c>
      <c r="AJ9" s="2" t="inlineStr">
        <is>
          <t>|
preferred</t>
        </is>
      </c>
      <c r="AK9" t="inlineStr">
        <is>
          <t>lennujaamades lennujaama kasutajatele pakutavad teenused</t>
        </is>
      </c>
      <c r="AL9" s="2" t="inlineStr">
        <is>
          <t>maahuolinta|
maahuolintapalvelut</t>
        </is>
      </c>
      <c r="AM9" s="2" t="inlineStr">
        <is>
          <t>3|
2</t>
        </is>
      </c>
      <c r="AN9" s="2" t="inlineStr">
        <is>
          <t xml:space="preserve">|
</t>
        </is>
      </c>
      <c r="AO9" t="inlineStr">
        <is>
          <t>"(...) tarkoitetaan lentoasemalla ilma-aluksen käyttäjälle toimitettuja palveluja sellaisina kuin ne on määritelty EU:n neuvoston direktiivin 96/67/EY liitteessä."</t>
        </is>
      </c>
      <c r="AP9" s="2" t="inlineStr">
        <is>
          <t>assistance aéroportuaire|
assistance en escale|
service d'escale</t>
        </is>
      </c>
      <c r="AQ9" s="2" t="inlineStr">
        <is>
          <t>3|
3|
3</t>
        </is>
      </c>
      <c r="AR9" s="2" t="inlineStr">
        <is>
          <t xml:space="preserve">|
|
</t>
        </is>
      </c>
      <c r="AS9" t="inlineStr">
        <is>
          <t>ensemble des opérations à accomplir durant l'escale d'un aéronef comprenant toutes les interventions effectuées sur l'aéronef au sol, son chargement (fret, poste, ravitaillement) et le service aux voyageurs</t>
        </is>
      </c>
      <c r="AT9" s="2" t="inlineStr">
        <is>
          <t>seirbhísí láimhseála ar an talamh|
seirbhís ar an talamh</t>
        </is>
      </c>
      <c r="AU9" s="2" t="inlineStr">
        <is>
          <t>3|
3</t>
        </is>
      </c>
      <c r="AV9" s="2" t="inlineStr">
        <is>
          <t xml:space="preserve">|
</t>
        </is>
      </c>
      <c r="AW9" t="inlineStr">
        <is>
          <t/>
        </is>
      </c>
      <c r="AX9" s="2" t="inlineStr">
        <is>
          <t>zemaljske usluge</t>
        </is>
      </c>
      <c r="AY9" s="2" t="inlineStr">
        <is>
          <t>2</t>
        </is>
      </c>
      <c r="AZ9" s="2" t="inlineStr">
        <is>
          <t/>
        </is>
      </c>
      <c r="BA9" t="inlineStr">
        <is>
          <t>Zemaljske usluge u zračnim lukama čine skup tehničko-tehnoloških poslova i operacija koje su u funkciji sigurnog posluživanja zrakoplova, putnika, prtljage, robe, stvari i pošte u zračnoj luci. (Zakon o zračnim lukama (NN 19/98, 14/11))</t>
        </is>
      </c>
      <c r="BB9" s="2" t="inlineStr">
        <is>
          <t>földi kiszolgálás</t>
        </is>
      </c>
      <c r="BC9" s="2" t="inlineStr">
        <is>
          <t>4</t>
        </is>
      </c>
      <c r="BD9" s="2" t="inlineStr">
        <is>
          <t/>
        </is>
      </c>
      <c r="BE9" t="inlineStr">
        <is>
          <t>a repülőtereken a repülőtér használóinak nyújtott, a 96/67/EK irányelv mellékletében meghatározott szolgáltatások</t>
        </is>
      </c>
      <c r="BF9" s="2" t="inlineStr">
        <is>
          <t>assistenza a terra</t>
        </is>
      </c>
      <c r="BG9" s="2" t="inlineStr">
        <is>
          <t>3</t>
        </is>
      </c>
      <c r="BH9" s="2" t="inlineStr">
        <is>
          <t/>
        </is>
      </c>
      <c r="BI9" t="inlineStr">
        <is>
          <t>insieme delle operazioni compiute durante lo scalo di un aeromobile comprendente tutti gli interventi effettuati al suolo sull'aeromobile stesso e il suo carico, il rifornimento e il servizio ai passeggeri</t>
        </is>
      </c>
      <c r="BJ9" s="2" t="inlineStr">
        <is>
          <t>antžeminių paslaugų teikimas|
antžeminės paslaugos</t>
        </is>
      </c>
      <c r="BK9" s="2" t="inlineStr">
        <is>
          <t>3|
3</t>
        </is>
      </c>
      <c r="BL9" s="2" t="inlineStr">
        <is>
          <t xml:space="preserve">|
</t>
        </is>
      </c>
      <c r="BM9" t="inlineStr">
        <is>
          <t>lėktuvo aptarnavimas oro uoste prieš skrydį ar po skrydžio</t>
        </is>
      </c>
      <c r="BN9" s="2" t="inlineStr">
        <is>
          <t>apkalpošana uz zemes</t>
        </is>
      </c>
      <c r="BO9" s="2" t="inlineStr">
        <is>
          <t>3</t>
        </is>
      </c>
      <c r="BP9" s="2" t="inlineStr">
        <is>
          <t>preferred</t>
        </is>
      </c>
      <c r="BQ9" t="inlineStr">
        <is>
          <t>pakalpojumi, ko lidostu lietotājiem sniedz lidlaukos</t>
        </is>
      </c>
      <c r="BR9" s="2" t="inlineStr">
        <is>
          <t>groundhandling|
servizzi fuq l-art</t>
        </is>
      </c>
      <c r="BS9" s="2" t="inlineStr">
        <is>
          <t>3|
3</t>
        </is>
      </c>
      <c r="BT9" s="2" t="inlineStr">
        <is>
          <t>|
preferred</t>
        </is>
      </c>
      <c r="BU9" t="inlineStr">
        <is>
          <t>is-servizzi kollha marbuta ma' inġenju tal-ajru, bħall-għoti tal-fjuwil u l-manutenzjoni, u t-trattament (handling) tal-passiġġieri, il-bagalji u l-merkanzija</t>
        </is>
      </c>
      <c r="BV9" s="2" t="inlineStr">
        <is>
          <t>grondafhandelingsdiensten|
grondafhandeling|
gronddiensten</t>
        </is>
      </c>
      <c r="BW9" s="2" t="inlineStr">
        <is>
          <t>3|
3|
3</t>
        </is>
      </c>
      <c r="BX9" s="2" t="inlineStr">
        <is>
          <t xml:space="preserve">|
|
</t>
        </is>
      </c>
      <c r="BY9" t="inlineStr">
        <is>
          <t>verlening op een luchthaven, op basis van een vast tarief of een contract, van de volgende diensten: vertegenwoordiging van, beheer van en toezicht op een luchtvaartmaatschappij; passagiersafhandeling; bagageafhandeling; platformdiensten; catering; luchtvracht- en -postafhandeling; brandstofvoorziening van luchtvaartuigen; onderhoud en schoonmaak van luchtvaartuigen; vervoer op de grond; vluchtuitvoeringen, bemanningsadministratie en vluchtplanning</t>
        </is>
      </c>
      <c r="BZ9" s="2" t="inlineStr">
        <is>
          <t>obsługa naziemna</t>
        </is>
      </c>
      <c r="CA9" s="2" t="inlineStr">
        <is>
          <t>3</t>
        </is>
      </c>
      <c r="CB9" s="2" t="inlineStr">
        <is>
          <t/>
        </is>
      </c>
      <c r="CC9" t="inlineStr">
        <is>
          <t>Niezbędna obsługa samolotu po przylocie lub przed odlotem inna niż wykonywana przez służby ruchu lotniczego.</t>
        </is>
      </c>
      <c r="CD9" s="2" t="inlineStr">
        <is>
          <t>assistência em escala</t>
        </is>
      </c>
      <c r="CE9" s="2" t="inlineStr">
        <is>
          <t>3</t>
        </is>
      </c>
      <c r="CF9" s="2" t="inlineStr">
        <is>
          <t/>
        </is>
      </c>
      <c r="CG9" t="inlineStr">
        <is>
          <t>Conjunto dos serviços prestados durante a escala de uma aeronave, incluindo todas as intervenções envolvendo a aeronave no solo (orientação, estacionamento, carregamento e descarregamento, abastecimento, etc.) e o serviço de passageiros.</t>
        </is>
      </c>
      <c r="CH9" s="2" t="inlineStr">
        <is>
          <t>handling|
handling la sol|
servicii de handling la sol</t>
        </is>
      </c>
      <c r="CI9" s="2" t="inlineStr">
        <is>
          <t>3|
3|
3</t>
        </is>
      </c>
      <c r="CJ9" s="2" t="inlineStr">
        <is>
          <t xml:space="preserve">|
|
</t>
        </is>
      </c>
      <c r="CK9" t="inlineStr">
        <is>
          <t>ansamblul serviciilor specializate și baza materială asociată acestora, asigurate la sol aeronavelor, pasagerilor, mărfurilor și poștei</t>
        </is>
      </c>
      <c r="CL9" s="2" t="inlineStr">
        <is>
          <t>pozemná obsluha|
služby pozemnej obsluhy</t>
        </is>
      </c>
      <c r="CM9" s="2" t="inlineStr">
        <is>
          <t>3|
3</t>
        </is>
      </c>
      <c r="CN9" s="2" t="inlineStr">
        <is>
          <t xml:space="preserve">|
</t>
        </is>
      </c>
      <c r="CO9" t="inlineStr">
        <is>
          <t>komplexný súbor služieb poskytovaných na letisku, ktorý zahŕňa služby súvisiace s lietadlom (dopĺňanie paliva, zásobovanie, obsluhu, služby na ploche atď.) a vybavenie cestujúcich, batožiny, nákladu a poštových zásielok</t>
        </is>
      </c>
      <c r="CP9" s="2" t="inlineStr">
        <is>
          <t>zemeljska oskrba (zrakoplova)</t>
        </is>
      </c>
      <c r="CQ9" s="2" t="inlineStr">
        <is>
          <t>3</t>
        </is>
      </c>
      <c r="CR9" s="2" t="inlineStr">
        <is>
          <t/>
        </is>
      </c>
      <c r="CS9" t="inlineStr">
        <is>
          <t>oskrba letal, potnikov in tovora na letališču</t>
        </is>
      </c>
      <c r="CT9" s="2" t="inlineStr">
        <is>
          <t>marktjänster</t>
        </is>
      </c>
      <c r="CU9" s="2" t="inlineStr">
        <is>
          <t>3</t>
        </is>
      </c>
      <c r="CV9" s="2" t="inlineStr">
        <is>
          <t/>
        </is>
      </c>
      <c r="CW9" t="inlineStr">
        <is>
          <t>"de tjänster som utförs på en flygplats åt en användare enligt beskrivningen i bilagan"</t>
        </is>
      </c>
    </row>
    <row r="10">
      <c r="A10" s="1" t="str">
        <f>HYPERLINK("https://iate.europa.eu/entry/result/2228684/all", "2228684")</f>
        <v>2228684</v>
      </c>
      <c r="B10" t="inlineStr">
        <is>
          <t>SOCIAL QUESTIONS;LAW;EUROPEAN UNION</t>
        </is>
      </c>
      <c r="C10" t="inlineStr">
        <is>
          <t>SOCIAL QUESTIONS|migration;LAW|international law|private international law|rights of aliens|admission of aliens|visa policy;EUROPEAN UNION|European construction|deepening of the European Union|EU activity|EU policy</t>
        </is>
      </c>
      <c r="D10" t="inlineStr">
        <is>
          <t>yes</t>
        </is>
      </c>
      <c r="E10" t="inlineStr">
        <is>
          <t/>
        </is>
      </c>
      <c r="F10" s="2" t="inlineStr">
        <is>
          <t>Визов кодекс на Съюза|
Визов кодекс|
Европейски визов кодекс</t>
        </is>
      </c>
      <c r="G10" s="2" t="inlineStr">
        <is>
          <t>3|
3|
3</t>
        </is>
      </c>
      <c r="H10" s="2" t="inlineStr">
        <is>
          <t xml:space="preserve">|
|
</t>
        </is>
      </c>
      <c r="I10" t="inlineStr">
        <is>
          <t>условия и ред за издаване на визи на граждани на трета държава, които трябва да притежават виза, когато преминават външните граници на държавите членки, за транзитно преминаване или за планиран престой на територията на държави членки, по-кратък от три месеца за всеки шестмесечен период</t>
        </is>
      </c>
      <c r="J10" s="2" t="inlineStr">
        <is>
          <t>vízový kodex EU|
kodex Unie o vízech|
evropský vízový kodex|
vízový kodex</t>
        </is>
      </c>
      <c r="K10" s="2" t="inlineStr">
        <is>
          <t>2|
2|
2|
3</t>
        </is>
      </c>
      <c r="L10" s="2" t="inlineStr">
        <is>
          <t xml:space="preserve">|
|
|
</t>
        </is>
      </c>
      <c r="M10" t="inlineStr">
        <is>
          <t>postupy a podmínky udělování víz pro průjezd přes území členských států nebo předpokládané pobyty na tomto území nepřesahující tři měsíce během jakéhokoli šestiměsíčního období</t>
        </is>
      </c>
      <c r="N10" s="2" t="inlineStr">
        <is>
          <t>europæisk visumkodeks|
EU-visumkodeks|
visumkodeks|
fællesskabskodeks for visa</t>
        </is>
      </c>
      <c r="O10" s="2" t="inlineStr">
        <is>
          <t>2|
4|
4|
4</t>
        </is>
      </c>
      <c r="P10" s="2" t="inlineStr">
        <is>
          <t xml:space="preserve">|
|
|
</t>
        </is>
      </c>
      <c r="Q10" t="inlineStr">
        <is>
          <t>procedurer og betingelser for udstedelse af visa til tredjelandsstatsborgere, der skal have et visum, når de passerer medlemsstaternes ydre grænser, til transit gennem eller forventede ophold på medlemsstaternes område i højst tre måneder inden for en seks måneders periode</t>
        </is>
      </c>
      <c r="R10" s="2" t="inlineStr">
        <is>
          <t>Visakodex|
Visakodex der Union|
EU-Visakodex</t>
        </is>
      </c>
      <c r="S10" s="2" t="inlineStr">
        <is>
          <t>3|
3|
3</t>
        </is>
      </c>
      <c r="T10" s="2" t="inlineStr">
        <is>
          <t xml:space="preserve">|
|
</t>
        </is>
      </c>
      <c r="U10" t="inlineStr">
        <is>
          <t>Verfahren und Voraussetzungen für die Erteilung von Visa für die Durchreise durch das Hoheitsgebiet der Mitgliedstaaten oder für geplante Aufenthalte in diesem Gebiet von höchstens drei Monaten je Sechsmonatszeitraum an Drittstaatsangehörige, die beim Überschreiten der Außengrenzen im Besitz eines Visums sein müssen</t>
        </is>
      </c>
      <c r="V10" s="2" t="inlineStr">
        <is>
          <t>ενωσιακός κώδικας θεωρήσεων|
κώδικας θεωρήσεων|
ευρωπαϊκός κώδικας θεωρήσεων|
κώδικας θεωρήσεων της ΕΕ|
κοινοτικός κώδικας θεωρήσεων</t>
        </is>
      </c>
      <c r="W10" s="2" t="inlineStr">
        <is>
          <t>3|
3|
2|
3|
3</t>
        </is>
      </c>
      <c r="X10" s="2" t="inlineStr">
        <is>
          <t xml:space="preserve">|
|
|
|
</t>
        </is>
      </c>
      <c r="Y10" t="inlineStr">
        <is>
          <t>διαδικασίες και όροι χορήγησης θεωρήσεων σε κάθε υπήκοο τρίτης χώρας που έχει υποχρέωση θεώρησης για τη διέλευση των εξωτερικών συνόρων των κρατών μελών για διέλευση από ή με πρόθεση παραμονής στην επικράτεια των κρατών μελών, που δεν υπερβαίνει τους τρεις μήνες ανά εξάμηνη περίοδο</t>
        </is>
      </c>
      <c r="Z10" s="2" t="inlineStr">
        <is>
          <t>EU Visa Code|
European Visa Code|
Community Code on Visas|
Visa Code|
Union Code on Visas</t>
        </is>
      </c>
      <c r="AA10" s="2" t="inlineStr">
        <is>
          <t>4|
1|
4|
4|
1</t>
        </is>
      </c>
      <c r="AB10" s="2" t="inlineStr">
        <is>
          <t xml:space="preserve">|
|
|
|
</t>
        </is>
      </c>
      <c r="AC10" t="inlineStr">
        <is>
          <t>code outlining the procedures and conditions for issuing visas to any third-country national who must be in possession of a visa when crossing the external borders of the Member States for transit through or intended stays in the territory of the Member States not exceeding 90 days in any 180-day period</t>
        </is>
      </c>
      <c r="AD10" s="2" t="inlineStr">
        <is>
          <t>Código Europeo de Visados|
Código de Visados|
Código sobre Visados de la Unión</t>
        </is>
      </c>
      <c r="AE10" s="2" t="inlineStr">
        <is>
          <t>3|
3|
3</t>
        </is>
      </c>
      <c r="AF10" s="2" t="inlineStr">
        <is>
          <t xml:space="preserve">|
|
</t>
        </is>
      </c>
      <c r="AG10" t="inlineStr">
        <is>
          <t>Normas para la tramitación de las solicitudes de visado para estancias previstas en el territorio de los Estados miembros no superiores a tres meses en un período de seis meses.</t>
        </is>
      </c>
      <c r="AH10" s="2" t="inlineStr">
        <is>
          <t>viisaeeskiri|
liidu viisaeeskiri</t>
        </is>
      </c>
      <c r="AI10" s="2" t="inlineStr">
        <is>
          <t>3|
3</t>
        </is>
      </c>
      <c r="AJ10" s="2" t="inlineStr">
        <is>
          <t xml:space="preserve">|
</t>
        </is>
      </c>
      <c r="AK10" t="inlineStr">
        <is>
          <t>menetlused ja tingimused viisade andmiseks kolmandate riikide kodanikele, kellel peab olema liikmesriikide välispiiride ületamisel viisa liikmesriikide territooriumi läbimiseks transiidi eesmärgil või seal kavandatud viibimiseks kestusega kuni kolm kuud kuuekuulise ajavahemiku jooksul</t>
        </is>
      </c>
      <c r="AL10" s="2" t="inlineStr">
        <is>
          <t>viisumisäännöstö|
unionin viisumisäännöstö|
EU:n viisumisäännöstö</t>
        </is>
      </c>
      <c r="AM10" s="2" t="inlineStr">
        <is>
          <t>3|
3|
3</t>
        </is>
      </c>
      <c r="AN10" s="2" t="inlineStr">
        <is>
          <t xml:space="preserve">|
|
</t>
        </is>
      </c>
      <c r="AO10" t="inlineStr">
        <is>
          <t>menettelyt ja edellytykset, joita sovelletaan kolmansien maiden kansalaisiin, joilla on jäsenvaltioiden ulkorajoja ylittäessään oltava viisumi, silloin, kun jäsenvaltioiden kautta tapahtuvan kauttakulun tai jäsenvaltioiden alueella oleskelun on tarkoitus kestää enintään kolme kuukautta minkä hyvänsä kuuden kuukauden jakson aikana</t>
        </is>
      </c>
      <c r="AP10" s="2" t="inlineStr">
        <is>
          <t>code des visas</t>
        </is>
      </c>
      <c r="AQ10" s="2" t="inlineStr">
        <is>
          <t>3</t>
        </is>
      </c>
      <c r="AR10" s="2" t="inlineStr">
        <is>
          <t/>
        </is>
      </c>
      <c r="AS10" t="inlineStr">
        <is>
          <t>ensemble des procédures et des conditions de délivrance de visas aux ressortissants de pays tiers qui sont soumis à l’obligation de visa pour franchir les frontières extérieures des États membres pour les séjours prévus sur le territoire des États membres d'une durée maximale de 90 jours sur toute période de 180 jours</t>
        </is>
      </c>
      <c r="AT10" s="2" t="inlineStr">
        <is>
          <t>Cód Comhphobail maidir le Víosaí</t>
        </is>
      </c>
      <c r="AU10" s="2" t="inlineStr">
        <is>
          <t>3</t>
        </is>
      </c>
      <c r="AV10" s="2" t="inlineStr">
        <is>
          <t/>
        </is>
      </c>
      <c r="AW10" t="inlineStr">
        <is>
          <t/>
        </is>
      </c>
      <c r="AX10" s="2" t="inlineStr">
        <is>
          <t>Zakonik Unije o vizama|
Zakonik o vizama|
Europski zakonik o vizama</t>
        </is>
      </c>
      <c r="AY10" s="2" t="inlineStr">
        <is>
          <t>3|
4|
3</t>
        </is>
      </c>
      <c r="AZ10" s="2" t="inlineStr">
        <is>
          <t xml:space="preserve">|
|
</t>
        </is>
      </c>
      <c r="BA10" t="inlineStr">
        <is>
          <t>postupci i uvjeti za izdavanje viza državljanima trećih zemalja za tranzit preko ili planirani boravak na području država članica koji ne prelazi tri mjeseca unutar šestomjesečnog razdoblja</t>
        </is>
      </c>
      <c r="BB10" s="2" t="inlineStr">
        <is>
          <t>Uniós Vízumkódex</t>
        </is>
      </c>
      <c r="BC10" s="2" t="inlineStr">
        <is>
          <t>4</t>
        </is>
      </c>
      <c r="BD10" s="2" t="inlineStr">
        <is>
          <t/>
        </is>
      </c>
      <c r="BE10" t="inlineStr">
        <is>
          <t>Egységes kódex, amely egyesíti a vízumokkal kapcsolatos döntéseket szabályozó valamennyi jogi eszközt.</t>
        </is>
      </c>
      <c r="BF10" s="2" t="inlineStr">
        <is>
          <t>codice comunitario dei visti|
codice dei visti europeo|
codice dei visti|
codice UE dei visti</t>
        </is>
      </c>
      <c r="BG10" s="2" t="inlineStr">
        <is>
          <t>3|
3|
3|
3</t>
        </is>
      </c>
      <c r="BH10" s="2" t="inlineStr">
        <is>
          <t xml:space="preserve">|
|
|
</t>
        </is>
      </c>
      <c r="BI10" t="inlineStr">
        <is>
          <t>procedure e condizioni per il rilascio del visto di transito o per soggiorni previsti di non più di tre mesi su un periodo di sei mesi, nel territorio degli Stati membri che si applicano ai cittadini di paesi terzi che devono essere in possesso di un visto all’atto dell’attraversamento delle frontiere esterne degli Stati membri</t>
        </is>
      </c>
      <c r="BJ10" s="2" t="inlineStr">
        <is>
          <t>Bendrijos vizų kodeksas|
ES vizų kodeksas|
Vizų kodeksas</t>
        </is>
      </c>
      <c r="BK10" s="2" t="inlineStr">
        <is>
          <t>4|
3|
4</t>
        </is>
      </c>
      <c r="BL10" s="2" t="inlineStr">
        <is>
          <t xml:space="preserve">|
|
</t>
        </is>
      </c>
      <c r="BM10" t="inlineStr">
        <is>
          <t>procedūros ir sąlygos, taikomos išduodant vizas vykti tranzitu per valstybių narių teritoriją arba numatomam buvimui joje, neviršijančiam trijų mėnesių per bet kurį šešių mėnesių laikotarpį</t>
        </is>
      </c>
      <c r="BN10" s="2" t="inlineStr">
        <is>
          <t>Savienības Vīzu kodekss|
Eiropas Vīzu kodekss|
ES Vīzu kodekss|
Vīzu kodekss</t>
        </is>
      </c>
      <c r="BO10" s="2" t="inlineStr">
        <is>
          <t>3|
3|
3|
3</t>
        </is>
      </c>
      <c r="BP10" s="2" t="inlineStr">
        <is>
          <t xml:space="preserve">|
|
|
</t>
        </is>
      </c>
      <c r="BQ10" t="inlineStr">
        <is>
          <t>nosacījumu un procedūru kopums, kas attiecas uz vīzu izsniegšanu trešo valstu valstspiederīgajiem, kam, šķērsojot dalībvalstu ārējās robežas, vajadzīga vīza</t>
        </is>
      </c>
      <c r="BR10" s="2" t="inlineStr">
        <is>
          <t>Kodiċi dwar il-Viżi|
Kodiċi tal-UE dwar il-Viżi</t>
        </is>
      </c>
      <c r="BS10" s="2" t="inlineStr">
        <is>
          <t>3|
3</t>
        </is>
      </c>
      <c r="BT10" s="2" t="inlineStr">
        <is>
          <t xml:space="preserve">|
</t>
        </is>
      </c>
      <c r="BU10" t="inlineStr">
        <is>
          <t>regoli għall-ipproċessar tal-applikazzjonijiet għal viża għal żjarat maħsuba fit-territorju tal-Istati Membri, ta’ mhux aktar minn tliet xhur fi kwalunkwe perjodu ta’ sitt xhur</t>
        </is>
      </c>
      <c r="BV10" s="2" t="inlineStr">
        <is>
          <t>EU-visumcode|
Visumcode|
Europese visumcode|
visumcode van de Unie</t>
        </is>
      </c>
      <c r="BW10" s="2" t="inlineStr">
        <is>
          <t>3|
3|
3|
3</t>
        </is>
      </c>
      <c r="BX10" s="2" t="inlineStr">
        <is>
          <t xml:space="preserve">|
|
|
</t>
        </is>
      </c>
      <c r="BY10" t="inlineStr">
        <is>
          <t>code waarin de procedures en voorwaarden worden vastgesteld voor de afgifte van visa voor de doorreis over het grondgebied van de lidstaten of een voorgenomen verblijf op het grondgebied van de lidstaten van ten hoogste drie maanden binnen een periode van zes maanden.</t>
        </is>
      </c>
      <c r="BZ10" s="2" t="inlineStr">
        <is>
          <t>Unijny kodeks wizowy|
wspólnotowy kodeks wizowy|
kodeks wizowy|
europejski kodeks wizowy</t>
        </is>
      </c>
      <c r="CA10" s="2" t="inlineStr">
        <is>
          <t>3|
3|
2|
2</t>
        </is>
      </c>
      <c r="CB10" s="2" t="inlineStr">
        <is>
          <t xml:space="preserve">|
|
|
</t>
        </is>
      </c>
      <c r="CC10" t="inlineStr">
        <is>
          <t>dokument określający tryb i warunki wydawania wiz na tranzyt przez terytorium państw członkowskich lub planowany pobyt na terytorium państw członkowskich nieprzekraczający trzech miesięcy w dowolnym sześciomiesięcznym okresie</t>
        </is>
      </c>
      <c r="CD10" s="2" t="inlineStr">
        <is>
          <t>Código de Vistos da União|
Código de Vistos da União Europeia|
Código de Vistos</t>
        </is>
      </c>
      <c r="CE10" s="2" t="inlineStr">
        <is>
          <t>3|
3|
4</t>
        </is>
      </c>
      <c r="CF10" s="2" t="inlineStr">
        <is>
          <t xml:space="preserve">|
|
</t>
        </is>
      </c>
      <c r="CG10" t="inlineStr">
        <is>
          <t>&lt;i&gt;Corpus&lt;/i&gt; comum de normas, procedimentos e condições para a emissão de vistos de trânsito ou de estada aos nacionais de países terceiros sujeitos a visto que atravessam as fronteiras externas dos Estados-Membros da UE, estabelecido pelo Regulamento (CE) n.° 810/2009 do Parlamento Europeu e do Conselho, de 13.07.2009.&lt;br&gt;O Código de Vistos está em fase de reformulação e alteração.</t>
        </is>
      </c>
      <c r="CH10" s="2" t="inlineStr">
        <is>
          <t>Codul de vize al Uniunii|
Codul de vize</t>
        </is>
      </c>
      <c r="CI10" s="2" t="inlineStr">
        <is>
          <t>3|
4</t>
        </is>
      </c>
      <c r="CJ10" s="2" t="inlineStr">
        <is>
          <t xml:space="preserve">|
</t>
        </is>
      </c>
      <c r="CK10" t="inlineStr">
        <is>
          <t>proceduri și condiții de eliberare a vizelor pentru resortisanții țărilor terțe care trebuie să dețină o viză la trecerea frontierelor externe ale statelor membre, de tranzit sau de ședere pe teritoriul statelor membre pentru o perioadă care să nu depășească trei luni, în decursul unei perioade de șase luni</t>
        </is>
      </c>
      <c r="CL10" s="2" t="inlineStr">
        <is>
          <t>európsky vízový kódex|
vízový kódex Únie|
vízový kódex Spoločenstva|
vízový kódex</t>
        </is>
      </c>
      <c r="CM10" s="2" t="inlineStr">
        <is>
          <t>3|
3|
4|
4</t>
        </is>
      </c>
      <c r="CN10" s="2" t="inlineStr">
        <is>
          <t xml:space="preserve">|
|
|
</t>
        </is>
      </c>
      <c r="CO10" t="inlineStr">
        <is>
          <t>postupy a podmienky udeľovania víz na plánované pobyty na území členských štátov EÚ, ktorých dĺžka nepresahuje 90 dní v rámci akéhokoľvek 180-dňového obdobia</t>
        </is>
      </c>
      <c r="CP10" s="2" t="inlineStr">
        <is>
          <t>vizumski zakonik EU|
evropski vizumski zakonik|
vizumski zakonik</t>
        </is>
      </c>
      <c r="CQ10" s="2" t="inlineStr">
        <is>
          <t>3|
3|
3</t>
        </is>
      </c>
      <c r="CR10" s="2" t="inlineStr">
        <is>
          <t xml:space="preserve">|
|
</t>
        </is>
      </c>
      <c r="CS10" t="inlineStr">
        <is>
          <t>postopki in pogoji za izdajo vizumov za državljane tretjih držav, ki morajo pri prečkanju zunanjih meja držav članic imeti vizum za tranzit čez ozemlje držav članic ali za načrtovano bivanje na ozemlju držav članic, ki ne presega treh mesecev v katerem koli šestmesečnem obdobju</t>
        </is>
      </c>
      <c r="CT10" s="2" t="inlineStr">
        <is>
          <t>europeiska viseringskodexen|
viseringskodex|
unionskodex om viseringar</t>
        </is>
      </c>
      <c r="CU10" s="2" t="inlineStr">
        <is>
          <t>2|
3|
2</t>
        </is>
      </c>
      <c r="CV10" s="2" t="inlineStr">
        <is>
          <t xml:space="preserve">|
|
</t>
        </is>
      </c>
      <c r="CW10" t="inlineStr">
        <is>
          <t/>
        </is>
      </c>
    </row>
    <row r="11">
      <c r="A11" s="1" t="str">
        <f>HYPERLINK("https://iate.europa.eu/entry/result/3546876/all", "3546876")</f>
        <v>3546876</v>
      </c>
      <c r="B11" t="inlineStr">
        <is>
          <t>TRADE;PRODUCTION, TECHNOLOGY AND RESEARCH</t>
        </is>
      </c>
      <c r="C11" t="inlineStr">
        <is>
          <t>TRADE|marketing|commercial transaction|sale|distance selling|electronic commerce|electronic signature;PRODUCTION, TECHNOLOGY AND RESEARCH|technology and technical regulations|technology|digital technology</t>
        </is>
      </c>
      <c r="D11" t="inlineStr">
        <is>
          <t>yes</t>
        </is>
      </c>
      <c r="E11" t="inlineStr">
        <is>
          <t/>
        </is>
      </c>
      <c r="F11" s="2" t="inlineStr">
        <is>
          <t>квалифициран електронен подпис</t>
        </is>
      </c>
      <c r="G11" s="2" t="inlineStr">
        <is>
          <t>3</t>
        </is>
      </c>
      <c r="H11" s="2" t="inlineStr">
        <is>
          <t/>
        </is>
      </c>
      <c r="I11" t="inlineStr">
        <is>
          <t>усъвършенстван електронен подпис, който е създаден от устройство за създаване на квалифициран електронен подпис и се основава на квалифицирано удостоверение за електронни подписи</t>
        </is>
      </c>
      <c r="J11" s="2" t="inlineStr">
        <is>
          <t>kvalifikovaný elektronický podpis</t>
        </is>
      </c>
      <c r="K11" s="2" t="inlineStr">
        <is>
          <t>3</t>
        </is>
      </c>
      <c r="L11" s="2" t="inlineStr">
        <is>
          <t/>
        </is>
      </c>
      <c r="M11" t="inlineStr">
        <is>
          <t>&lt;a href="https://iate.europa.eu/entry/result/911152/cs" target="_blank"&gt;zaručený elektronický podpis&lt;/a&gt;&lt;small&gt;,&lt;/small&gt; který je vytvořen kvalifikovaným prostředkem pro vytváření elektronických podpisů a který je založen na kvalifikovaném certifikátu pro elektronické podpisy</t>
        </is>
      </c>
      <c r="N11" s="2" t="inlineStr">
        <is>
          <t>kvalificeret elektronisk signatur</t>
        </is>
      </c>
      <c r="O11" s="2" t="inlineStr">
        <is>
          <t>3</t>
        </is>
      </c>
      <c r="P11" s="2" t="inlineStr">
        <is>
          <t/>
        </is>
      </c>
      <c r="Q11" t="inlineStr">
        <is>
          <t>&lt;a href="https://iate.europa.eu/entry/result/911152/da" target="_blank"&gt;avanceret elektronisk signatur&lt;/a&gt;, der er genereret af et &lt;a href="https://iate.europa.eu/entry/result/3564435/da" target="_blank"&gt;kvalificeret elektronisk signaturgenereringssystem&lt;/a&gt; og baseret på et &lt;a href="https://iate.europa.eu/entry/result/3546938/da" target="_blank"&gt;kvalificeret certifikat for elektroniske signaturer&lt;/a&gt;</t>
        </is>
      </c>
      <c r="R11" s="2" t="inlineStr">
        <is>
          <t>qualifizierte elektronische Signatur</t>
        </is>
      </c>
      <c r="S11" s="2" t="inlineStr">
        <is>
          <t>3</t>
        </is>
      </c>
      <c r="T11" s="2" t="inlineStr">
        <is>
          <t/>
        </is>
      </c>
      <c r="U11" t="inlineStr">
        <is>
          <t>fortgeschrittene elektronische Signatur, die von einer qualifizierten elektronischen Signaturerstellungseinheit erstellt wurde und auf einem qualifizierten Zertifikat für elektronische Signaturen beruht</t>
        </is>
      </c>
      <c r="V11" s="2" t="inlineStr">
        <is>
          <t>εγκεκριμένη ηλεκτρονική υπογραφή|
αναγνωρισμένη ηλεκτρονική υπογραφή</t>
        </is>
      </c>
      <c r="W11" s="2" t="inlineStr">
        <is>
          <t>3|
3</t>
        </is>
      </c>
      <c r="X11" s="2" t="inlineStr">
        <is>
          <t xml:space="preserve">|
</t>
        </is>
      </c>
      <c r="Y11" t="inlineStr">
        <is>
          <t/>
        </is>
      </c>
      <c r="Z11" s="2" t="inlineStr">
        <is>
          <t>qualified electronic signature|
QES</t>
        </is>
      </c>
      <c r="AA11" s="2" t="inlineStr">
        <is>
          <t>3|
2</t>
        </is>
      </c>
      <c r="AB11" s="2" t="inlineStr">
        <is>
          <t xml:space="preserve">|
</t>
        </is>
      </c>
      <c r="AC11" t="inlineStr">
        <is>
          <t>&lt;i&gt;advanced electronic signature&lt;/i&gt; [ &lt;a href="/entry/result/911152/all" id="ENTRY_TO_ENTRY_CONVERTER" target="_blank"&gt;IATE:911152&lt;/a&gt; ] which is created by a qualified electronic signature creation device, and which is based on a qualified certificate for electronic signatures</t>
        </is>
      </c>
      <c r="AD11" s="2" t="inlineStr">
        <is>
          <t>firma electrónica cualificada</t>
        </is>
      </c>
      <c r="AE11" s="2" t="inlineStr">
        <is>
          <t>3</t>
        </is>
      </c>
      <c r="AF11" s="2" t="inlineStr">
        <is>
          <t/>
        </is>
      </c>
      <c r="AG11" t="inlineStr">
        <is>
          <t>Firma electrónica avanzada que se crea mediante un dispositivo de creación de firmas electrónicas cualificado y que se basa en un certificado cualificado de firma electrónica. [18.9.2013]</t>
        </is>
      </c>
      <c r="AH11" s="2" t="inlineStr">
        <is>
          <t>kvalifitseeritud e-allkiri</t>
        </is>
      </c>
      <c r="AI11" s="2" t="inlineStr">
        <is>
          <t>3</t>
        </is>
      </c>
      <c r="AJ11" s="2" t="inlineStr">
        <is>
          <t/>
        </is>
      </c>
      <c r="AK11" t="inlineStr">
        <is>
          <t>täiustatud e-allkiri, mis antakse kvalifitseeritud 
&lt;i&gt;e-allkirja andmise vahendi&lt;/i&gt; [ &lt;a href="/entry/result/3537041/all" id="ENTRY_TO_ENTRY_CONVERTER" target="_blank"&gt;IATE:3537041&lt;/a&gt; ] abil ja mis põhineb e-allkirja kvalifitseeritud sertifikaadil</t>
        </is>
      </c>
      <c r="AL11" s="2" t="inlineStr">
        <is>
          <t>hyväksytty sähköinen allekirjoitus</t>
        </is>
      </c>
      <c r="AM11" s="2" t="inlineStr">
        <is>
          <t>3</t>
        </is>
      </c>
      <c r="AN11" s="2" t="inlineStr">
        <is>
          <t/>
        </is>
      </c>
      <c r="AO11" t="inlineStr">
        <is>
          <t>kehittynyt sähköinen allekirjoitus, joka on luotu hyväksytyllä sähköisen allekirjoituksen luontivälineellä ja joka perustuu sähköisten allekirjoitusten hyväksyttyyn varmenteeseen</t>
        </is>
      </c>
      <c r="AP11" s="2" t="inlineStr">
        <is>
          <t>SEQ|
signature électronique qualifiée</t>
        </is>
      </c>
      <c r="AQ11" s="2" t="inlineStr">
        <is>
          <t>2|
3</t>
        </is>
      </c>
      <c r="AR11" s="2" t="inlineStr">
        <is>
          <t xml:space="preserve">|
</t>
        </is>
      </c>
      <c r="AS11" t="inlineStr">
        <is>
          <t>signature électronique avancée qui est créée à l'aide d'un dispositif de création de signature électronique qualifié et qui repose sur un certificat qualifié de signature électronique</t>
        </is>
      </c>
      <c r="AT11" s="2" t="inlineStr">
        <is>
          <t>síniú leictreonach cáilithe|
ríomhshíniú cáilithe</t>
        </is>
      </c>
      <c r="AU11" s="2" t="inlineStr">
        <is>
          <t>3|
3</t>
        </is>
      </c>
      <c r="AV11" s="2" t="inlineStr">
        <is>
          <t>|
preferred</t>
        </is>
      </c>
      <c r="AW11" t="inlineStr">
        <is>
          <t/>
        </is>
      </c>
      <c r="AX11" s="2" t="inlineStr">
        <is>
          <t>kvalificirani elektronički potpis</t>
        </is>
      </c>
      <c r="AY11" s="2" t="inlineStr">
        <is>
          <t>2</t>
        </is>
      </c>
      <c r="AZ11" s="2" t="inlineStr">
        <is>
          <t/>
        </is>
      </c>
      <c r="BA11" t="inlineStr">
        <is>
          <t>napredan elektronički potpis koji je izrađen pomoću kvalificiranih sredstava za izradu elektroničkog potpisa i temelji se na kvalificiranom certifikatu za elektroničke potpise</t>
        </is>
      </c>
      <c r="BB11" s="2" t="inlineStr">
        <is>
          <t>minősített elektronikus aláírás</t>
        </is>
      </c>
      <c r="BC11" s="2" t="inlineStr">
        <is>
          <t>4</t>
        </is>
      </c>
      <c r="BD11" s="2" t="inlineStr">
        <is>
          <t/>
        </is>
      </c>
      <c r="BE11" t="inlineStr">
        <is>
          <t>olyan, fokozott biztonságú elektronikus aláírás, amelyet minősített elektronikus aláírást létrehozó eszközzel állítottak elő, és amely elektronikus aláírás minősített tanúsítványán alapul</t>
        </is>
      </c>
      <c r="BF11" s="2" t="inlineStr">
        <is>
          <t>firma elettronica qualificata</t>
        </is>
      </c>
      <c r="BG11" s="2" t="inlineStr">
        <is>
          <t>3</t>
        </is>
      </c>
      <c r="BH11" s="2" t="inlineStr">
        <is>
          <t/>
        </is>
      </c>
      <c r="BI11" t="inlineStr">
        <is>
          <t>firma elettronica avanzata creata da un dispositivo per la creazione di una firma elettronica qualificata e basata su un certificato qualificato per firme elettroniche</t>
        </is>
      </c>
      <c r="BJ11" s="2" t="inlineStr">
        <is>
          <t>kvalifikuotas elektroninis parašas</t>
        </is>
      </c>
      <c r="BK11" s="2" t="inlineStr">
        <is>
          <t>3</t>
        </is>
      </c>
      <c r="BL11" s="2" t="inlineStr">
        <is>
          <t/>
        </is>
      </c>
      <c r="BM11" t="inlineStr">
        <is>
          <t>saugus elektroninis parašas, sukurtas naudojant kvalifikuotą elektroninio parašo kūrimo įtaisą ir patvirtintas kvalifikuotu elektroninio parašo sertifikatu</t>
        </is>
      </c>
      <c r="BN11" s="2" t="inlineStr">
        <is>
          <t>kvalificēts elektroniskais paraksts</t>
        </is>
      </c>
      <c r="BO11" s="2" t="inlineStr">
        <is>
          <t>3</t>
        </is>
      </c>
      <c r="BP11" s="2" t="inlineStr">
        <is>
          <t/>
        </is>
      </c>
      <c r="BQ11" t="inlineStr">
        <is>
          <t>uzlabots elektroniskais paraksts, kas radīts ar kvalificētu elektroniskā paraksta radīšanas ierīci, pamatā izmantojot kvalificētu elektroniskā paraksta sertifikātu</t>
        </is>
      </c>
      <c r="BR11" s="2" t="inlineStr">
        <is>
          <t>firma elettronika kwalifikata</t>
        </is>
      </c>
      <c r="BS11" s="2" t="inlineStr">
        <is>
          <t>3</t>
        </is>
      </c>
      <c r="BT11" s="2" t="inlineStr">
        <is>
          <t/>
        </is>
      </c>
      <c r="BU11" t="inlineStr">
        <is>
          <t>&lt;i&gt;firma elettronika avvanzata&lt;/i&gt; [ &lt;a href="/entry/result/911152/all" id="ENTRY_TO_ENTRY_CONVERTER" target="_blank"&gt;IATE:911152&lt;/a&gt; ] li tkun maħluqa minn apparat għall-ħolqien tal-firem elettroniċi kwalifikati, u li tkun ibbażata fuq ċertifikat kwalifikat għall-firem elettroniċi</t>
        </is>
      </c>
      <c r="BV11" s="2" t="inlineStr">
        <is>
          <t>gekwalificeerde elektronische handtekening</t>
        </is>
      </c>
      <c r="BW11" s="2" t="inlineStr">
        <is>
          <t>3</t>
        </is>
      </c>
      <c r="BX11" s="2" t="inlineStr">
        <is>
          <t/>
        </is>
      </c>
      <c r="BY11" t="inlineStr">
        <is>
          <t>geavanceerde elektronische handtekening die is aangemaakt met een gekwalificeerd middel voor het aanmaken van elektronische handtekeningen en die gebaseerd is op een gekwalificeerd certificaat voor elektronische handtekeningen</t>
        </is>
      </c>
      <c r="BZ11" s="2" t="inlineStr">
        <is>
          <t>kwalifikowany podpis elektroniczny</t>
        </is>
      </c>
      <c r="CA11" s="2" t="inlineStr">
        <is>
          <t>3</t>
        </is>
      </c>
      <c r="CB11" s="2" t="inlineStr">
        <is>
          <t/>
        </is>
      </c>
      <c r="CC11" t="inlineStr">
        <is>
          <t>zaawansowany podpis elektroniczny, który jest składany za pomocą kwalifikowanego urządzenia do składania podpisu elektronicznego i który opiera się na kwalifikowanym certyfikacie podpisu elektronicznego</t>
        </is>
      </c>
      <c r="CD11" s="2" t="inlineStr">
        <is>
          <t>assinatura eletrónica qualificada</t>
        </is>
      </c>
      <c r="CE11" s="2" t="inlineStr">
        <is>
          <t>3</t>
        </is>
      </c>
      <c r="CF11" s="2" t="inlineStr">
        <is>
          <t/>
        </is>
      </c>
      <c r="CG11" t="inlineStr">
        <is>
          <t>Assinatura eletrónica avançada que é criada por um dispositivo de criação de assinaturas eletrónicas qualificado e que se baseia num certificado qualificado de assinatura eletrónica.</t>
        </is>
      </c>
      <c r="CH11" s="2" t="inlineStr">
        <is>
          <t>semnătură electronică calificată</t>
        </is>
      </c>
      <c r="CI11" s="2" t="inlineStr">
        <is>
          <t>3</t>
        </is>
      </c>
      <c r="CJ11" s="2" t="inlineStr">
        <is>
          <t/>
        </is>
      </c>
      <c r="CK11" t="inlineStr">
        <is>
          <t>&lt;i&gt;semnătură electronică extinsă&lt;/i&gt; [ &lt;a href="/entry/result/911152/all" id="ENTRY_TO_ENTRY_CONVERTER" target="_blank"&gt;IATE:911152&lt;/a&gt; ], bazată pe un certificat calificat</t>
        </is>
      </c>
      <c r="CL11" s="2" t="inlineStr">
        <is>
          <t>kvalifikovaný elektronický podpis</t>
        </is>
      </c>
      <c r="CM11" s="2" t="inlineStr">
        <is>
          <t>3</t>
        </is>
      </c>
      <c r="CN11" s="2" t="inlineStr">
        <is>
          <t/>
        </is>
      </c>
      <c r="CO11" t="inlineStr">
        <is>
          <t>zdokonalený elektronický podpis vyhotovený s použitím kvalifikovaného zariadenia na vyhotovenie elektronického podpisu a založený na kvalifikovanom certifikáte pre elektronické podpisy</t>
        </is>
      </c>
      <c r="CP11" s="2" t="inlineStr">
        <is>
          <t>kvalificirani elektronski podpis</t>
        </is>
      </c>
      <c r="CQ11" s="2" t="inlineStr">
        <is>
          <t>3</t>
        </is>
      </c>
      <c r="CR11" s="2" t="inlineStr">
        <is>
          <t/>
        </is>
      </c>
      <c r="CS11" t="inlineStr">
        <is>
          <t>napredni elektronski podpis, ki se ustvari z napravo za ustvarjanje kvalificiranega elektronskega podpisa in temelji na kvalificiranem potrdilu za elektronske podpise</t>
        </is>
      </c>
      <c r="CT11" s="2" t="inlineStr">
        <is>
          <t>kvalificerad elektronisk underskrift</t>
        </is>
      </c>
      <c r="CU11" s="2" t="inlineStr">
        <is>
          <t>3</t>
        </is>
      </c>
      <c r="CV11" s="2" t="inlineStr">
        <is>
          <t/>
        </is>
      </c>
      <c r="CW11" t="inlineStr">
        <is>
          <t>&lt;a href="https://iate.europa.eu/entry/result/911152" target="_blank"&gt;avancerad elektronisk underskrift &lt;/a&gt;som skapas med hjälp av en kvalificerad anordning för underskriftframställning och som är baserad på ett kvalificerat certifikat för elektroniska underskrifter</t>
        </is>
      </c>
    </row>
    <row r="12">
      <c r="A12" s="1" t="str">
        <f>HYPERLINK("https://iate.europa.eu/entry/result/2105231/all", "2105231")</f>
        <v>2105231</v>
      </c>
      <c r="B12" t="inlineStr">
        <is>
          <t>INTERNATIONAL RELATIONS;EUROPEAN UNION</t>
        </is>
      </c>
      <c r="C12" t="inlineStr">
        <is>
          <t>INTERNATIONAL RELATIONS;EUROPEAN UNION</t>
        </is>
      </c>
      <c r="D12" t="inlineStr">
        <is>
          <t>yes</t>
        </is>
      </c>
      <c r="E12" t="inlineStr">
        <is>
          <t/>
        </is>
      </c>
      <c r="F12" s="2" t="inlineStr">
        <is>
          <t>Кодекс на Съюза за режима на движение на лица през границите|
Кодекс на шенгенските граници</t>
        </is>
      </c>
      <c r="G12" s="2" t="inlineStr">
        <is>
          <t>4|
4</t>
        </is>
      </c>
      <c r="H12" s="2" t="inlineStr">
        <is>
          <t xml:space="preserve">|
</t>
        </is>
      </c>
      <c r="I12" t="inlineStr">
        <is>
          <t/>
        </is>
      </c>
      <c r="J12" s="2" t="inlineStr">
        <is>
          <t>Schengenský hraniční kodex|
kodex Unie o pravidlech upravujících přeshraniční pohyb osob</t>
        </is>
      </c>
      <c r="K12" s="2" t="inlineStr">
        <is>
          <t>3|
3</t>
        </is>
      </c>
      <c r="L12" s="2" t="inlineStr">
        <is>
          <t xml:space="preserve">|
</t>
        </is>
      </c>
      <c r="M12" t="inlineStr">
        <is>
          <t>nařízení, které má zlepšit legislativní část integrovaného řízení hranic Evropské unie stanovením pravidel o hraniční kontrole osob překračujících vnější hranice EU a znovu zavedení kontrol na vnitřních hranicích</t>
        </is>
      </c>
      <c r="N12" s="2" t="inlineStr">
        <is>
          <t>EU-kodeks for personers grænsepassage|
Schengengrænsekodeks</t>
        </is>
      </c>
      <c r="O12" s="2" t="inlineStr">
        <is>
          <t>3|
3</t>
        </is>
      </c>
      <c r="P12" s="2" t="inlineStr">
        <is>
          <t xml:space="preserve">|
</t>
        </is>
      </c>
      <c r="Q12" t="inlineStr">
        <is>
          <t>forordning, der ændrer eksisterende lovgivning om grænsekontrol og gælder for enhver person, der passerer en medlemsstats indre eller ydre grænser</t>
        </is>
      </c>
      <c r="R12" s="2" t="inlineStr">
        <is>
          <t>SGK|
Schengener Grenzkodex|
Unionskodex für das Überschreiten der Grenzen durch Personen</t>
        </is>
      </c>
      <c r="S12" s="2" t="inlineStr">
        <is>
          <t>3|
4|
3</t>
        </is>
      </c>
      <c r="T12" s="2" t="inlineStr">
        <is>
          <t xml:space="preserve">|
|
</t>
        </is>
      </c>
      <c r="U12" t="inlineStr">
        <is>
          <t>Verordnung zur Konsolidierung und Weiterentwicklung der Rechtsvorschriften der Politik der Europäischen Union für den integrierten Grenzschutz, indem ein Regelwerk für die Grenzkontrolle von Personen, die die Außengrenzen der EU überschreiten, und für die vorübergehende Wiedereinführung von Grenzkontrollen an den Binnengrenzen festgelegt wird</t>
        </is>
      </c>
      <c r="V12" s="2" t="inlineStr">
        <is>
          <t>κώδικας σχετικά με το καθεστώς διέλευσης προσώπων από τα σύνορα|
κώδικας συνόρων του Σένγκεν</t>
        </is>
      </c>
      <c r="W12" s="2" t="inlineStr">
        <is>
          <t>3|
3</t>
        </is>
      </c>
      <c r="X12" s="2" t="inlineStr">
        <is>
          <t xml:space="preserve">|
</t>
        </is>
      </c>
      <c r="Y12" t="inlineStr">
        <is>
          <t/>
        </is>
      </c>
      <c r="Z12" s="2" t="inlineStr">
        <is>
          <t>Schengen Border Code|
Union Code on the rules governing the movement of persons across borders|
Schengen Borders Code|
Community Code on the rules governing the movement of persons across borders|
SBC</t>
        </is>
      </c>
      <c r="AA12" s="2" t="inlineStr">
        <is>
          <t>1|
4|
4|
3|
1</t>
        </is>
      </c>
      <c r="AB12" s="2" t="inlineStr">
        <is>
          <t xml:space="preserve">|
|
|
obsolete|
</t>
        </is>
      </c>
      <c r="AC12" t="inlineStr">
        <is>
          <t>regulation that modifies existing legislation on border checks and applies to any person crossing the internal or external borders of a Member State</t>
        </is>
      </c>
      <c r="AD12" s="2" t="inlineStr">
        <is>
          <t>Código de Fronteras Schengen|
Código de normas de la Unión para el cruce de personas por las fronteras</t>
        </is>
      </c>
      <c r="AE12" s="2" t="inlineStr">
        <is>
          <t>4|
4</t>
        </is>
      </c>
      <c r="AF12" s="2" t="inlineStr">
        <is>
          <t xml:space="preserve">|
</t>
        </is>
      </c>
      <c r="AG12" t="inlineStr">
        <is>
          <t>Conjunto de normas que consolidan y desarrollan el aspecto legislativo de la política de la Unión Europea de gestión integrada de las fronteras, precisando las normas relativas al control fronterizo de las personas que crucen las fronteras exteriores de la UE y sobre la reintroducción temporal del control fronterizo en las fronteras interiores.</t>
        </is>
      </c>
      <c r="AH12" s="2" t="inlineStr">
        <is>
          <t>isikute üle piiri liikumist reguleerivad liidu eeskirjad|
Schengeni piirieeskirjad</t>
        </is>
      </c>
      <c r="AI12" s="2" t="inlineStr">
        <is>
          <t>3|
3</t>
        </is>
      </c>
      <c r="AJ12" s="2" t="inlineStr">
        <is>
          <t xml:space="preserve">|
</t>
        </is>
      </c>
      <c r="AK12" t="inlineStr">
        <is>
          <t/>
        </is>
      </c>
      <c r="AL12" s="2" t="inlineStr">
        <is>
          <t>henkilöiden liikkumista rajojen yli koskeva unionin säännöstö|
Schengenin rajasäännöstö</t>
        </is>
      </c>
      <c r="AM12" s="2" t="inlineStr">
        <is>
          <t>3|
3</t>
        </is>
      </c>
      <c r="AN12" s="2" t="inlineStr">
        <is>
          <t xml:space="preserve">|
</t>
        </is>
      </c>
      <c r="AO12" t="inlineStr">
        <is>
          <t>asetus, jonka tarkoituksena on kehittää ulkorajojen yhdennettyä valvontaa koskevan EU-politiikan lainsäädännöllistä osiota vahvistamalla EU:n ulkorajat ylittävien henkilöiden rajatarkastuksia ja sisärajavalvonnan väliaikaista palauttamista koskevat säännöt</t>
        </is>
      </c>
      <c r="AP12" s="2" t="inlineStr">
        <is>
          <t>code de l'Union relatif au régime de franchissement des frontières par les personnes|
code frontières Schengen</t>
        </is>
      </c>
      <c r="AQ12" s="2" t="inlineStr">
        <is>
          <t>3|
3</t>
        </is>
      </c>
      <c r="AR12" s="2" t="inlineStr">
        <is>
          <t xml:space="preserve">|
</t>
        </is>
      </c>
      <c r="AS12" t="inlineStr">
        <is>
          <t>règlement visant à consolider et à développer le volet législatif de la politique de gestion intégrée des frontières de l'Union européenne en précisant les règles relatives au contrôle aux frontières des personnes franchissant les frontières extérieures de l'UE et à la réintroduction temporaire du contrôle aux frontières intérieures</t>
        </is>
      </c>
      <c r="AT12" s="2" t="inlineStr">
        <is>
          <t>Cód Teorainneacha Schengen|
Cód Comhphobail maidir leis na rialacha lena rialaítear gluaiseacht daoine thar theorainneacha|
CTS</t>
        </is>
      </c>
      <c r="AU12" s="2" t="inlineStr">
        <is>
          <t>3|
3|
3</t>
        </is>
      </c>
      <c r="AV12" s="2" t="inlineStr">
        <is>
          <t xml:space="preserve">|
|
</t>
        </is>
      </c>
      <c r="AW12" t="inlineStr">
        <is>
          <t>rialachán lena modhnaítear an reachtáíocht atá ann cheana maidir le seiceálacha teorann agus a bhfuil feidhm aige maidir le haon duine a thrasnaíonn teorainneacha inmheánacha nó seachtracha Ballstáit</t>
        </is>
      </c>
      <c r="AX12" s="2" t="inlineStr">
        <is>
          <t>Zakonik o schengenskim granicama|
Zakonik Unije o pravilima kojima se uređuje kretanje osoba preko granica</t>
        </is>
      </c>
      <c r="AY12" s="2" t="inlineStr">
        <is>
          <t>4|
3</t>
        </is>
      </c>
      <c r="AZ12" s="2" t="inlineStr">
        <is>
          <t xml:space="preserve">|
</t>
        </is>
      </c>
      <c r="BA12" t="inlineStr">
        <is>
          <t/>
        </is>
      </c>
      <c r="BB12" s="2" t="inlineStr">
        <is>
          <t>Schengeni határellenőrzési kódex|
a személyek határátlépésére irányadó szabályok uniós kódexe</t>
        </is>
      </c>
      <c r="BC12" s="2" t="inlineStr">
        <is>
          <t>4|
4</t>
        </is>
      </c>
      <c r="BD12" s="2" t="inlineStr">
        <is>
          <t xml:space="preserve">|
</t>
        </is>
      </c>
      <c r="BE12" t="inlineStr">
        <is>
          <t>Az addig különböző jogszabályokban foglalt rendelkezéseket továbbfejlesztő és egy szövegben egyesítő rendelet, amely meghatározza a külső határellenőrzés és az - ideiglenesen, rendkívüli helyzetekben alkalmazandó - belső határellenőrzés szabályait.</t>
        </is>
      </c>
      <c r="BF12" s="2" t="inlineStr">
        <is>
          <t>codice unionale relativo al regime di attraversamento delle frontiere da parte delle persone|
codice frontiere Schengen</t>
        </is>
      </c>
      <c r="BG12" s="2" t="inlineStr">
        <is>
          <t>4|
4</t>
        </is>
      </c>
      <c r="BH12" s="2" t="inlineStr">
        <is>
          <t xml:space="preserve">|
</t>
        </is>
      </c>
      <c r="BI12" t="inlineStr">
        <is>
          <t>regolamento che prevede l’assenza del controllo di frontiera sulle persone che attraversano le frontiere interne tra gli Stati membri dell’Unione europea e stabilisce le norme applicabili al controllo di frontiera sulle persone che attraversano le frontiere esterne degli Stati membri dell’Unione europea</t>
        </is>
      </c>
      <c r="BJ12" s="2" t="inlineStr">
        <is>
          <t>Taisyklių, reglamentuojančių asmenų judėjimą per sienas, Sąjungos kodeksas|
Šengeno sienų kodeksas</t>
        </is>
      </c>
      <c r="BK12" s="2" t="inlineStr">
        <is>
          <t>3|
3</t>
        </is>
      </c>
      <c r="BL12" s="2" t="inlineStr">
        <is>
          <t xml:space="preserve">|
</t>
        </is>
      </c>
      <c r="BM12" t="inlineStr">
        <is>
          <t/>
        </is>
      </c>
      <c r="BN12" s="2" t="inlineStr">
        <is>
          <t>Savienības Kodekss par noteikumiem, kas reglamentē personu pārvietošanos pār robežām|
Šengenas Robežu kodekss</t>
        </is>
      </c>
      <c r="BO12" s="2" t="inlineStr">
        <is>
          <t>3|
3</t>
        </is>
      </c>
      <c r="BP12" s="2" t="inlineStr">
        <is>
          <t xml:space="preserve">|
</t>
        </is>
      </c>
      <c r="BQ12" t="inlineStr">
        <is>
          <t/>
        </is>
      </c>
      <c r="BR12" s="2" t="inlineStr">
        <is>
          <t>Kodiċi Komunitarju dwar ir-regoli li jirregolaw il-moviment ta' persuni minn naħa għal oħra tal-fruntiera|
Kodiċi tal-Fruntieri ta' Schengen</t>
        </is>
      </c>
      <c r="BS12" s="2" t="inlineStr">
        <is>
          <t>3|
3</t>
        </is>
      </c>
      <c r="BT12" s="2" t="inlineStr">
        <is>
          <t xml:space="preserve">|
</t>
        </is>
      </c>
      <c r="BU12" t="inlineStr">
        <is>
          <t>Oriġinarjament intiż bħala aġġornament tal-Manwal Komuni, il-Kodiċi jfittex li jistabbilixxi Kodiċi Komunitarju ġenwin dwar ir-regoli li jirregolaw iċ-ċaqliq ta' persuni minn naħa għal oħra tal-fruntieri, b'parti waħda dwar il-fruntieri esterni (Titlu II) u parti oħra dwar il-fruntieri interni (Titlu III).</t>
        </is>
      </c>
      <c r="BV12" s="2" t="inlineStr">
        <is>
          <t>Schengengrenscode|
Uniecode voor de overschrijding van de grenzen door personen</t>
        </is>
      </c>
      <c r="BW12" s="2" t="inlineStr">
        <is>
          <t>3|
3</t>
        </is>
      </c>
      <c r="BX12" s="2" t="inlineStr">
        <is>
          <t xml:space="preserve">|
</t>
        </is>
      </c>
      <c r="BY12" t="inlineStr">
        <is>
          <t>verordening tot wijziging en consolidatie van de bestaande EU-wetgeving betreffende controles van personen aan de buitengrenzen van de EU en betreffende de tijdelijke herinvoering van grenscontroles aan de binnengrenzen</t>
        </is>
      </c>
      <c r="BZ12" s="2" t="inlineStr">
        <is>
          <t>kodeks graniczny Schengen|
unijny kodeks zasad regulujących przepływ osób przez granice</t>
        </is>
      </c>
      <c r="CA12" s="2" t="inlineStr">
        <is>
          <t>4|
3</t>
        </is>
      </c>
      <c r="CB12" s="2" t="inlineStr">
        <is>
          <t xml:space="preserve">|
</t>
        </is>
      </c>
      <c r="CC12" t="inlineStr">
        <is>
          <t/>
        </is>
      </c>
      <c r="CD12" s="2" t="inlineStr">
        <is>
          <t>Código das Fronteiras Schengen|
código da União relativo ao regime de passagem de pessoas nas fronteiras</t>
        </is>
      </c>
      <c r="CE12" s="2" t="inlineStr">
        <is>
          <t>3|
3</t>
        </is>
      </c>
      <c r="CF12" s="2" t="inlineStr">
        <is>
          <t xml:space="preserve">|
</t>
        </is>
      </c>
      <c r="CG12" t="inlineStr">
        <is>
          <t>Conjunto de normas que regem o controlo das pessoas na passagem das fronteiras externas da União e a reintrodução temporária do controlo fronteiriço nas fronteiras internas.</t>
        </is>
      </c>
      <c r="CH12" s="2" t="inlineStr">
        <is>
          <t>Codul frontierelor Schengen|
Codul Uniunii privind regimul de trecere a frontierelor de către persoane</t>
        </is>
      </c>
      <c r="CI12" s="2" t="inlineStr">
        <is>
          <t>3|
3</t>
        </is>
      </c>
      <c r="CJ12" s="2" t="inlineStr">
        <is>
          <t xml:space="preserve">|
</t>
        </is>
      </c>
      <c r="CK12" t="inlineStr">
        <is>
          <t/>
        </is>
      </c>
      <c r="CL12" s="2" t="inlineStr">
        <is>
          <t>Kódex schengenských hraníc|
kódex Únie o pravidlách upravujúcich pohyb osôb cez hranice</t>
        </is>
      </c>
      <c r="CM12" s="2" t="inlineStr">
        <is>
          <t>3|
3</t>
        </is>
      </c>
      <c r="CN12" s="2" t="inlineStr">
        <is>
          <t xml:space="preserve">|
</t>
        </is>
      </c>
      <c r="CO12" t="inlineStr">
        <is>
          <t>právny predpis, ktorým sa upravuje pohyb osôb pri prekročení vnútorných alebo vonkajších hraníc členských štátov</t>
        </is>
      </c>
      <c r="CP12" s="2" t="inlineStr">
        <is>
          <t>Zakonik Unije o pravilih, ki urejajo gibanje oseb prek meja|
zakonik o schengenskih mejah</t>
        </is>
      </c>
      <c r="CQ12" s="2" t="inlineStr">
        <is>
          <t>3|
3</t>
        </is>
      </c>
      <c r="CR12" s="2" t="inlineStr">
        <is>
          <t xml:space="preserve">|
</t>
        </is>
      </c>
      <c r="CS12" t="inlineStr">
        <is>
          <t>sklop celotne obstoječe schengenske zakonodaje, ki določa standarde in postopke, po katerih se morajo ravnati države članice pri izvajanju osebne kontrole na notranjih in zunanjih mejah unije</t>
        </is>
      </c>
      <c r="CT12" s="2" t="inlineStr">
        <is>
          <t>kodex om Schengengränserna|
unionskodex om gränspassage för personer</t>
        </is>
      </c>
      <c r="CU12" s="2" t="inlineStr">
        <is>
          <t>3|
3</t>
        </is>
      </c>
      <c r="CV12" s="2" t="inlineStr">
        <is>
          <t xml:space="preserve">|
</t>
        </is>
      </c>
      <c r="CW12" t="inlineStr">
        <is>
          <t/>
        </is>
      </c>
    </row>
    <row r="13">
      <c r="A13" s="1" t="str">
        <f>HYPERLINK("https://iate.europa.eu/entry/result/3569456/all", "3569456")</f>
        <v>3569456</v>
      </c>
      <c r="B13" t="inlineStr">
        <is>
          <t>EDUCATION AND COMMUNICATIONS;INTERNATIONAL ORGANISATIONS;POLITICS</t>
        </is>
      </c>
      <c r="C13" t="inlineStr">
        <is>
          <t>EDUCATION AND COMMUNICATIONS|information technology and data processing;INTERNATIONAL ORGANISATIONS|world organisations|world organisation|Interpol;POLITICS|politics and public safety|public safety|public order|police checks|border control</t>
        </is>
      </c>
      <c r="D13" t="inlineStr">
        <is>
          <t>yes</t>
        </is>
      </c>
      <c r="E13" t="inlineStr">
        <is>
          <t/>
        </is>
      </c>
      <c r="F13" s="2" t="inlineStr">
        <is>
          <t>TDAWN|
база данни TDAWN|
документи за пътуване, свързани с бюлетини</t>
        </is>
      </c>
      <c r="G13" s="2" t="inlineStr">
        <is>
          <t>3|
3|
3</t>
        </is>
      </c>
      <c r="H13" s="2" t="inlineStr">
        <is>
          <t xml:space="preserve">|
|
</t>
        </is>
      </c>
      <c r="I13" t="inlineStr">
        <is>
          <t>база данни на Интерпол, която позволява на служителите на гранична полиция да сравняват паспортни данни на пътници спрямо валидните бюлетините на Интерпол за издирвани лица и др. видове противодействие на престъпността</t>
        </is>
      </c>
      <c r="J13" s="2" t="inlineStr">
        <is>
          <t>databáze TDAWN|
databáze cestovních dokladů s údaji uvedenými v oběžnících</t>
        </is>
      </c>
      <c r="K13" s="2" t="inlineStr">
        <is>
          <t>3|
3</t>
        </is>
      </c>
      <c r="L13" s="2" t="inlineStr">
        <is>
          <t xml:space="preserve">|
</t>
        </is>
      </c>
      <c r="M13" t="inlineStr">
        <is>
          <t>databáze umožňující policii na hraničních přechodech porovnat údaje z pasu s údaji uvedenými v oběžnících Interpolu &lt;a href="/entry/result/3532258/all" id="ENTRY_TO_ENTRY_CONVERTER" target="_blank"&gt;IATE:3532258&lt;/a&gt; s cílem zjistit, zda nejsou tyto údaje uvedeny v oběžníku</t>
        </is>
      </c>
      <c r="N13" s="2" t="inlineStr">
        <is>
          <t>TDAWN|
rejsedokumenter med tilknyttede notifikationer</t>
        </is>
      </c>
      <c r="O13" s="2" t="inlineStr">
        <is>
          <t>3|
3</t>
        </is>
      </c>
      <c r="P13" s="2" t="inlineStr">
        <is>
          <t xml:space="preserve">|
</t>
        </is>
      </c>
      <c r="Q13" t="inlineStr">
        <is>
          <t>database, som gør det muligt ved grænsekontrol at tjekke, om et rejsedokument er genstand for en notifikation fra INTERPOL</t>
        </is>
      </c>
      <c r="R13" s="2" t="inlineStr">
        <is>
          <t>TDAWN|
Interpol-TDAWN|
Datenbank zur Erfassung von Ausschreibungen zugeordneten Reisedokumenten|
Interpol-Datenbank zur Erfassung von Ausschreibungen zugeordneten Reisedokumenten</t>
        </is>
      </c>
      <c r="S13" s="2" t="inlineStr">
        <is>
          <t>3|
3|
3|
3</t>
        </is>
      </c>
      <c r="T13" s="2" t="inlineStr">
        <is>
          <t xml:space="preserve">|
|
|
</t>
        </is>
      </c>
      <c r="U13" t="inlineStr">
        <is>
          <t>Interpol-Datenbank für Reisedokumente von Personen, die Gegenstand einer Ausschreibung (&lt;a href="/entry/result/3532258/all" id="ENTRY_TO_ENTRY_CONVERTER" target="_blank"&gt;IATE:3532258&lt;/a&gt; ) sind</t>
        </is>
      </c>
      <c r="V13" s="2" t="inlineStr">
        <is>
          <t>TDAWN|
ταξιδιωτικά έγγραφα που συνδέονται με καταχωρίσεις</t>
        </is>
      </c>
      <c r="W13" s="2" t="inlineStr">
        <is>
          <t>3|
3</t>
        </is>
      </c>
      <c r="X13" s="2" t="inlineStr">
        <is>
          <t xml:space="preserve">|
</t>
        </is>
      </c>
      <c r="Y13" t="inlineStr">
        <is>
          <t>Βάση δεδομένων που επιτρέπει στις αστυνομικές αρχές να ελέγχουν τα στοιχεία των διαβατηρίων σε αντιπαραβολή με καταχωρίσεις της Ιντερπόλ, προκειμένου να διαπιστώνεται εάν υπάρχει καταχώριση για τον κάτοχο του εγγράφου.</t>
        </is>
      </c>
      <c r="Z13" s="2" t="inlineStr">
        <is>
          <t>TDAWN|
Travel Documents Associated With Notices</t>
        </is>
      </c>
      <c r="AA13" s="2" t="inlineStr">
        <is>
          <t>3|
3</t>
        </is>
      </c>
      <c r="AB13" s="2" t="inlineStr">
        <is>
          <t xml:space="preserve">|
</t>
        </is>
      </c>
      <c r="AC13" t="inlineStr">
        <is>
          <t>database allowing police at border points to check passport data against INTERPOL’s notices, to see if the holder is the subject of a notice</t>
        </is>
      </c>
      <c r="AD13" s="2" t="inlineStr">
        <is>
          <t>base de datos TDAWN|
base de datos de documentos de viaje asociados a notificaciones</t>
        </is>
      </c>
      <c r="AE13" s="2" t="inlineStr">
        <is>
          <t>3|
3</t>
        </is>
      </c>
      <c r="AF13" s="2" t="inlineStr">
        <is>
          <t xml:space="preserve">|
</t>
        </is>
      </c>
      <c r="AG13" t="inlineStr">
        <is>
          <t>Base de datos de Interpol con la que los policías destacados en puestos fronterizos pueden cotejar los datos de los pasaportes para comprobar si el titular es objeto de una notificación de Interpol.</t>
        </is>
      </c>
      <c r="AH13" s="2" t="inlineStr">
        <is>
          <t>hoiatusteadetega seotud reisidokumentide andmebaas|
TDAWN</t>
        </is>
      </c>
      <c r="AI13" s="2" t="inlineStr">
        <is>
          <t>3|
3</t>
        </is>
      </c>
      <c r="AJ13" s="2" t="inlineStr">
        <is>
          <t xml:space="preserve">|
</t>
        </is>
      </c>
      <c r="AK13" t="inlineStr">
        <is>
          <t>andmebaas, mis võimaldab politseiametnikel piiripunktides kontrollida passiandmeid seoses &lt;a href="https://iate.europa.eu/entry/result/795466/et" target="_blank"&gt;&lt;i&gt;Interpoli&lt;/i&gt;&lt;/a&gt; hoiatusteadetega, et teha kindlaks, kas passi kasutaja suhtes on välja antud hoiatusteade</t>
        </is>
      </c>
      <c r="AL13" s="2" t="inlineStr">
        <is>
          <t>TDAWN-tietokanta</t>
        </is>
      </c>
      <c r="AM13" s="2" t="inlineStr">
        <is>
          <t>3</t>
        </is>
      </c>
      <c r="AN13" s="2" t="inlineStr">
        <is>
          <t/>
        </is>
      </c>
      <c r="AO13" t="inlineStr">
        <is>
          <t>tietokanta, jonka avulla poliisi voi rajanylityspaikoilla tarkistaa, onko Interpol tehnyt kuulutuksen passin haltijasta</t>
        </is>
      </c>
      <c r="AP13" s="2" t="inlineStr">
        <is>
          <t>documents de voyage associés aux notices|
TDAWN</t>
        </is>
      </c>
      <c r="AQ13" s="2" t="inlineStr">
        <is>
          <t>3|
3</t>
        </is>
      </c>
      <c r="AR13" s="2" t="inlineStr">
        <is>
          <t xml:space="preserve">|
</t>
        </is>
      </c>
      <c r="AS13" t="inlineStr">
        <is>
          <t>base de données sur les documents de voyage associés aux notices d'Interpol, qui permet aux services chargés des contrôles aux frontières de s'assurer que le titulaire d'un document de voyage donné ne fait pas l'objet d'une notice</t>
        </is>
      </c>
      <c r="AT13" s="2" t="inlineStr">
        <is>
          <t>doiciméid taistil lena mbaineann fógraí|
doiciméid taistil a bhaineann le fógraí|
TDAWN</t>
        </is>
      </c>
      <c r="AU13" s="2" t="inlineStr">
        <is>
          <t>3|
0|
3</t>
        </is>
      </c>
      <c r="AV13" s="2" t="inlineStr">
        <is>
          <t xml:space="preserve">|
|
</t>
        </is>
      </c>
      <c r="AW13" t="inlineStr">
        <is>
          <t/>
        </is>
      </c>
      <c r="AX13" s="2" t="inlineStr">
        <is>
          <t>TDAWN|
putne isprave povezane s obavijestima</t>
        </is>
      </c>
      <c r="AY13" s="2" t="inlineStr">
        <is>
          <t>3|
3</t>
        </is>
      </c>
      <c r="AZ13" s="2" t="inlineStr">
        <is>
          <t xml:space="preserve">|
</t>
        </is>
      </c>
      <c r="BA13" t="inlineStr">
        <is>
          <t>baza podataka kojom se policiji na graničnim prijelazima omogućuje uspoređivanje podataka iz putovnice s obavijestima INTERPOL-a kako bi vidjeli postoji li obavijest o nositelju</t>
        </is>
      </c>
      <c r="BB13" s="2" t="inlineStr">
        <is>
          <t>Interpol-körözésben megjelölt úti okmányok adatbázisa|
TDAWN-adatbázis</t>
        </is>
      </c>
      <c r="BC13" s="2" t="inlineStr">
        <is>
          <t>3|
3</t>
        </is>
      </c>
      <c r="BD13" s="2" t="inlineStr">
        <is>
          <t xml:space="preserve">|
</t>
        </is>
      </c>
      <c r="BE13" t="inlineStr">
        <is>
          <t>az Interpol által működtetett adatbázis, amelyben a határátkelőhelyeken útlevéladatok alapján ellenőrizhető, hogy az útlevél tulajdonosáról az Interpol adott-e ki valamilyen körözést</t>
        </is>
      </c>
      <c r="BF13" s="2" t="inlineStr">
        <is>
          <t>TDAWN|
documenti di viaggio associati a segnalazioni</t>
        </is>
      </c>
      <c r="BG13" s="2" t="inlineStr">
        <is>
          <t>3|
3</t>
        </is>
      </c>
      <c r="BH13" s="2" t="inlineStr">
        <is>
          <t xml:space="preserve">|
</t>
        </is>
      </c>
      <c r="BI13" t="inlineStr">
        <is>
          <t>banca dati di Interpol che consente alla polizia di frontiera di confrontare le informazioni contenute nei documenti di viaggio con quelle contenute nelle segnalazioni di Interpol al fine di garantire che il titolare del documento non sia oggetto di una segnalazione di Interpol</t>
        </is>
      </c>
      <c r="BJ13" s="2" t="inlineStr">
        <is>
          <t>TDAWN|
su pranešimais susiję kelionės dokumentai</t>
        </is>
      </c>
      <c r="BK13" s="2" t="inlineStr">
        <is>
          <t>3|
3</t>
        </is>
      </c>
      <c r="BL13" s="2" t="inlineStr">
        <is>
          <t xml:space="preserve">|
</t>
        </is>
      </c>
      <c r="BM13" t="inlineStr">
        <is>
          <t>duomenų bazė, kurioje policija pasienio punktuose gali tikrinti pasų duomenis ir Interpolo pranešimus, kad nustatytų, ar dėl paso turėtojo nėra paskelbtas pranešimas</t>
        </is>
      </c>
      <c r="BN13" s="2" t="inlineStr">
        <is>
          <t>&lt;i&gt;TDAWN&lt;/i&gt;|
ceļošanas dokumenti, par kuriem izdoti paziņojumi</t>
        </is>
      </c>
      <c r="BO13" s="2" t="inlineStr">
        <is>
          <t>3|
3</t>
        </is>
      </c>
      <c r="BP13" s="2" t="inlineStr">
        <is>
          <t xml:space="preserve">|
</t>
        </is>
      </c>
      <c r="BQ13" t="inlineStr">
        <is>
          <t>Interpola datubāze, kas ļauj policijai robežšķērsošanas punktos pārbaudīt, vai par ceļošanas dokumenta turētāju ir izdots Interpola paziņojums</t>
        </is>
      </c>
      <c r="BR13" s="2" t="inlineStr">
        <is>
          <t>TDAWN|
Dokumenti tal-Ivvjaġġar Assoċjati ma' Avviżi</t>
        </is>
      </c>
      <c r="BS13" s="2" t="inlineStr">
        <is>
          <t>3|
3</t>
        </is>
      </c>
      <c r="BT13" s="2" t="inlineStr">
        <is>
          <t xml:space="preserve">|
</t>
        </is>
      </c>
      <c r="BU13" t="inlineStr">
        <is>
          <t>bażi ta' data li tippermetti li l-pulizija fil-punti ta' qsim ta' fruntiera jiċċekkjaw id-data tal-passaporti mal-avviżi tal-Interpol biex jaraw jekk id-detentur ikunx is-suġġett ta' avviż tal-Interpol</t>
        </is>
      </c>
      <c r="BV13" s="2" t="inlineStr">
        <is>
          <t>TDAWN|
databank voor reisdocumenten met signaleringen|
TDAWN-databank</t>
        </is>
      </c>
      <c r="BW13" s="2" t="inlineStr">
        <is>
          <t>3|
3|
3</t>
        </is>
      </c>
      <c r="BX13" s="2" t="inlineStr">
        <is>
          <t xml:space="preserve">|
|
</t>
        </is>
      </c>
      <c r="BY13" t="inlineStr">
        <is>
          <t>Interpol-databank aan de hand waarvan politiediensten aan grensposten kunnen controleren of voor de houder van een identiteitsdocument een &lt;a href="https://iate.europa.eu/entry/result/3532258/nl" target="_blank"&gt;kennisgeving van Interpol&lt;/a&gt; is verspreid</t>
        </is>
      </c>
      <c r="BZ13" s="2" t="inlineStr">
        <is>
          <t>baza danych dokumentów podróży powiązanych z notami Interpolu|
baza zawierająca dane dokumentów podróży powiązanych z notami|
baza danych TDAWN</t>
        </is>
      </c>
      <c r="CA13" s="2" t="inlineStr">
        <is>
          <t>3|
3|
3</t>
        </is>
      </c>
      <c r="CB13" s="2" t="inlineStr">
        <is>
          <t xml:space="preserve">|
|
</t>
        </is>
      </c>
      <c r="CC13" t="inlineStr">
        <is>
          <t>baza danych dostępna służbom granicznym umożliwiająca kontrolę dokumentów podróży pod kątem ewentualnego ich powiązania z &lt;a href="https://iate.europa.eu/entry/result/3532258/pl" target="_blank"&gt;notami wystawianymi przez Interpol&lt;/a&gt;</t>
        </is>
      </c>
      <c r="CD13" s="2" t="inlineStr">
        <is>
          <t>TDAWN|
base de dados relativa a documentos de viagem associados a notificações</t>
        </is>
      </c>
      <c r="CE13" s="2" t="inlineStr">
        <is>
          <t>3|
3</t>
        </is>
      </c>
      <c r="CF13" s="2" t="inlineStr">
        <is>
          <t xml:space="preserve">|
</t>
        </is>
      </c>
      <c r="CG13" t="inlineStr">
        <is>
          <t>Base de dados que permite à polícia de fronteiras comparar informações contidas num passaporte com as informações contidas nas notificações da INTERPOL a fim de assegurar que o titular do passaporte não é objeto de uma notificação.</t>
        </is>
      </c>
      <c r="CH13" s="2" t="inlineStr">
        <is>
          <t>TDAWN|
documente de călătorie asociate unor notificări</t>
        </is>
      </c>
      <c r="CI13" s="2" t="inlineStr">
        <is>
          <t>3|
3</t>
        </is>
      </c>
      <c r="CJ13" s="2" t="inlineStr">
        <is>
          <t xml:space="preserve">|
</t>
        </is>
      </c>
      <c r="CK13" t="inlineStr">
        <is>
          <t>bază de date care înregistrează notificările Interpolului asociate pașapoartelor, permițând poliției de la punctele de trecere a frontierei să verifice dacă deținătorul unui pașaport face obiectul unei notificări a Interpolului</t>
        </is>
      </c>
      <c r="CL13" s="2" t="inlineStr">
        <is>
          <t>databáza TDAWN|
databáza TDAWN Interpolu|
cestovné doklady súvisiace s obežníkmi</t>
        </is>
      </c>
      <c r="CM13" s="2" t="inlineStr">
        <is>
          <t>3|
3|
3</t>
        </is>
      </c>
      <c r="CN13" s="2" t="inlineStr">
        <is>
          <t xml:space="preserve">|
|
</t>
        </is>
      </c>
      <c r="CO13" t="inlineStr">
        <is>
          <t>databáza umožňujúca polícii na hraničných priechodoch porovnávať údaje uvedené v pasoch s údajmi v obežníkoch Interpolu s cieľom zistiť, či sa na dotknutú osobu nevzťahuje žiadny obežník</t>
        </is>
      </c>
      <c r="CP13" s="2" t="inlineStr">
        <is>
          <t>Interpolova podatkovna zbirka potovalnih dokumentov, povezanih z razpisi ukrepov|
Interpolova zbirka potovalnih dokumentov, povezanih z razpisi ukrepov|
potovalni dokumenti, povezani z razpisi ukrepov|
podatkovna zbirka TDAWN</t>
        </is>
      </c>
      <c r="CQ13" s="2" t="inlineStr">
        <is>
          <t>3|
3|
3|
3</t>
        </is>
      </c>
      <c r="CR13" s="2" t="inlineStr">
        <is>
          <t xml:space="preserve">|
|
|
</t>
        </is>
      </c>
      <c r="CS13" t="inlineStr">
        <is>
          <t>&lt;a href="https://iate.europa.eu/entry/result/795466/sl" target="_blank"&gt;Interpolova&lt;/a&gt; zbirka podatkov o potnih listinah, povezanih z osebami, ki so jih države članice označile z Interpolovimi &lt;a href="https://iate.europa.eu/entry/result/3532258/sl" target="_blank"&gt;razpisi ukrepov&lt;/a&gt;</t>
        </is>
      </c>
      <c r="CT13" s="2" t="inlineStr">
        <is>
          <t>Interpols databas för resehandlingar som är föremål för ett meddelande|
TDAWN</t>
        </is>
      </c>
      <c r="CU13" s="2" t="inlineStr">
        <is>
          <t>3|
3</t>
        </is>
      </c>
      <c r="CV13" s="2" t="inlineStr">
        <is>
          <t xml:space="preserve">|
</t>
        </is>
      </c>
      <c r="CW13" t="inlineStr">
        <is>
          <t>databas som gör det möjligt att vid gränskontroller kontrollera om en resehandling är föremål för ett Interpol-meddelande</t>
        </is>
      </c>
    </row>
    <row r="14">
      <c r="A14" s="1" t="str">
        <f>HYPERLINK("https://iate.europa.eu/entry/result/2246748/all", "2246748")</f>
        <v>2246748</v>
      </c>
      <c r="B14" t="inlineStr">
        <is>
          <t>EUROPEAN UNION;SOCIAL QUESTIONS;POLITICS</t>
        </is>
      </c>
      <c r="C14" t="inlineStr">
        <is>
          <t>EUROPEAN UNION|European construction|European Union;SOCIAL QUESTIONS|migration;POLITICS|politics and public safety|public safety|public order|police checks|border control</t>
        </is>
      </c>
      <c r="D14" t="inlineStr">
        <is>
          <t>yes</t>
        </is>
      </c>
      <c r="E14" t="inlineStr">
        <is>
          <t/>
        </is>
      </c>
      <c r="F14" s="2" t="inlineStr">
        <is>
          <t>Система за влизане/излизане|
СВИ</t>
        </is>
      </c>
      <c r="G14" s="2" t="inlineStr">
        <is>
          <t>3|
3</t>
        </is>
      </c>
      <c r="H14" s="2" t="inlineStr">
        <is>
          <t xml:space="preserve">|
</t>
        </is>
      </c>
      <c r="I14" t="inlineStr">
        <is>
          <t>система за управление на външните граници, използвана от имиграционните органи на държавите членки с цел регистриране и съхраняване на информация за времето и мястото на влизане и излизане на граждани на трети държави, които посещават Шенгенското пространство с цел краткосрочен престой, както и на граждани на трети държави, чието влизане за краткосрочен престой е отказано</t>
        </is>
      </c>
      <c r="J14" s="2" t="inlineStr">
        <is>
          <t>EES|
Systém vstupu/výstupu</t>
        </is>
      </c>
      <c r="K14" s="2" t="inlineStr">
        <is>
          <t>3|
3</t>
        </is>
      </c>
      <c r="L14" s="2" t="inlineStr">
        <is>
          <t xml:space="preserve">|
</t>
        </is>
      </c>
      <c r="M14" t="inlineStr">
        <is>
          <t>systém řízení hranic používaný imigračními orgány členských států, který slouží k zaznamenávání a uchovávání data, času a místa vstupu a výstupu státních příslušníků třetích zemí, kteří překračují vnější hranice členských států, jakož i k zaznamenávání data, času a místa odepření vstupu státním příslušníkům třetích zemí, jimž byl vstup za účelem krátkodobého pobytu odepřen</t>
        </is>
      </c>
      <c r="N14" s="2" t="inlineStr">
        <is>
          <t>EES|
ind- og udrejsesystem</t>
        </is>
      </c>
      <c r="O14" s="2" t="inlineStr">
        <is>
          <t>3|
3</t>
        </is>
      </c>
      <c r="P14" s="2" t="inlineStr">
        <is>
          <t xml:space="preserve">|
</t>
        </is>
      </c>
      <c r="Q14" t="inlineStr">
        <is>
          <t>system til registrering af ind- og udrejseoplysninger og oplysninger om nægtelse af indrejse vedrørende tredjelandsstatsborgere, der passerer Den Europæiske Unions medlemsstaters ydre grænser</t>
        </is>
      </c>
      <c r="R14" s="2" t="inlineStr">
        <is>
          <t>EES|
Einreise-/Ausreisesystem</t>
        </is>
      </c>
      <c r="S14" s="2" t="inlineStr">
        <is>
          <t>3|
3</t>
        </is>
      </c>
      <c r="T14" s="2" t="inlineStr">
        <is>
          <t xml:space="preserve">|
</t>
        </is>
      </c>
      <c r="U14" t="inlineStr">
        <is>
          <t>System zur&lt;br&gt;a) Erfassung und Speicherung des Zeitpunkts und des Orts der Ein- und der Ausreise von Drittstaatsangehörigen, die die Grenzen der Mitgliedstaaten, an denen das EES eingesetzt wird, überschreiten, &lt;br&gt;b) Berechnung der Dauer des zulässigen Aufenthalts solcher Drittstaatsangehörigen, &lt;br&gt;c) Erstellung von Warnmeldungen für die Mitgliedstaaten, wenn der zulässige Aufenthalt abgelaufen ist, und &lt;br&gt;d) Erfassung und Speicherung des Zeitpunkts und des Orts der Einreiseverweigerung für Drittstaatsangehörige, denen die Einreise für einen Kurzaufenthalt verweigert wurde, sowie der Behörde des Mitgliedstaats, die die Einreise verweigert hat, und der Gründe dafür</t>
        </is>
      </c>
      <c r="V14" s="2" t="inlineStr">
        <is>
          <t>ΣΕΕ|
σύστημα εισόδου/εξόδου</t>
        </is>
      </c>
      <c r="W14" s="2" t="inlineStr">
        <is>
          <t>3|
3</t>
        </is>
      </c>
      <c r="X14" s="2" t="inlineStr">
        <is>
          <t xml:space="preserve">|
</t>
        </is>
      </c>
      <c r="Y14" t="inlineStr">
        <is>
          <t>σύστημα διαχείρισης των εξωτερικών συνόρων που χρησιμοποιείται από τα κράτη μέλη για :&lt;div&gt;α) την καταγραφή και εναποθήκευση της ημερομηνίας, της ώρας και του τόπου εισόδου και εξόδου υπηκόων τρίτων χωρών οι οποίοι διέρχονται από τα σύνορα των κρατών μελών όπου χρησιμοποιείται το ΣΕΕ,&lt;/div&gt;&lt;div&gt;β) τον υπολογισμό της διάρκειας της επιτρεπόμενης παραμονής αυτών των υπηκόων τρίτων χωρών,&lt;/div&gt;&lt;div&gt;γ) τη δημιουργία ειδοποιήσεων απευθυνόμενων στα κράτη μέλη όταν λήγει η επιτρεπόμενη παραμονή, και&lt;/div&gt;&lt;div&gt;δ)την καταγραφή και εναποθήκευση της ημερομηνίας, της ώρας και του τόπου άρνησης εισόδου σε υπηκόους τρίτων χωρών στους οποίους έχει απαγορευθεί η είσοδος για βραχεία παραμονή, της αρχής του κράτους μέλους που απαγόρευσε την είσοδο, καθώς και των λόγων της άρνησης&lt;br&gt;&lt;/div&gt;</t>
        </is>
      </c>
      <c r="Z14" s="2" t="inlineStr">
        <is>
          <t>entry and exit system|
exit/entry system|
EES|
Entry/Exit System|
entry-exit system</t>
        </is>
      </c>
      <c r="AA14" s="2" t="inlineStr">
        <is>
          <t>1|
1|
3|
3|
1</t>
        </is>
      </c>
      <c r="AB14" s="2" t="inlineStr">
        <is>
          <t xml:space="preserve">|
|
|
|
</t>
        </is>
      </c>
      <c r="AC14" t="inlineStr">
        <is>
          <t>system for managing external borders used by Member State immigration authorities to register the entry/exit data of third country nationals admitted for a short stay to the the Schengen area, as well as to register third country nationals whose entry for a short stay has been refused</t>
        </is>
      </c>
      <c r="AD14" s="2" t="inlineStr">
        <is>
          <t>Sistema de Entradas y Salidas|
SES</t>
        </is>
      </c>
      <c r="AE14" s="2" t="inlineStr">
        <is>
          <t>3|
3</t>
        </is>
      </c>
      <c r="AF14" s="2" t="inlineStr">
        <is>
          <t xml:space="preserve">|
</t>
        </is>
      </c>
      <c r="AG14" t="inlineStr">
        <is>
          <t>Sistema de gestión de las fronteras exteriores de la UE utilizado para registrar los datos de entrada y salida de los nacionales de terceros países que cruzan las fronteras de los Estados miembros, calcular la duración de la estancia autorizada de tales nacionales de terceros países, generar alertas a los Estados miembros cuando haya expirado la estancia autorizada y registrar y almacenar los datos de la denegación de entrada a los nacionales de terceros países cuya entrada para una estancia de corta duración haya sido denegada.</t>
        </is>
      </c>
      <c r="AH14" s="2" t="inlineStr">
        <is>
          <t>EES|
riiki sisenemise ja riigist lahkumise süsteem</t>
        </is>
      </c>
      <c r="AI14" s="2" t="inlineStr">
        <is>
          <t>3|
3</t>
        </is>
      </c>
      <c r="AJ14" s="2" t="inlineStr">
        <is>
          <t xml:space="preserve">|
</t>
        </is>
      </c>
      <c r="AK14" t="inlineStr">
        <is>
          <t>välispiiride haldamise süsteem, mida liikmesriikide immigratsiooniasutused kasutavad selleks, et registreerida Schengeni alale lühiajaliseks viibimiseks lubatud kolmandate riikide kodanike riiki sisenemise ja riigist lahkumise andmeid ning nende kolmandate riikide kodanike andmeid, kellele on keeldutud andmast Schengeni alal lühiajalise viibimise luba</t>
        </is>
      </c>
      <c r="AL14" s="2" t="inlineStr">
        <is>
          <t>rajanylitystietojärjestelmä|
EES</t>
        </is>
      </c>
      <c r="AM14" s="2" t="inlineStr">
        <is>
          <t>3|
3</t>
        </is>
      </c>
      <c r="AN14" s="2" t="inlineStr">
        <is>
          <t xml:space="preserve">|
</t>
        </is>
      </c>
      <c r="AO14" t="inlineStr">
        <is>
          <t>EU:n järjestelmä kolmansien maiden kansalaisten maahantulo- ja maastalähtöpäivän, -ajan ja -paikan kirjaamiseksi ja säilyttämiseksi, sallitun oleskelun keston laskemiseksi, ilmoitusten tekemiseen jäsenvaltioille sallitun oleskeluajan umpeutumisesta sekä pääsyn epäämispäivän, -ajan ja -paikan kirjaamiseksi ja säilyttämiseksi</t>
        </is>
      </c>
      <c r="AP14" s="2" t="inlineStr">
        <is>
          <t>EES|
système d'entrée/de sortie</t>
        </is>
      </c>
      <c r="AQ14" s="2" t="inlineStr">
        <is>
          <t>3|
3</t>
        </is>
      </c>
      <c r="AR14" s="2" t="inlineStr">
        <is>
          <t xml:space="preserve">|
</t>
        </is>
      </c>
      <c r="AS14" t="inlineStr">
        <is>
          <t>système enregistrant par voie électronique le moment et le lieu d'entrée et de sortie des ressortissants de pays tiers admis pour un court séjour sur le territoire des États membres et calculant la durée de leur séjour autorisé</t>
        </is>
      </c>
      <c r="AT14" s="2" t="inlineStr">
        <is>
          <t>córas dul isteach/imeachta|
EES</t>
        </is>
      </c>
      <c r="AU14" s="2" t="inlineStr">
        <is>
          <t>3|
3</t>
        </is>
      </c>
      <c r="AV14" s="2" t="inlineStr">
        <is>
          <t xml:space="preserve">preferred|
</t>
        </is>
      </c>
      <c r="AW14" t="inlineStr">
        <is>
          <t>córas lena gcláraítear am agus áit dul isteach agus imeachta na náisiúnach tríú tír dá dtugtar cead isteach ar chríoch na mBallstát le haghaidh gearrfhanachta, agus lena ríomhtar fad fhanacht údaraithe na ndaoine sin</t>
        </is>
      </c>
      <c r="AX14" s="2" t="inlineStr">
        <is>
          <t>sustav ulaska/izlaska|
EES</t>
        </is>
      </c>
      <c r="AY14" s="2" t="inlineStr">
        <is>
          <t>3|
3</t>
        </is>
      </c>
      <c r="AZ14" s="2" t="inlineStr">
        <is>
          <t xml:space="preserve">|
</t>
        </is>
      </c>
      <c r="BA14" t="inlineStr">
        <is>
          <t>sustav za upravljanje vanjskim granicama koji upotrebljavaju tijela nadležna za imigraciju države članice za registraciju podataka o ulasku/izlasku državljana trećih zemalja kojima je dopušten kratkotrajan boravak u shengenskom području, kao i z aregistraciju državljana trećih zemalja čiji je ulazak u svrhu kratkotrajnog boravka odbijen</t>
        </is>
      </c>
      <c r="BB14" s="2" t="inlineStr">
        <is>
          <t>EES|
határregisztrációs rendszer</t>
        </is>
      </c>
      <c r="BC14" s="2" t="inlineStr">
        <is>
          <t>3|
3</t>
        </is>
      </c>
      <c r="BD14" s="2" t="inlineStr">
        <is>
          <t xml:space="preserve">admitted|
</t>
        </is>
      </c>
      <c r="BE14" t="inlineStr">
        <is>
          <t>a harmadik országbeli állampolgárok [ &lt;a href="/entry/result/880036/all" id="ENTRY_TO_ENTRY_CONVERTER" target="_blank"&gt;IATE:880036&lt;/a&gt; ] külső határokon való be- és kiutazásának, valamint beléptetésük megtagadásának dátumára, idejére és helyére vonatkozó adatok rögzítésére, tárolására és a tagállamok számára hozzáférhetővé tételére szolgáló, a külső határok védelme érdekében létrehozott rendszer</t>
        </is>
      </c>
      <c r="BF14" s="2" t="inlineStr">
        <is>
          <t>EES|
sistema di ingressi/uscite</t>
        </is>
      </c>
      <c r="BG14" s="2" t="inlineStr">
        <is>
          <t>3|
3</t>
        </is>
      </c>
      <c r="BH14" s="2" t="inlineStr">
        <is>
          <t xml:space="preserve">|
</t>
        </is>
      </c>
      <c r="BI14" t="inlineStr">
        <is>
          <t>sistema inteso a migliorare la gestione delle frontiere esterne in cui sono registrati i dati relativi all'ingresso e all'uscita dei cittadini di paesi terzi che attraversano le frontiere degli Stati membri presso cui il sistema è operativo e i dati relativi al respingimento di cittadini di paesi terzi ai quali sia stato rifiutato l'ingresso per un soggiorno di breve durata</t>
        </is>
      </c>
      <c r="BJ14" s="2" t="inlineStr">
        <is>
          <t>atvykimo ir išvykimo sistema|
AIS</t>
        </is>
      </c>
      <c r="BK14" s="2" t="inlineStr">
        <is>
          <t>3|
3</t>
        </is>
      </c>
      <c r="BL14" s="2" t="inlineStr">
        <is>
          <t xml:space="preserve">|
</t>
        </is>
      </c>
      <c r="BM14" t="inlineStr">
        <is>
          <t>sistema, kurioje registruojama ir laikoma informacija apie valstybių narių išorės sienas kertančių trečiųjų šalių piliečių atvykimo ir išvykimo datą, laiką ir vietą, kad būtų galima apskaičiuoti jų buvimo trukmę ir kad, pasibaigus leidžiamo buvimo trukmei, būtų generuojami valstybėms narėms skirti perspėjimai, taip pat registruojama informacija apie atsisakymą leisti atvykti trečiųjų šalių piliečiams</t>
        </is>
      </c>
      <c r="BN14" s="2" t="inlineStr">
        <is>
          <t>IIS|
ieceļošanas/izceļošanas sistēma</t>
        </is>
      </c>
      <c r="BO14" s="2" t="inlineStr">
        <is>
          <t>3|
3</t>
        </is>
      </c>
      <c r="BP14" s="2" t="inlineStr">
        <is>
          <t xml:space="preserve">|
</t>
        </is>
      </c>
      <c r="BQ14" t="inlineStr">
        <is>
          <t>robežu pārvaldības kontroles sistēma, kas elektroniski reģistrē to trešo valstu valstspiederīgo ieceļošanas un izceļošanas laiku un vietu, kuriem ir atļauta īstermiņa uzturēšanās dalībvalstu teritorijā, un kas aprēķina viņu atļautās uzturēšanās ilgumu</t>
        </is>
      </c>
      <c r="BR14" s="2" t="inlineStr">
        <is>
          <t>EES|
Sistema ta' Dħul/Ħruġ</t>
        </is>
      </c>
      <c r="BS14" s="2" t="inlineStr">
        <is>
          <t>3|
3</t>
        </is>
      </c>
      <c r="BT14" s="2" t="inlineStr">
        <is>
          <t xml:space="preserve">|
</t>
        </is>
      </c>
      <c r="BU14" t="inlineStr">
        <is>
          <t>sistema li għandha l-għan li ttejjeb il-ġestjoni tal-fruntieri esterni, tipprevjeni l-immigrazzjoni illegali u tiffaċilita l-ġestjoni tal-flussi migratorji</t>
        </is>
      </c>
      <c r="BV14" s="2" t="inlineStr">
        <is>
          <t>EES|
inreis-uitreissysteem</t>
        </is>
      </c>
      <c r="BW14" s="2" t="inlineStr">
        <is>
          <t>3|
3</t>
        </is>
      </c>
      <c r="BX14" s="2" t="inlineStr">
        <is>
          <t xml:space="preserve">|
</t>
        </is>
      </c>
      <c r="BY14" t="inlineStr">
        <is>
          <t>systeem "voor het registreren en opslaan van gegevens over de datum, het tijdstip en de plaats van inreis en uitreis van onderdanen van derde landen die de grenzen waar het EES wordt gebruikt, overschrijden,"</t>
        </is>
      </c>
      <c r="BZ14" s="2" t="inlineStr">
        <is>
          <t>system wjazdu/wyjazdu|
EES</t>
        </is>
      </c>
      <c r="CA14" s="2" t="inlineStr">
        <is>
          <t>3|
2</t>
        </is>
      </c>
      <c r="CB14" s="2" t="inlineStr">
        <is>
          <t xml:space="preserve">|
</t>
        </is>
      </c>
      <c r="CC14" t="inlineStr">
        <is>
          <t>system rejestrujący czas i miejsce wjazdu i wyjazdu obywateli państw trzecich przekraczających granice państw członkowskich, na których działa, w celu pobytu krótkoterminowego, obliczający czas ich dozwolonego pobytu, informujący państwa członkowskie o upływie okresu dozwolonego pobytu tych obywateli oraz rejestrujący czas i miejsce odmowy wjazdu udzielonej obywatelom państw trzecich</t>
        </is>
      </c>
      <c r="CD14" s="2" t="inlineStr">
        <is>
          <t>Sistema de Entrada/Saída|
SES</t>
        </is>
      </c>
      <c r="CE14" s="2" t="inlineStr">
        <is>
          <t>3|
3</t>
        </is>
      </c>
      <c r="CF14" s="2" t="inlineStr">
        <is>
          <t xml:space="preserve">|
</t>
        </is>
      </c>
      <c r="CG14" t="inlineStr">
        <is>
          <t>Sistema que regista e armazena os dados sobre a entrada e a saída dos nacionais de países terceiros que atravessam as fronteiras dos Estados-Membros aderentes ao sistema e os dados dos nacionais de países terceiros aos quais tenha sido recusada uma estada de curta duração.</t>
        </is>
      </c>
      <c r="CH14" s="2" t="inlineStr">
        <is>
          <t>Sistemul de intrare/ieșire|
EES</t>
        </is>
      </c>
      <c r="CI14" s="2" t="inlineStr">
        <is>
          <t>3|
3</t>
        </is>
      </c>
      <c r="CJ14" s="2" t="inlineStr">
        <is>
          <t xml:space="preserve">|
</t>
        </is>
      </c>
      <c r="CK14" t="inlineStr">
        <is>
          <t>sistem pentru înregistrarea și stocarea informațiilor privind data, ora și locul intrării și ieșirii resortisanților țărilor terțe care trec frontierele externe ale statelor membre</t>
        </is>
      </c>
      <c r="CL14" s="2" t="inlineStr">
        <is>
          <t>EES|
systém vstup/výstup</t>
        </is>
      </c>
      <c r="CM14" s="2" t="inlineStr">
        <is>
          <t>3|
3</t>
        </is>
      </c>
      <c r="CN14" s="2" t="inlineStr">
        <is>
          <t xml:space="preserve">|
</t>
        </is>
      </c>
      <c r="CO14" t="inlineStr">
        <is>
          <t>kontrolný systém riadenia hraníc, ktorý imigračné orgány členských štátov používajú na evidenciu vstupov a výstupov štátnych príslušníkov tretích krajín na územie EÚ a z územia EÚ</t>
        </is>
      </c>
      <c r="CP14" s="2" t="inlineStr">
        <is>
          <t>SVI|
sistem vstopa/izstopa</t>
        </is>
      </c>
      <c r="CQ14" s="2" t="inlineStr">
        <is>
          <t>3|
3</t>
        </is>
      </c>
      <c r="CR14" s="2" t="inlineStr">
        <is>
          <t xml:space="preserve">|
</t>
        </is>
      </c>
      <c r="CS14" t="inlineStr">
        <is>
          <t>avtomatizirano beleženje časa in mesta vstopa ter izstopa državljanov tretjih držav, ki jim je za največ tri mesece dovoljen vstop na ozemlje EU (ne glede na to, ali za to potrebujejo vizum ali ne); takšen sistem naj bi pristojnim organom držav članic omogočil, da ugotovijo, če je katera oseba presegla dovoljeno obdobje bivanja, in izdajo razpis ukrepa (angl. "alert")</t>
        </is>
      </c>
      <c r="CT14" s="2" t="inlineStr">
        <is>
          <t>in- och utresesystem</t>
        </is>
      </c>
      <c r="CU14" s="2" t="inlineStr">
        <is>
          <t>3</t>
        </is>
      </c>
      <c r="CV14" s="2" t="inlineStr">
        <is>
          <t/>
        </is>
      </c>
      <c r="CW14" t="inlineStr">
        <is>
          <t/>
        </is>
      </c>
    </row>
    <row r="15">
      <c r="A15" s="1" t="str">
        <f>HYPERLINK("https://iate.europa.eu/entry/result/787297/all", "787297")</f>
        <v>787297</v>
      </c>
      <c r="B15" t="inlineStr">
        <is>
          <t>POLITICS;SOCIAL QUESTIONS</t>
        </is>
      </c>
      <c r="C15" t="inlineStr">
        <is>
          <t>POLITICS|politics and public safety|public safety;SOCIAL QUESTIONS|migration</t>
        </is>
      </c>
      <c r="D15" t="inlineStr">
        <is>
          <t>yes</t>
        </is>
      </c>
      <c r="E15" t="inlineStr">
        <is>
          <t/>
        </is>
      </c>
      <c r="F15" s="2" t="inlineStr">
        <is>
          <t>премахване на граничния контрол по вътрешните граници</t>
        </is>
      </c>
      <c r="G15" s="2" t="inlineStr">
        <is>
          <t>3</t>
        </is>
      </c>
      <c r="H15" s="2" t="inlineStr">
        <is>
          <t/>
        </is>
      </c>
      <c r="I15" t="inlineStr">
        <is>
          <t>премахване на проверките по границите между държавите — страни по Споразумението от Шенген, и заменянето им с ефикасен контрол по външните граници на Съюза</t>
        </is>
      </c>
      <c r="J15" s="2" t="inlineStr">
        <is>
          <t>zrušení hraničních kontrol|
rušení hraničních kontrol|
zrušení kontrol na vnitřních hranicích|
rušení kontrol na vnitřních hranicích</t>
        </is>
      </c>
      <c r="K15" s="2" t="inlineStr">
        <is>
          <t>3|
3|
3|
3</t>
        </is>
      </c>
      <c r="L15" s="2" t="inlineStr">
        <is>
          <t xml:space="preserve">|
|
|
</t>
        </is>
      </c>
      <c r="M15" t="inlineStr">
        <is>
          <t>nahrazení hraničních kontrol mezi členskými státy schengenského prostoru posílenými kontrolami na vnějších hranicích</t>
        </is>
      </c>
      <c r="N15" s="2" t="inlineStr">
        <is>
          <t>afskaffelse af grænsekontrollen|
afskaffelse af kontrollen ved de indre grænser|
ophævelse af grænsekontrollen</t>
        </is>
      </c>
      <c r="O15" s="2" t="inlineStr">
        <is>
          <t>3|
3|
3</t>
        </is>
      </c>
      <c r="P15" s="2" t="inlineStr">
        <is>
          <t xml:space="preserve">|
|
</t>
        </is>
      </c>
      <c r="Q15" t="inlineStr">
        <is>
          <t>kontrollen ved de indre grænser mellem medlemsstaterne i Schengenområdet afskaffes og erstattes af øget kontrol ved de eksterne grænser</t>
        </is>
      </c>
      <c r="R15" s="2" t="inlineStr">
        <is>
          <t>Abschaffung der Kontrollen an den Binnengrenzen|
Abschaffung der Grenzkontrollen|
Abschaffung der Binnengrenzkontrollen|
Abschaffung der Grenzkontrollen an den Binnengrenzen</t>
        </is>
      </c>
      <c r="S15" s="2" t="inlineStr">
        <is>
          <t>3|
3|
3|
3</t>
        </is>
      </c>
      <c r="T15" s="2" t="inlineStr">
        <is>
          <t xml:space="preserve">|
|
|
</t>
        </is>
      </c>
      <c r="U15" t="inlineStr">
        <is>
          <t>Wegfall der Kontrollen an den Grenzen zwischen den Mitgliedstaaten des Schengen-Raums bei gleichzeitig erfolgenden Ausgleichsmaßnahmen und effizienterer Kontrolle der Außengrenzen</t>
        </is>
      </c>
      <c r="V15" s="2" t="inlineStr">
        <is>
          <t>κατάργηση των ελέγχων στα σύνορα|
εξάλειψη των ελέγχων στα σύνορα</t>
        </is>
      </c>
      <c r="W15" s="2" t="inlineStr">
        <is>
          <t>3|
3</t>
        </is>
      </c>
      <c r="X15" s="2" t="inlineStr">
        <is>
          <t xml:space="preserve">|
</t>
        </is>
      </c>
      <c r="Y15" t="inlineStr">
        <is>
          <t/>
        </is>
      </c>
      <c r="Z15" s="2" t="inlineStr">
        <is>
          <t>abolish border checks|
abolition of internal border controls|
abolition of border controls</t>
        </is>
      </c>
      <c r="AA15" s="2" t="inlineStr">
        <is>
          <t>1|
3|
3</t>
        </is>
      </c>
      <c r="AB15" s="2" t="inlineStr">
        <is>
          <t xml:space="preserve">|
|
</t>
        </is>
      </c>
      <c r="AC15" t="inlineStr">
        <is>
          <t>replacement of border controls between the Member States of the Schengen area with more efficient external border controls</t>
        </is>
      </c>
      <c r="AD15" s="2" t="inlineStr">
        <is>
          <t>supresión de controles en las fronteras</t>
        </is>
      </c>
      <c r="AE15" s="2" t="inlineStr">
        <is>
          <t>4</t>
        </is>
      </c>
      <c r="AF15" s="2" t="inlineStr">
        <is>
          <t/>
        </is>
      </c>
      <c r="AG15" t="inlineStr">
        <is>
          <t>Sustitución de los controles fronterizos en las fronteras entre países signatarios del Acuerdo de Schengen y su Convenio de Aplicación, que se comprometen a reforzar, en cambio, los controles de las fronteras exteriores del &lt;i&gt;espacio Schengen&lt;/i&gt; [&lt;a href="/entry/result/924597/all" id="ENTRY_TO_ENTRY_CONVERTER" target="_blank"&gt;IATE:924597&lt;/a&gt; ].</t>
        </is>
      </c>
      <c r="AH15" t="inlineStr">
        <is>
          <t/>
        </is>
      </c>
      <c r="AI15" t="inlineStr">
        <is>
          <t/>
        </is>
      </c>
      <c r="AJ15" t="inlineStr">
        <is>
          <t/>
        </is>
      </c>
      <c r="AK15" t="inlineStr">
        <is>
          <t/>
        </is>
      </c>
      <c r="AL15" s="2" t="inlineStr">
        <is>
          <t>rajatarkastusten lakkauttaminen|
tarkastusten poistaminen rajoilta|
sisärajatarkastusten poistaminen</t>
        </is>
      </c>
      <c r="AM15" s="2" t="inlineStr">
        <is>
          <t>3|
3|
3</t>
        </is>
      </c>
      <c r="AN15" s="2" t="inlineStr">
        <is>
          <t xml:space="preserve">|
|
</t>
        </is>
      </c>
      <c r="AO15" t="inlineStr">
        <is>
          <t/>
        </is>
      </c>
      <c r="AP15" s="2" t="inlineStr">
        <is>
          <t>abolition des contrôles aux frontières|
suppression des contrôles aux frontières intérieures</t>
        </is>
      </c>
      <c r="AQ15" s="2" t="inlineStr">
        <is>
          <t>2|
3</t>
        </is>
      </c>
      <c r="AR15" s="2" t="inlineStr">
        <is>
          <t xml:space="preserve">|
</t>
        </is>
      </c>
      <c r="AS15" t="inlineStr">
        <is>
          <t>suppression des contrôles aux frontières intérieures des États membres de l'espace Schengen en contrepartie de contrôles renforcés aux frontières extérieures</t>
        </is>
      </c>
      <c r="AT15" s="2" t="inlineStr">
        <is>
          <t>díothú an rialaithe ag teorainneacha inmheánacha|
rialuithe teorann inmheánaí a dhíothú|
rialuithe teorann a dhíothú</t>
        </is>
      </c>
      <c r="AU15" s="2" t="inlineStr">
        <is>
          <t>3|
3|
3</t>
        </is>
      </c>
      <c r="AV15" s="2" t="inlineStr">
        <is>
          <t xml:space="preserve">|
|
</t>
        </is>
      </c>
      <c r="AW15" t="inlineStr">
        <is>
          <t/>
        </is>
      </c>
      <c r="AX15" s="2" t="inlineStr">
        <is>
          <t>ukidanje graničnih kontrola</t>
        </is>
      </c>
      <c r="AY15" s="2" t="inlineStr">
        <is>
          <t>3</t>
        </is>
      </c>
      <c r="AZ15" s="2" t="inlineStr">
        <is>
          <t/>
        </is>
      </c>
      <c r="BA15" t="inlineStr">
        <is>
          <t>zamjena graničnih kontrola među državama članicama u schengenskom području djelotvornijim vanjskim graničnim kontrolama</t>
        </is>
      </c>
      <c r="BB15" s="2" t="inlineStr">
        <is>
          <t>határellenőrzés eltörlése</t>
        </is>
      </c>
      <c r="BC15" s="2" t="inlineStr">
        <is>
          <t>4</t>
        </is>
      </c>
      <c r="BD15" s="2" t="inlineStr">
        <is>
          <t/>
        </is>
      </c>
      <c r="BE15" t="inlineStr">
        <is>
          <t>A tagállamok közötti határokon végzett ellenőrzés [ &lt;a href="/entry/result/927128/all" id="ENTRY_TO_ENTRY_CONVERTER" target="_blank"&gt;IATE:927128&lt;/a&gt; ] eltörlése a schengeni térségben [ &lt;a href="/entry/result/924597/all" id="ENTRY_TO_ENTRY_CONVERTER" target="_blank"&gt;IATE:924597&lt;/a&gt; ].</t>
        </is>
      </c>
      <c r="BF15" s="2" t="inlineStr">
        <is>
          <t>abolizione dei controlli alle frontiere interne|
soppressione del controllo di frontiera</t>
        </is>
      </c>
      <c r="BG15" s="2" t="inlineStr">
        <is>
          <t>3|
3</t>
        </is>
      </c>
      <c r="BH15" s="2" t="inlineStr">
        <is>
          <t xml:space="preserve">|
</t>
        </is>
      </c>
      <c r="BI15" t="inlineStr">
        <is>
          <t>abolizione dei controlli alle frontiere interne tra Stati membri dello spazio Schengen, accompagnata da misure compensative che mirano, tra l'altro, a rafforzare i controlli alle frontiere esterne</t>
        </is>
      </c>
      <c r="BJ15" s="2" t="inlineStr">
        <is>
          <t>vidaus sienų kontrolės panaikinimas|
sienų kontrolės panaikinimas</t>
        </is>
      </c>
      <c r="BK15" s="2" t="inlineStr">
        <is>
          <t>3|
3</t>
        </is>
      </c>
      <c r="BL15" s="2" t="inlineStr">
        <is>
          <t xml:space="preserve">|
</t>
        </is>
      </c>
      <c r="BM15" t="inlineStr">
        <is>
          <t>vidaus sienų kontrolės panaikinimas tarp Šengeno erdvei priklausančių valstybių narių, sustiprinant išorės sienų kontrolę</t>
        </is>
      </c>
      <c r="BN15" s="2" t="inlineStr">
        <is>
          <t>iekšējās robežkontroles atcelšana|
robežkontroles atcelšana</t>
        </is>
      </c>
      <c r="BO15" s="2" t="inlineStr">
        <is>
          <t>3|
3</t>
        </is>
      </c>
      <c r="BP15" s="2" t="inlineStr">
        <is>
          <t xml:space="preserve">|
</t>
        </is>
      </c>
      <c r="BQ15" t="inlineStr">
        <is>
          <t/>
        </is>
      </c>
      <c r="BR15" s="2" t="inlineStr">
        <is>
          <t>tneħħija tal-kontrolli fuq il-fruntieri interni</t>
        </is>
      </c>
      <c r="BS15" s="2" t="inlineStr">
        <is>
          <t>3</t>
        </is>
      </c>
      <c r="BT15" s="2" t="inlineStr">
        <is>
          <t/>
        </is>
      </c>
      <c r="BU15" t="inlineStr">
        <is>
          <t>it-tneħħija tal-kontrolli fuq il-fruntieri ta' bejn l-Istati Membri taż-żona Schengen, li għandha tiġi kkumpensata b'kontrolli aktar effiċjenti fuq il-fruntieri esterni tal-UE</t>
        </is>
      </c>
      <c r="BV15" s="2" t="inlineStr">
        <is>
          <t>afschaffing van de grenscontroles|
afschaffing van de controles aan de binnengrenzen</t>
        </is>
      </c>
      <c r="BW15" s="2" t="inlineStr">
        <is>
          <t>3|
3</t>
        </is>
      </c>
      <c r="BX15" s="2" t="inlineStr">
        <is>
          <t xml:space="preserve">|
</t>
        </is>
      </c>
      <c r="BY15" t="inlineStr">
        <is>
          <t>afschaffing van de grenscontroles aan de binnengrenzen van de lidstaten van de Schengenruimte [&lt;a href="/entry/result/924597/all" id="ENTRY_TO_ENTRY_CONVERTER" target="_blank"&gt;IATE:924597&lt;/a&gt; ]</t>
        </is>
      </c>
      <c r="BZ15" s="2" t="inlineStr">
        <is>
          <t>zniesienie kontroli granicznych|
zniesienie kontroli na granicach wewnętrznych</t>
        </is>
      </c>
      <c r="CA15" s="2" t="inlineStr">
        <is>
          <t>3|
3</t>
        </is>
      </c>
      <c r="CB15" s="2" t="inlineStr">
        <is>
          <t xml:space="preserve">|
</t>
        </is>
      </c>
      <c r="CC15" t="inlineStr">
        <is>
          <t>fakt, że na granicach pomiędzy państwami członkowskim uczestniczącymi we współpracy w ramach strefy Schengen nie jest prowadzona kontrola graniczna</t>
        </is>
      </c>
      <c r="CD15" s="2" t="inlineStr">
        <is>
          <t>supressão de controlos nas fronteiras</t>
        </is>
      </c>
      <c r="CE15" s="2" t="inlineStr">
        <is>
          <t>3</t>
        </is>
      </c>
      <c r="CF15" s="2" t="inlineStr">
        <is>
          <t/>
        </is>
      </c>
      <c r="CG15" t="inlineStr">
        <is>
          <t/>
        </is>
      </c>
      <c r="CH15" t="inlineStr">
        <is>
          <t/>
        </is>
      </c>
      <c r="CI15" t="inlineStr">
        <is>
          <t/>
        </is>
      </c>
      <c r="CJ15" t="inlineStr">
        <is>
          <t/>
        </is>
      </c>
      <c r="CK15" t="inlineStr">
        <is>
          <t/>
        </is>
      </c>
      <c r="CL15" s="2" t="inlineStr">
        <is>
          <t>zrušenie kontroly hraníc|
zrušenie kontroly vnútorných hraníc</t>
        </is>
      </c>
      <c r="CM15" s="2" t="inlineStr">
        <is>
          <t>3|
3</t>
        </is>
      </c>
      <c r="CN15" s="2" t="inlineStr">
        <is>
          <t xml:space="preserve">|
</t>
        </is>
      </c>
      <c r="CO15" t="inlineStr">
        <is>
          <t>nahradenie kontroly hraníc medzi členskými štátmi schengenského priestoru efektívnejšou &lt;a href="https://iate.europa.eu/entry/result/3516606/sk" target="_blank"&gt;kontrolou vonkajších hraníc&lt;/a&gt;</t>
        </is>
      </c>
      <c r="CP15" s="2" t="inlineStr">
        <is>
          <t>odprava kontrol na notranjih mejah</t>
        </is>
      </c>
      <c r="CQ15" s="2" t="inlineStr">
        <is>
          <t>3</t>
        </is>
      </c>
      <c r="CR15" s="2" t="inlineStr">
        <is>
          <t/>
        </is>
      </c>
      <c r="CS15" t="inlineStr">
        <is>
          <t>nadomestitev kontrol na mejah med državami članicami schengenskega območja z učinkovitejšimi kontrolami na zunanjih mejah</t>
        </is>
      </c>
      <c r="CT15" s="2" t="inlineStr">
        <is>
          <t>avskaffande av kontroller vid de inre gränserna|
avskaffande av gränskontroller</t>
        </is>
      </c>
      <c r="CU15" s="2" t="inlineStr">
        <is>
          <t>3|
3</t>
        </is>
      </c>
      <c r="CV15" s="2" t="inlineStr">
        <is>
          <t xml:space="preserve">|
</t>
        </is>
      </c>
      <c r="CW15" t="inlineStr">
        <is>
          <t/>
        </is>
      </c>
    </row>
    <row r="16">
      <c r="A16" s="1" t="str">
        <f>HYPERLINK("https://iate.europa.eu/entry/result/3516605/all", "3516605")</f>
        <v>3516605</v>
      </c>
      <c r="B16" t="inlineStr">
        <is>
          <t>EUROPEAN UNION</t>
        </is>
      </c>
      <c r="C16" t="inlineStr">
        <is>
          <t>EUROPEAN UNION|European construction|European Union</t>
        </is>
      </c>
      <c r="D16" t="inlineStr">
        <is>
          <t>yes</t>
        </is>
      </c>
      <c r="E16" t="inlineStr">
        <is>
          <t/>
        </is>
      </c>
      <c r="F16" s="2" t="inlineStr">
        <is>
          <t>контрол на вътрешните граници|
контрол по вътрешните граници</t>
        </is>
      </c>
      <c r="G16" s="2" t="inlineStr">
        <is>
          <t>3|
3</t>
        </is>
      </c>
      <c r="H16" s="2" t="inlineStr">
        <is>
          <t xml:space="preserve">|
</t>
        </is>
      </c>
      <c r="I16" t="inlineStr">
        <is>
          <t/>
        </is>
      </c>
      <c r="J16" s="2" t="inlineStr">
        <is>
          <t>ochrana vnitřních hranic|
kontrola na vnitřních hranicích|
kontroly na vnitřních hranicích</t>
        </is>
      </c>
      <c r="K16" s="2" t="inlineStr">
        <is>
          <t>3|
3|
3</t>
        </is>
      </c>
      <c r="L16" s="2" t="inlineStr">
        <is>
          <t xml:space="preserve">|
|
</t>
        </is>
      </c>
      <c r="M16" t="inlineStr">
        <is>
          <t>činnost vykonávaná na společných pozemních hranicích, na letištích pro vnitřní lety a v přístavech členských států EU jako reakce na záměr překročit tuto hranici nebo na překročení této hranice</t>
        </is>
      </c>
      <c r="N16" s="2" t="inlineStr">
        <is>
          <t>grænsekontrol ved de indre grænser|
kontrol ved de indre grænser</t>
        </is>
      </c>
      <c r="O16" s="2" t="inlineStr">
        <is>
          <t>4|
4</t>
        </is>
      </c>
      <c r="P16" s="2" t="inlineStr">
        <is>
          <t xml:space="preserve">|
</t>
        </is>
      </c>
      <c r="Q16" t="inlineStr">
        <is>
          <t>Aktivitet, som foretages ved medlemsstaternes fælles landgrænser, herunder flod- og søgrænser, i medlemsstaternes lufthavne for interne flyvninger samt i medlemsstaternes søhavne og havne ved indre vandveje (floder og søer) for så vidt angår færgeruter, udelukkende på grund af den planlagte eller faktiske grænsepassage uagtet andre hensyn, og som omfatter ind- og udrejsekontrol for at sikre, at personer, herunder deres transportmidler og genstande i deres besiddelse, kan få lov til at rejse ind i eller ud af medlemsstaternes område, samt grænseovervågning.</t>
        </is>
      </c>
      <c r="R16" s="2" t="inlineStr">
        <is>
          <t>Kontrollen an den Binnengrenzen</t>
        </is>
      </c>
      <c r="S16" s="2" t="inlineStr">
        <is>
          <t>3</t>
        </is>
      </c>
      <c r="T16" s="2" t="inlineStr">
        <is>
          <t/>
        </is>
      </c>
      <c r="U16" t="inlineStr">
        <is>
          <t>Grenzkontrollen an den gemeinsamen Landgrenzen der Mitgliedstaaten, einschließlich der Fluss- und Binnenseegrenzen, den Flughäfen der Mitgliedstaaten für Binnenflüge und den See-, Flussschifffahrts- und Binnenseehäfen der Mitgliedstaaten für regelmäßige Fährverbindungen</t>
        </is>
      </c>
      <c r="V16" s="2" t="inlineStr">
        <is>
          <t>έλεγχοι στα εσωτερικά σύνορα</t>
        </is>
      </c>
      <c r="W16" s="2" t="inlineStr">
        <is>
          <t>3</t>
        </is>
      </c>
      <c r="X16" s="2" t="inlineStr">
        <is>
          <t/>
        </is>
      </c>
      <c r="Y16" t="inlineStr">
        <is>
          <t/>
        </is>
      </c>
      <c r="Z16" s="2" t="inlineStr">
        <is>
          <t>internal border controls|
internal border control</t>
        </is>
      </c>
      <c r="AA16" s="2" t="inlineStr">
        <is>
          <t>3|
1</t>
        </is>
      </c>
      <c r="AB16" s="2" t="inlineStr">
        <is>
          <t xml:space="preserve">|
</t>
        </is>
      </c>
      <c r="AC16" t="inlineStr">
        <is>
          <t>checks and surveillance at:&lt;br&gt;&lt;p&gt;- the common land borders, including river and lake borders, of EU States;&lt;/p&gt;&lt;p&gt;- Member States' airports for flight exclusively to or from the territories of the Member States flights; and&lt;/p&gt;&lt;p&gt;- sea, river and lake ports of the Member States for ferry connections&lt;br&gt;carried out&lt;br&gt;&lt;/p&gt;&lt;p&gt;- in response to an intention to cross or the act of crossing a border, to ensure that persons, their means of transport and the objects in their possession, are authorised to enter the territory of the Member States or authorised to leave it; and&lt;br&gt;&lt;/p&gt;&lt;p&gt;- in the case of surveillance between border crossing points and the surveillance of border crossing points outside the fixed opening hours, in order to prevent persons from circumventing border checks&lt;/p&gt;</t>
        </is>
      </c>
      <c r="AD16" s="2" t="inlineStr">
        <is>
          <t>controles en las fronteras interiores</t>
        </is>
      </c>
      <c r="AE16" s="2" t="inlineStr">
        <is>
          <t>4</t>
        </is>
      </c>
      <c r="AF16" s="2" t="inlineStr">
        <is>
          <t/>
        </is>
      </c>
      <c r="AG16" t="inlineStr">
        <is>
          <t>Actividades de inspección de personas, vehículos y objetos transportados, realizadas por la guardia de fronteras en los pasos fronterizos de las fronteras interiores de la Unión &lt;a href="/entry/result/836395/all" id="ENTRY_TO_ENTRY_CONVERTER" target="_blank"&gt;IATE:836395&lt;/a&gt; con el fin de garantizar que pueda autorizarse su entrada al territorio de los Estados miembros o su salida del mismo, y vigilancia de toda la extensión de las fronteras interiores con objeto de impedir que las personas se sustraigan a las inspecciones fronterizas.</t>
        </is>
      </c>
      <c r="AH16" s="2" t="inlineStr">
        <is>
          <t>piirikontroll sisepiiridel</t>
        </is>
      </c>
      <c r="AI16" s="2" t="inlineStr">
        <is>
          <t>3</t>
        </is>
      </c>
      <c r="AJ16" s="2" t="inlineStr">
        <is>
          <t/>
        </is>
      </c>
      <c r="AK16" t="inlineStr">
        <is>
          <t/>
        </is>
      </c>
      <c r="AL16" s="2" t="inlineStr">
        <is>
          <t>sisärajavalvonta</t>
        </is>
      </c>
      <c r="AM16" s="2" t="inlineStr">
        <is>
          <t>3</t>
        </is>
      </c>
      <c r="AN16" s="2" t="inlineStr">
        <is>
          <t/>
        </is>
      </c>
      <c r="AO16" t="inlineStr">
        <is>
          <t/>
        </is>
      </c>
      <c r="AP16" s="2" t="inlineStr">
        <is>
          <t>contrôles aux frontières intérieures</t>
        </is>
      </c>
      <c r="AQ16" s="2" t="inlineStr">
        <is>
          <t>3</t>
        </is>
      </c>
      <c r="AR16" s="2" t="inlineStr">
        <is>
          <t/>
        </is>
      </c>
      <c r="AS16" t="inlineStr">
        <is>
          <t/>
        </is>
      </c>
      <c r="AT16" s="2" t="inlineStr">
        <is>
          <t>rialuithe teorann inmheánaí</t>
        </is>
      </c>
      <c r="AU16" s="2" t="inlineStr">
        <is>
          <t>3</t>
        </is>
      </c>
      <c r="AV16" s="2" t="inlineStr">
        <is>
          <t/>
        </is>
      </c>
      <c r="AW16" t="inlineStr">
        <is>
          <t/>
        </is>
      </c>
      <c r="AX16" s="2" t="inlineStr">
        <is>
          <t>nadzor unutarnjih granica</t>
        </is>
      </c>
      <c r="AY16" s="2" t="inlineStr">
        <is>
          <t>3</t>
        </is>
      </c>
      <c r="AZ16" s="2" t="inlineStr">
        <is>
          <t/>
        </is>
      </c>
      <c r="BA16" t="inlineStr">
        <is>
          <t/>
        </is>
      </c>
      <c r="BB16" s="2" t="inlineStr">
        <is>
          <t>belső határellenőrzés</t>
        </is>
      </c>
      <c r="BC16" s="2" t="inlineStr">
        <is>
          <t>4</t>
        </is>
      </c>
      <c r="BD16" s="2" t="inlineStr">
        <is>
          <t/>
        </is>
      </c>
      <c r="BE16" t="inlineStr">
        <is>
          <t>Határellenőrzés a belső (tagállamok közötti) határokon ( &lt;a href="/entry/result/836395/all" id="ENTRY_TO_ENTRY_CONVERTER" target="_blank"&gt;IATE:836395&lt;/a&gt; ).</t>
        </is>
      </c>
      <c r="BF16" s="2" t="inlineStr">
        <is>
          <t>controlli alle frontiere interne</t>
        </is>
      </c>
      <c r="BG16" s="2" t="inlineStr">
        <is>
          <t>4</t>
        </is>
      </c>
      <c r="BH16" s="2" t="inlineStr">
        <is>
          <t/>
        </is>
      </c>
      <c r="BI16" t="inlineStr">
        <is>
          <t>attività di verifica e sorveglianza eseguite alle frontiere terrestri comuni degli Stati membri, negli aeroporti degli Stati membri e nei porti degli Stati membri per accertare che le persone che intendono attraversare o attraversano la frontiera possano essere autorizzati ad entrare nel territorio degli Stati membri o a lasciarlo e per evitare che le persone eludano le verifiche di frontiera</t>
        </is>
      </c>
      <c r="BJ16" s="2" t="inlineStr">
        <is>
          <t>kontrolė kertant vidaus sienas</t>
        </is>
      </c>
      <c r="BK16" s="2" t="inlineStr">
        <is>
          <t>3</t>
        </is>
      </c>
      <c r="BL16" s="2" t="inlineStr">
        <is>
          <t/>
        </is>
      </c>
      <c r="BM16" t="inlineStr">
        <is>
          <t/>
        </is>
      </c>
      <c r="BN16" s="2" t="inlineStr">
        <is>
          <t>iekšējā robežkontrole|
kontrole pie iekšējām robežām</t>
        </is>
      </c>
      <c r="BO16" s="2" t="inlineStr">
        <is>
          <t>3|
3</t>
        </is>
      </c>
      <c r="BP16" s="2" t="inlineStr">
        <is>
          <t xml:space="preserve">|
</t>
        </is>
      </c>
      <c r="BQ16" t="inlineStr">
        <is>
          <t/>
        </is>
      </c>
      <c r="BR16" s="2" t="inlineStr">
        <is>
          <t>kontrolli fil-fruntieri interni</t>
        </is>
      </c>
      <c r="BS16" s="2" t="inlineStr">
        <is>
          <t>3</t>
        </is>
      </c>
      <c r="BT16" s="2" t="inlineStr">
        <is>
          <t/>
        </is>
      </c>
      <c r="BU16" t="inlineStr">
        <is>
          <t/>
        </is>
      </c>
      <c r="BV16" s="2" t="inlineStr">
        <is>
          <t>controles aan de binnengrenzen|
binnengrenscontroles</t>
        </is>
      </c>
      <c r="BW16" s="2" t="inlineStr">
        <is>
          <t>3|
3</t>
        </is>
      </c>
      <c r="BX16" s="2" t="inlineStr">
        <is>
          <t xml:space="preserve">|
</t>
        </is>
      </c>
      <c r="BY16" t="inlineStr">
        <is>
          <t/>
        </is>
      </c>
      <c r="BZ16" s="2" t="inlineStr">
        <is>
          <t>kontrole na granicach wewnętrznych</t>
        </is>
      </c>
      <c r="CA16" s="2" t="inlineStr">
        <is>
          <t>3</t>
        </is>
      </c>
      <c r="CB16" s="2" t="inlineStr">
        <is>
          <t/>
        </is>
      </c>
      <c r="CC16" t="inlineStr">
        <is>
          <t/>
        </is>
      </c>
      <c r="CD16" s="2" t="inlineStr">
        <is>
          <t>controlos nas fronteiras internas</t>
        </is>
      </c>
      <c r="CE16" s="2" t="inlineStr">
        <is>
          <t>3</t>
        </is>
      </c>
      <c r="CF16" s="2" t="inlineStr">
        <is>
          <t/>
        </is>
      </c>
      <c r="CG16" t="inlineStr">
        <is>
          <t>Controlo de pessoas na passagem das fronteiras fronteiras comuns terrestres, incluindo as fronteiras fluviais e lacustres, dos Estados-Membros, nos aeroportos dos Estados-Membros, no que respeita aos voos interno, nos portos marítimos, fluviais e lacustres dos Estados--Membros no que diz respeito às ligações regulares por ferry.</t>
        </is>
      </c>
      <c r="CH16" s="2" t="inlineStr">
        <is>
          <t>controale la frontierele interne</t>
        </is>
      </c>
      <c r="CI16" s="2" t="inlineStr">
        <is>
          <t>3</t>
        </is>
      </c>
      <c r="CJ16" s="2" t="inlineStr">
        <is>
          <t/>
        </is>
      </c>
      <c r="CK16" t="inlineStr">
        <is>
          <t/>
        </is>
      </c>
      <c r="CL16" s="2" t="inlineStr">
        <is>
          <t>kontrola vnútorných hraníc</t>
        </is>
      </c>
      <c r="CM16" s="2" t="inlineStr">
        <is>
          <t>3</t>
        </is>
      </c>
      <c r="CN16" s="2" t="inlineStr">
        <is>
          <t/>
        </is>
      </c>
      <c r="CO16" t="inlineStr">
        <is>
          <t>kontrola vykonávaná na hraničných priechodoch medzi členskými štátmi EÚ (vrátane letísk, námorných, riečnych a jazerných prístavov), aby sa osobám vrátane ich dopravných prostriedkov a predmetov v ich držbe mohol povoliť vstup na územie členských štátov alebo aby smeli toto územie opustiť</t>
        </is>
      </c>
      <c r="CP16" s="2" t="inlineStr">
        <is>
          <t>kontrola na notranji meji</t>
        </is>
      </c>
      <c r="CQ16" s="2" t="inlineStr">
        <is>
          <t>2</t>
        </is>
      </c>
      <c r="CR16" s="2" t="inlineStr">
        <is>
          <t/>
        </is>
      </c>
      <c r="CS16" t="inlineStr">
        <is>
          <t/>
        </is>
      </c>
      <c r="CT16" s="2" t="inlineStr">
        <is>
          <t>kontroll vid de inre gränserna</t>
        </is>
      </c>
      <c r="CU16" s="2" t="inlineStr">
        <is>
          <t>3</t>
        </is>
      </c>
      <c r="CV16" s="2" t="inlineStr">
        <is>
          <t/>
        </is>
      </c>
      <c r="CW16" t="inlineStr">
        <is>
          <t/>
        </is>
      </c>
    </row>
    <row r="17">
      <c r="A17" s="1" t="str">
        <f>HYPERLINK("https://iate.europa.eu/entry/result/2201998/all", "2201998")</f>
        <v>2201998</v>
      </c>
      <c r="B17" t="inlineStr">
        <is>
          <t>EUROPEAN UNION;LAW</t>
        </is>
      </c>
      <c r="C17" t="inlineStr">
        <is>
          <t>EUROPEAN UNION|EU institutions and European civil service|EU office or agency;LAW|rights and freedoms</t>
        </is>
      </c>
      <c r="D17" t="inlineStr">
        <is>
          <t>yes</t>
        </is>
      </c>
      <c r="E17" t="inlineStr">
        <is>
          <t/>
        </is>
      </c>
      <c r="F17" s="2" t="inlineStr">
        <is>
          <t>Агенция на Европейския съюз за основните права|
FRA</t>
        </is>
      </c>
      <c r="G17" s="2" t="inlineStr">
        <is>
          <t>4|
3</t>
        </is>
      </c>
      <c r="H17" s="2" t="inlineStr">
        <is>
          <t xml:space="preserve">|
</t>
        </is>
      </c>
      <c r="I17" t="inlineStr">
        <is>
          <t/>
        </is>
      </c>
      <c r="J17" s="2" t="inlineStr">
        <is>
          <t>Agentura Evropské unie pro základní práva|
FRA</t>
        </is>
      </c>
      <c r="K17" s="2" t="inlineStr">
        <is>
          <t>4|
3</t>
        </is>
      </c>
      <c r="L17" s="2" t="inlineStr">
        <is>
          <t xml:space="preserve">|
</t>
        </is>
      </c>
      <c r="M17" t="inlineStr">
        <is>
          <t>agentura, jejímž cílem je poskytovat pomoc a odborné znalosti o otázkách základních práv příslušným orgánům, subjektům, úřadům a agenturám Společenství a členských států při provádění právních předpisů Společenství a podporovat je tak při přijímání opatření a rozhodování o postupech v oblastech spadajících do jejich působnosti tak, aby plně dodržovaly základní práva</t>
        </is>
      </c>
      <c r="N17" s="2" t="inlineStr">
        <is>
          <t>Den Europæiske Unions Agentur for Grundlæggende Rettigheder|
FRA</t>
        </is>
      </c>
      <c r="O17" s="2" t="inlineStr">
        <is>
          <t>4|
4</t>
        </is>
      </c>
      <c r="P17" s="2" t="inlineStr">
        <is>
          <t xml:space="preserve">|
</t>
        </is>
      </c>
      <c r="Q17" t="inlineStr">
        <is>
          <t/>
        </is>
      </c>
      <c r="R17" s="2" t="inlineStr">
        <is>
          <t>FRA|
Agentur der Europäischen Union für Grundrechte</t>
        </is>
      </c>
      <c r="S17" s="2" t="inlineStr">
        <is>
          <t>3|
4</t>
        </is>
      </c>
      <c r="T17" s="2" t="inlineStr">
        <is>
          <t xml:space="preserve">|
</t>
        </is>
      </c>
      <c r="U17" t="inlineStr">
        <is>
          <t>Gemeinschaftsagentur, die aufbauend auf der bestehenden Europäischen Stelle zur Beobachtung von Rassismus und Fremdenfeindlichkeit damit betraut wird, Informationen und Daten über Grundrechtsangelegenheiten bereitzustellen</t>
        </is>
      </c>
      <c r="V17" s="2" t="inlineStr">
        <is>
          <t>Οργανισμός Θεμελιωδών Δικαιωμάτων της Ευρωπαϊκής Ένωσης|
FRA</t>
        </is>
      </c>
      <c r="W17" s="2" t="inlineStr">
        <is>
          <t>4|
4</t>
        </is>
      </c>
      <c r="X17" s="2" t="inlineStr">
        <is>
          <t xml:space="preserve">|
</t>
        </is>
      </c>
      <c r="Y17" t="inlineStr">
        <is>
          <t/>
        </is>
      </c>
      <c r="Z17" s="2" t="inlineStr">
        <is>
          <t>European Union Agency for Fundamental Rights|
Fundamental Rights Agency|
FRA|
EU Agency for Fundamental Rights|
EU Fundamental Rights Agency</t>
        </is>
      </c>
      <c r="AA17" s="2" t="inlineStr">
        <is>
          <t>4|
1|
3|
1|
1</t>
        </is>
      </c>
      <c r="AB17" s="2" t="inlineStr">
        <is>
          <t xml:space="preserve">|
|
|
|
</t>
        </is>
      </c>
      <c r="AC17" t="inlineStr">
        <is>
          <t>The European Union Agency for Fundamental Rights (FRA) is a body of the European Union (EU), established through Council Regulation (EC) No 168/2007 of 15 February 2007. It is based in Vienna and is being built on the European Monitoring Centre on Racism and Xenophobia (EUMC). FRA carries out its tasks independently. It cooperates with national and international bodies and organisations, in particular with the Council of Europe. It also works closely with civil society organisations.</t>
        </is>
      </c>
      <c r="AD17" s="2" t="inlineStr">
        <is>
          <t>Agencia de los Derechos Fundamentales de la Unión Europea|
FRA</t>
        </is>
      </c>
      <c r="AE17" s="2" t="inlineStr">
        <is>
          <t>4|
4</t>
        </is>
      </c>
      <c r="AF17" s="2" t="inlineStr">
        <is>
          <t xml:space="preserve">|
</t>
        </is>
      </c>
      <c r="AG17" t="inlineStr">
        <is>
          <t>Agencia cuyo objetivo es proporcionar a las instituciones, órganos, organismos y agencias competentes de la Comunidad y a sus Estados miembros ayuda y asesoramiento en materia de derechos fundamentales.</t>
        </is>
      </c>
      <c r="AH17" s="2" t="inlineStr">
        <is>
          <t>Euroopa Liidu Põhiõiguste Amet|
FRA</t>
        </is>
      </c>
      <c r="AI17" s="2" t="inlineStr">
        <is>
          <t>4|
4</t>
        </is>
      </c>
      <c r="AJ17" s="2" t="inlineStr">
        <is>
          <t xml:space="preserve">|
</t>
        </is>
      </c>
      <c r="AK17" t="inlineStr">
        <is>
          <t>ELi amet, mille eesmärk on pakkuda seoses põhiõigustega abi ja teadmisi ühenduse asjakohastele asutustele, organitele ning ühenduse liikmesriikidele, kui need rakendavad ühenduse õigust, et aidata neil nende vastavates pädevusvaldkondades meetmete võtmisel või tegevuskavade kujundamisel täielikult järgida põhiõigusi</t>
        </is>
      </c>
      <c r="AL17" s="2" t="inlineStr">
        <is>
          <t>FRA|
Euroopan unionin perusoikeusvirasto</t>
        </is>
      </c>
      <c r="AM17" s="2" t="inlineStr">
        <is>
          <t>4|
4</t>
        </is>
      </c>
      <c r="AN17" s="2" t="inlineStr">
        <is>
          <t xml:space="preserve">|
</t>
        </is>
      </c>
      <c r="AO17" t="inlineStr">
        <is>
          <t>perusoikeuksia koskevaa asiantuntijaneuvontaa tarjoava EU:n erillisvirasto</t>
        </is>
      </c>
      <c r="AP17" s="2" t="inlineStr">
        <is>
          <t>FRA|
Agence des droits fondamentaux de l'Union européenne</t>
        </is>
      </c>
      <c r="AQ17" s="2" t="inlineStr">
        <is>
          <t>4|
4</t>
        </is>
      </c>
      <c r="AR17" s="2" t="inlineStr">
        <is>
          <t xml:space="preserve">|
</t>
        </is>
      </c>
      <c r="AS17" t="inlineStr">
        <is>
          <t>Agence ayant pour objectif de fournir aux institutions, organes, organismes et agences compétents de la Communauté, ainsi qu'à ses États membres lorsqu'ils mettent en œuvre le droit communautaire, une assistance et des compétences en matière de droits fondamentaux, afin de les aider à respecter pleinement ces derniers, lorsque, dans leurs domaines de compétence respectifs, ils prennent des mesures ou définissent des actions</t>
        </is>
      </c>
      <c r="AT17" s="2" t="inlineStr">
        <is>
          <t>Gníomhaireacht an Aontais Eorpaigh um Chearta Bunúsacha|
FRA</t>
        </is>
      </c>
      <c r="AU17" s="2" t="inlineStr">
        <is>
          <t>4|
4</t>
        </is>
      </c>
      <c r="AV17" s="2" t="inlineStr">
        <is>
          <t xml:space="preserve">|
</t>
        </is>
      </c>
      <c r="AW17" t="inlineStr">
        <is>
          <t/>
        </is>
      </c>
      <c r="AX17" s="2" t="inlineStr">
        <is>
          <t>Agencija Europske unije za temeljna prava|
FRA</t>
        </is>
      </c>
      <c r="AY17" s="2" t="inlineStr">
        <is>
          <t>4|
4</t>
        </is>
      </c>
      <c r="AZ17" s="2" t="inlineStr">
        <is>
          <t xml:space="preserve">|
</t>
        </is>
      </c>
      <c r="BA17" t="inlineStr">
        <is>
          <t>agencija EU-a za zaštitu temeljnih prava i informiranje građana o njihovim temeljnim pravima, nadležna za stručno savjetovanje institucija EU-a i država članica o temeljnim pravima te koja surađuje nacionalnim i međunarodnim institucijama i organizacijama civilnog društva u ovom području</t>
        </is>
      </c>
      <c r="BB17" s="2" t="inlineStr">
        <is>
          <t>FRA|
Az Európai Unió Alapjogi Ügynöksége</t>
        </is>
      </c>
      <c r="BC17" s="2" t="inlineStr">
        <is>
          <t>3|
4</t>
        </is>
      </c>
      <c r="BD17" s="2" t="inlineStr">
        <is>
          <t xml:space="preserve">|
</t>
        </is>
      </c>
      <c r="BE17" t="inlineStr">
        <is>
          <t>független uniós szerv, amely tanácsokat nyújt az uniós és a tagállami döntéshozóknak, és célja, hogy az alapvető jogokkal kapcsolatos eszmecserék, szakpolitikák és jogszabályok célzottabbak legyenek és minél több hiteles információn alapuljanak</t>
        </is>
      </c>
      <c r="BF17" s="2" t="inlineStr">
        <is>
          <t>FRA|
Agenzia dell’Unione europea per i diritti fondamentali</t>
        </is>
      </c>
      <c r="BG17" s="2" t="inlineStr">
        <is>
          <t>3|
4</t>
        </is>
      </c>
      <c r="BH17" s="2" t="inlineStr">
        <is>
          <t xml:space="preserve">|
</t>
        </is>
      </c>
      <c r="BI17" t="inlineStr">
        <is>
          <t>organismo che ha lo scopo di fornire alle competenti istituzioni, organi, uffici e agenzie della Comunità e agli Stati membri, nell’attuazione del diritto comunitario, assistenza e consulenza in materia di diritti fondamentali in modo da aiutarli a rispettare pienamente tali diritti quando essi adottano misure o definiscono iniziative nei loro rispettivi settori di competenza.</t>
        </is>
      </c>
      <c r="BJ17" s="2" t="inlineStr">
        <is>
          <t>FRA|
Europos Sąjungos pagrindinių teisių agentūra</t>
        </is>
      </c>
      <c r="BK17" s="2" t="inlineStr">
        <is>
          <t>4|
4</t>
        </is>
      </c>
      <c r="BL17" s="2" t="inlineStr">
        <is>
          <t xml:space="preserve">|
</t>
        </is>
      </c>
      <c r="BM17" t="inlineStr">
        <is>
          <t>agentūra, siekianti teikti pagalbą atitinkamoms Bendrijos ir jos valstybių narių institucijoms, organams, biurams ir agentūroms, joms įgyvendinant Bendrijos teisę, ir dalintis patirtimi pagrindinių teisių srityje, siekiant joms padėti visapusiškai gerbti pagrindines teises, kai jos pagal savo atitinkamą kompetenciją imasi priemonių ar nustato veiksmų kryptis</t>
        </is>
      </c>
      <c r="BN17" s="2" t="inlineStr">
        <is>
          <t>Eiropas Savienības Pamattiesību aģentūra|
&lt;i&gt;FRA&lt;/i&gt;</t>
        </is>
      </c>
      <c r="BO17" s="2" t="inlineStr">
        <is>
          <t>4|
4</t>
        </is>
      </c>
      <c r="BP17" s="2" t="inlineStr">
        <is>
          <t xml:space="preserve">|
</t>
        </is>
      </c>
      <c r="BQ17" t="inlineStr">
        <is>
          <t>aģentūra, kuras mērķis ir sniegt palīdzību un speciālas zināšanas pamattiesību jomā attiecīgām Kopienas un dalībvalstu struktūrām, iestādēm, birojiem un aģentūrām, īstenojot Kopienas tiesību aktus, tādējādi sniedzot tām atbalstu pasākumu veikšanā vai darbības virzienu noteikšanā to attiecīgās kompetences jomās, lai pilnībā ievērotu pamattiesības</t>
        </is>
      </c>
      <c r="BR17" s="2" t="inlineStr">
        <is>
          <t>Aġenzija tal-Unjoni Ewropea għad-Drittijiet Fundamentali|
FRA</t>
        </is>
      </c>
      <c r="BS17" s="2" t="inlineStr">
        <is>
          <t>4|
4</t>
        </is>
      </c>
      <c r="BT17" s="2" t="inlineStr">
        <is>
          <t xml:space="preserve">|
</t>
        </is>
      </c>
      <c r="BU17" t="inlineStr">
        <is>
          <t>L-Aġenzija tal-Unjoni Ewropea għad-Drittijiet Fundamentali(FRA), stabbilita fl-2007, hija ċ-ċentru ta’ għarfien espert tal-UE dwar id-drittijiet fundamentali. Il-FRA twettaq il-kompiti tagħha b'mod indipendenti. Hija tikkoopera mal-korpi u l-organizzazzjonijiet nazzjonali u internazzjonali, b'mod partikolari l-Kunsill Tal-Ewropa. Hija taħdem mill-qrib ukoll ma' organizzazzjonijiet tas-soċjetà ċivili.</t>
        </is>
      </c>
      <c r="BV17" s="2" t="inlineStr">
        <is>
          <t>FRA|
Bureau van de Europese Unie voor de grondrechten</t>
        </is>
      </c>
      <c r="BW17" s="2" t="inlineStr">
        <is>
          <t>3|
4</t>
        </is>
      </c>
      <c r="BX17" s="2" t="inlineStr">
        <is>
          <t xml:space="preserve">|
</t>
        </is>
      </c>
      <c r="BY17" t="inlineStr">
        <is>
          <t/>
        </is>
      </c>
      <c r="BZ17" s="2" t="inlineStr">
        <is>
          <t>FRA|
Agencja Praw Podstawowych Unii Europejskiej</t>
        </is>
      </c>
      <c r="CA17" s="2" t="inlineStr">
        <is>
          <t>4|
4</t>
        </is>
      </c>
      <c r="CB17" s="2" t="inlineStr">
        <is>
          <t xml:space="preserve">|
</t>
        </is>
      </c>
      <c r="CC17" t="inlineStr">
        <is>
          <t>&lt;div&gt;agencja UE mająca za zadanie udzielanie pomocy i udostępnianie wiedzy fachowej w zakresie praw podstawowych odpowiednim instytucjom, organom, biurom i agencjom Wspólnoty oraz jej państw członkowskich przy wdrażaniu przez nie prawa wspólnotowego&lt;br&gt;&lt;/div&gt;</t>
        </is>
      </c>
      <c r="CD17" s="2" t="inlineStr">
        <is>
          <t>Agência dos Direitos Fundamentais da União Europeia|
FRA</t>
        </is>
      </c>
      <c r="CE17" s="2" t="inlineStr">
        <is>
          <t>4|
3</t>
        </is>
      </c>
      <c r="CF17" s="2" t="inlineStr">
        <is>
          <t xml:space="preserve">|
</t>
        </is>
      </c>
      <c r="CG17" t="inlineStr">
        <is>
          <t>Agência da UE que tem por objetivo proporcionar às instituições, órgãos, organismos e agências da Comunidade, bem como aos seus Estados-Membros, quando aplicarem o direito comunitário, assistência e competências no domínio dos direitos fundamentais, a fim de os ajudar a respeitar plenamente estes direitos quando tomarem medidas ou definirem acções no âmbito das respectivas esferas de competência.</t>
        </is>
      </c>
      <c r="CH17" s="2" t="inlineStr">
        <is>
          <t>FRA|
Agenția pentru Drepturi Fundamentale a Uniunii Europene</t>
        </is>
      </c>
      <c r="CI17" s="2" t="inlineStr">
        <is>
          <t>3|
4</t>
        </is>
      </c>
      <c r="CJ17" s="2" t="inlineStr">
        <is>
          <t xml:space="preserve">|
</t>
        </is>
      </c>
      <c r="CK17" t="inlineStr">
        <is>
          <t/>
        </is>
      </c>
      <c r="CL17" s="2" t="inlineStr">
        <is>
          <t>FRA|
Agentúra Európskej únie pre základné práva|
Agentúra pre základné práva</t>
        </is>
      </c>
      <c r="CM17" s="2" t="inlineStr">
        <is>
          <t>4|
4|
4</t>
        </is>
      </c>
      <c r="CN17" s="2" t="inlineStr">
        <is>
          <t xml:space="preserve">|
|
</t>
        </is>
      </c>
      <c r="CO17" t="inlineStr">
        <is>
          <t>agentúra Európskej únie, ktorej cieľom je poskytovať pomoc a odborné poznatky v oblasti základných práv príslušným inštitúciám, orgánom, úradom agentúram Spoločenstva jeho členských štátov pri vykonávaní práva Spoločenstva, aby im pomohla plne rešpektovať základné práva pri prijímaní opatrení alebo rozhodovaní o postupe v ich príslušných oblastiach právomoci</t>
        </is>
      </c>
      <c r="CP17" s="2" t="inlineStr">
        <is>
          <t>Agencija Evropske unije za temeljne pravice|
FRA</t>
        </is>
      </c>
      <c r="CQ17" s="2" t="inlineStr">
        <is>
          <t>4|
4</t>
        </is>
      </c>
      <c r="CR17" s="2" t="inlineStr">
        <is>
          <t xml:space="preserve">|
</t>
        </is>
      </c>
      <c r="CS17" t="inlineStr">
        <is>
          <t>agencija, ki je nadgraditev obstoječega Evropskega centra za spremljanje rasizma in ksenofobije, ustanovljenega z Uredbo Sveta (ES) št. 1035/97. Njene naloge so: zagotavljanje informacij, pomoči in strokovnega znanja o temeljnih pravicah institucijam in organom Skupnosti ter njenim državam članicam, obravnavanje pojavov rasizma, ksenofobije in antisemitizma ter zaščite pravic pripadnikov manjšin in enakosti spolov</t>
        </is>
      </c>
      <c r="CT17" s="2" t="inlineStr">
        <is>
          <t>FRA|
Europeiska unionens byrå för grundläggande rättigheter</t>
        </is>
      </c>
      <c r="CU17" s="2" t="inlineStr">
        <is>
          <t>4|
4</t>
        </is>
      </c>
      <c r="CV17" s="2" t="inlineStr">
        <is>
          <t xml:space="preserve">|
</t>
        </is>
      </c>
      <c r="CW17" t="inlineStr">
        <is>
          <t>"Byråns mål skall vara att ge gemenskapens och dess medlemsstaters berörda institutioner, organ, kontor och byråer stöd och sakkunskap i fråga om grundläggande rättigheter i samband med genomförandet av gemenskapslagstiftningen, för att stödja dem när de vidtar åtgärder eller utformar handlingsplaner inom sina respektive behörighetsområden som avser att skapa full respekt för de grundläggande rättigheterna."</t>
        </is>
      </c>
    </row>
    <row r="18">
      <c r="A18" s="1" t="str">
        <f>HYPERLINK("https://iate.europa.eu/entry/result/118724/all", "118724")</f>
        <v>118724</v>
      </c>
      <c r="B18" t="inlineStr">
        <is>
          <t>LAW;SOCIAL QUESTIONS</t>
        </is>
      </c>
      <c r="C18" t="inlineStr">
        <is>
          <t>LAW|rights and freedoms;SOCIAL QUESTIONS|migration;LAW|international law|private international law|rights of aliens|residence permit</t>
        </is>
      </c>
      <c r="D18" t="inlineStr">
        <is>
          <t>yes</t>
        </is>
      </c>
      <c r="E18" t="inlineStr">
        <is>
          <t/>
        </is>
      </c>
      <c r="F18" s="2" t="inlineStr">
        <is>
          <t>разрешително за пребиваване|
разрешение за пребиваване</t>
        </is>
      </c>
      <c r="G18" s="2" t="inlineStr">
        <is>
          <t>2|
4</t>
        </is>
      </c>
      <c r="H18" s="2" t="inlineStr">
        <is>
          <t>|
preferred</t>
        </is>
      </c>
      <c r="I18" t="inlineStr">
        <is>
          <t>1. всички разрешения за пребиваване, издадени от държавите членки в съответствие с единния формат, установен с Регламент (ЕО) № 1030/2002 на Съвета, и картите за пребиваване, издадени в съответствие с Директива 2004/38/ЕО;&lt;br&gt; 
2. всички други документи, издадени от една държава членка на граждани на трети страни, с които се разрешава престой на нейна територия и които са съобщени и впоследствие са публикувани в съответствие с член 39, с изключение на:&lt;br&gt;i) временните разрешения, издадени в очакване на разглеждането на първа молба за разрешение за пребиваване съгласно буква а) или разглеждането на молба за убежище; и&lt;br&gt; ii) визите, издадени от държавите членки в единния формат, установен с Регламент (ЕО) № 1683/95 на Съвета
3. разрешение, издадено от органите на държава-членка, което позволява на гражданин на трета страна да пребивава законно на нейната територия</t>
        </is>
      </c>
      <c r="J18" s="2" t="inlineStr">
        <is>
          <t>povolení k pobytu</t>
        </is>
      </c>
      <c r="K18" s="2" t="inlineStr">
        <is>
          <t>3</t>
        </is>
      </c>
      <c r="L18" s="2" t="inlineStr">
        <is>
          <t/>
        </is>
      </c>
      <c r="M18" t="inlineStr">
        <is>
          <t>1. povolení, na jehož základě může cizinec pobývat po stanovenou dobu na území daného státu
2. povolení vydané orgány členského státu, na základě kterého státní příslušník třetí země může oprávněně pobývat na území daného státu</t>
        </is>
      </c>
      <c r="N18" s="2" t="inlineStr">
        <is>
          <t>opholdstilladelse</t>
        </is>
      </c>
      <c r="O18" s="2" t="inlineStr">
        <is>
          <t>3</t>
        </is>
      </c>
      <c r="P18" s="2" t="inlineStr">
        <is>
          <t/>
        </is>
      </c>
      <c r="Q18" t="inlineStr">
        <is>
          <t>1. &lt;div&gt;&lt;div&gt;&lt;div&gt;&lt;div&gt;&lt;div&gt;&lt;div&gt;enhver tilladelse udstedt af myndighederne i en medlemsstat til, at en tredjelandsstatsborger lovligt kan opholde sig i landet&lt;/div&gt;&lt;/div&gt;&lt;/div&gt;&lt;/div&gt;&lt;/div&gt;&lt;/div&gt;
2. enhver tilladelse udstedt af myndighederne i en medlemsstat, der giver en tredjelandsstatsborger tilladelse til lovligt ophold på dens område</t>
        </is>
      </c>
      <c r="R18" s="2" t="inlineStr">
        <is>
          <t>Aufenthaltserlaubnis|
Aufenthaltsgenehmigung|
Aufenthaltstitel</t>
        </is>
      </c>
      <c r="S18" s="2" t="inlineStr">
        <is>
          <t>2|
2|
3</t>
        </is>
      </c>
      <c r="T18" s="2" t="inlineStr">
        <is>
          <t xml:space="preserve">|
|
</t>
        </is>
      </c>
      <c r="U18" t="inlineStr">
        <is>
          <t>1. a) | alle Aufenthaltstitel, die die Mitgliedstaaten nach dem einheitlichen Muster gemäß der Verordnung (EG) Nr. 1030/2002 des Rates ausstellen, sowie gemäß der Richtlinie 2004/38/EG ausgestellte Aufenthaltskarten; &lt;br&gt; b) | alle sonstigen von einem Mitgliedstaat einem Drittstaatsangehörigen ausgestellten Dokumente, die zum Aufenthalt in seinem Hoheitsgebiet berechtigen, wenn diese Dokumente gemäß Artikel 39 mitgeteilt und veröffentlicht wurden, ausgenommen &lt;br&gt; i) | vorläufige Aufenthaltstitel, die für die Dauer der Prüfung eines Erstantrags auf Erteilung eines Aufenthaltstitels nach Buchstabe a oder eines Asylantrags ausgestellt worden sind und &lt;br&gt; ii) | Visa, die Mitgliedstaaten nach dem einheitlichen Format der Verordnung (EG) Nr. 1683/95 des Rates ausgestellt haben
2. jede von den Behörden eines Mitgliedstaats erteilte Genehmigung, die einem Drittstaatsangehörigen den rechtmäßigen Aufenthalt in seinem Hoheitsgebiet gestattet</t>
        </is>
      </c>
      <c r="V18" s="2" t="inlineStr">
        <is>
          <t>άδεια διαμονής|
άδεια παραμονής|
τίτλος διαμονής</t>
        </is>
      </c>
      <c r="W18" s="2" t="inlineStr">
        <is>
          <t>3|
3|
3</t>
        </is>
      </c>
      <c r="X18" s="2" t="inlineStr">
        <is>
          <t xml:space="preserve">|
|
</t>
        </is>
      </c>
      <c r="Y18" t="inlineStr">
        <is>
          <t>1. κάθε άδεια διαμονής εκδιδόμενη από τα κράτη μέλη σύμφωνα με τον ενιαίο τύπο που καθορίζεται από τον κανονισμό (ΕΚ) αριθ. 1030/2002 του Συμβουλίου, καθώς και τα δελτία διαμονής που εκδίδονται κατ’ εφαρμογή της οδηγίας 2004/38/ΕΚ· β) κάθε άλλο έγγραφο που έχει εκδοθεί από κράτος μέλος προς υπήκοο τρίτης χώρας και το οποίο παρέχει δικαίωμα διαμονής στην επικράτειά του και έχει αποτελέσει αντικείμενο κοινοποίησης και επακόλουθης δημοσίευσης κατ’ εφαρμογή του άρθρου 39, με εξαίρεση: i) τις προσωρινές άδειες που χορηγούνται μέχρις ότου εξετασθεί η πρώτη αίτηση άδειας διαμονής κατά το στοιχείο α) ή αίτηση ασύλου· και ii) τις θεωρήσεις που εκδίδονται από τα κράτη μέλη σύμφωνα με τον ενιαίο τύπο που καθορίζεται στον κανονισμό (ΕΚ) αριθ. 1683/95 του Συμβουλίου
2. κάθε είδους εξουσιοδότηση που εκδίδεται από τις αρχές κράτους μέλους βάσει της οποίας επιτρέπεται σε υπήκοο τρίτης χώρας να διαμένει νόμιμα στην επικράτειά του</t>
        </is>
      </c>
      <c r="Z18" s="2" t="inlineStr">
        <is>
          <t>stay permit|
RP|
EU residence permit|
residence permit</t>
        </is>
      </c>
      <c r="AA18" s="2" t="inlineStr">
        <is>
          <t>3|
1|
3|
4</t>
        </is>
      </c>
      <c r="AB18" s="2" t="inlineStr">
        <is>
          <t xml:space="preserve">deprecated|
|
admitted|
</t>
        </is>
      </c>
      <c r="AC18" t="inlineStr">
        <is>
          <t>&lt;div&gt;any authorisation issued by the authorities of a Member State allowing a third-country national to stay legally on its territory&lt;br&gt;&lt;/div&gt;</t>
        </is>
      </c>
      <c r="AD18" s="2" t="inlineStr">
        <is>
          <t>permiso de residencia</t>
        </is>
      </c>
      <c r="AE18" s="2" t="inlineStr">
        <is>
          <t>4</t>
        </is>
      </c>
      <c r="AF18" s="2" t="inlineStr">
        <is>
          <t/>
        </is>
      </c>
      <c r="AG18" t="inlineStr">
        <is>
          <t>Cualquier autorización emitida por las autoridades de un Estado miembro
 que concede a un nacional de un tercer país el derecho a permancer legalmente
 en su territorio</t>
        </is>
      </c>
      <c r="AH18" s="2" t="inlineStr">
        <is>
          <t>elamisluba</t>
        </is>
      </c>
      <c r="AI18" s="2" t="inlineStr">
        <is>
          <t>3</t>
        </is>
      </c>
      <c r="AJ18" s="2" t="inlineStr">
        <is>
          <t/>
        </is>
      </c>
      <c r="AK18" t="inlineStr">
        <is>
          <t>kõik liikmesriigi asutuste väljastatud load, mis võimaldavad kolmanda riigi kodanikul seaduslikult viibida liikmesriigi territooriumil</t>
        </is>
      </c>
      <c r="AL18" s="2" t="inlineStr">
        <is>
          <t>oleskelulupa</t>
        </is>
      </c>
      <c r="AM18" s="2" t="inlineStr">
        <is>
          <t>4</t>
        </is>
      </c>
      <c r="AN18" s="2" t="inlineStr">
        <is>
          <t/>
        </is>
      </c>
      <c r="AO18" t="inlineStr">
        <is>
          <t>1. kaikki oleskeluluvat, jotka jäsenvaltio on myöntänyt kolmansien maiden kansalaisten oleskeluluvan neuvoston asetuksella (EY) N:o 1030/2002 säädetyn yhtenäisen kaavan mukaisesti, ja kaikki oleskelukortit, jotka jäsenvaltio on myöntänyt direktiivin 2004/38/EY mukaisesti
2. &lt;br&gt;b) kaikki muut jäsenvaltion kolmansien maiden kansalaisille myöntämät asiakirjat, joiden perusteella nämä voivat jäädä jäsenvaltion alueelle ja jotka on annettu tiedoksi ja julkaistu [asetuksen (EU) N:o 2016/399] 39 artiklan mukaisesti, lukuun ottamatta&lt;br&gt;i) väliaikaisia oleskelulupia, jotka on myönnetty a alakohdassa tarkoitettua oleskelulupaa koskevan ensimmäisen hakemuksen tai turvapaikkahakemuksen käsittelyn ajaksi; ja&lt;br&gt;ii) viisumeja, jotka jäsenvaltio on myöntänyt neuvoston asetuksella (EY) N:o 1683/95 säädetyn yhtenäisen kaavan mukaisesti
3. mikä tahansa jäsenvaltion viranomaisen myöntämä lupa, jonka nojalla kolmannen maan kansalainen voi oleskella laillisesti sen alueella</t>
        </is>
      </c>
      <c r="AP18" s="2" t="inlineStr">
        <is>
          <t>titre de séjour|
autorisation de séjour|
permis de séjour</t>
        </is>
      </c>
      <c r="AQ18" s="2" t="inlineStr">
        <is>
          <t>4|
2|
4</t>
        </is>
      </c>
      <c r="AR18" s="2" t="inlineStr">
        <is>
          <t xml:space="preserve">|
|
</t>
        </is>
      </c>
      <c r="AS18" t="inlineStr">
        <is>
          <t>1. a) tous les titres de séjour délivrés par les États membres selon le format uniforme prévu par le règlement (CE) n&lt;sup&gt;o&lt;/sup&gt; 1030/2002 du Conseil, ainsi que les cartes de séjour délivrées conformément à la directive 2004/38/CE; &lt;br&gt;b) tous les autres documents délivrés par un État membre aux ressortissants de pays tiers et leur autorisant le séjour sur son territoire qui ont fait l’objet d’une notification puis d’une publication conformément à l’article 39 du règlement (UE) 2016/399, à l’exception des documents suivants:&lt;br&gt; i) titres temporaires délivrés dans l’attente de l’examen d’une première demande de titre de séjour tel que visé au point a) ou de l’examen d’une demande d’asile; et&lt;br&gt; ii) visas délivrés par les États membres selon le format uniforme prévu par le règlement (CE) n&lt;sup&gt;o&lt;/sup&gt; 1683/95 du Conseil
2. une autorisation délivrée par les autorités d'un État membre permettant à un ressortissant d'un pays tiers de demeurer légalement sur son territoire</t>
        </is>
      </c>
      <c r="AT18" s="2" t="inlineStr">
        <is>
          <t>cead cónaithe</t>
        </is>
      </c>
      <c r="AU18" s="2" t="inlineStr">
        <is>
          <t>3</t>
        </is>
      </c>
      <c r="AV18" s="2" t="inlineStr">
        <is>
          <t/>
        </is>
      </c>
      <c r="AW18" t="inlineStr">
        <is>
          <t>aon údarú arna eisiúint ag údaráis Bhallstáit a cheadaíonn do náisiúnach tríú tír fanacht go dleathach ar a chríoch</t>
        </is>
      </c>
      <c r="AX18" s="2" t="inlineStr">
        <is>
          <t>boravišna dozvola</t>
        </is>
      </c>
      <c r="AY18" s="2" t="inlineStr">
        <is>
          <t>3</t>
        </is>
      </c>
      <c r="AZ18" s="2" t="inlineStr">
        <is>
          <t/>
        </is>
      </c>
      <c r="BA18" t="inlineStr">
        <is>
          <t>1. svaka dozvola koju izdaju tijela države članice, a koja omogućava državljanima trećih zemalja da zakonito borave na njezinu državnom području&lt;div&gt;&lt;br&gt;&lt;div&gt;2. svako odobrenje koje izdaju nadležna tijela države članice na temelju kojeg se državljanima zemalja izvan EU-a dopušta zakoniti boravak u toj državi&lt;/div&gt;&lt;/div&gt;</t>
        </is>
      </c>
      <c r="BB18" s="2" t="inlineStr">
        <is>
          <t>tartózkodási engedély</t>
        </is>
      </c>
      <c r="BC18" s="2" t="inlineStr">
        <is>
          <t>4</t>
        </is>
      </c>
      <c r="BD18" s="2" t="inlineStr">
        <is>
          <t/>
        </is>
      </c>
      <c r="BE18" t="inlineStr">
        <is>
          <t>1. egy adott tagállam hatóságai által kiadott bármely olyan engedély, amely lehetővé teszi, hogy egy harmadik országbeli állampolgár jogszerűen tartózkodjon a területén
2. a tagállam hatóságai által kiadott bármely engedély, amely lehetővé teszi, hogy egy harmadik ország állampolgára jogszerűen tartózkodjon a területén</t>
        </is>
      </c>
      <c r="BF18" s="2" t="inlineStr">
        <is>
          <t>titolo di soggiorno|
permesso di soggiorno</t>
        </is>
      </c>
      <c r="BG18" s="2" t="inlineStr">
        <is>
          <t>3|
3</t>
        </is>
      </c>
      <c r="BH18" s="2" t="inlineStr">
        <is>
          <t xml:space="preserve">|
</t>
        </is>
      </c>
      <c r="BI18" t="inlineStr">
        <is>
          <t>documento rilasciato dalle autorità di uno Stato 
membro che autorizza il soggiorno di un cittadino di 
un paese terzo nel suo territorio</t>
        </is>
      </c>
      <c r="BJ18" s="2" t="inlineStr">
        <is>
          <t>leidimas gyventi šalyje|
leidimas gyventi</t>
        </is>
      </c>
      <c r="BK18" s="2" t="inlineStr">
        <is>
          <t>3|
4</t>
        </is>
      </c>
      <c r="BL18" s="2" t="inlineStr">
        <is>
          <t xml:space="preserve">|
</t>
        </is>
      </c>
      <c r="BM18" t="inlineStr">
        <is>
          <t>1. bet kuris Susitariančiosios Šalies išduotas leidimas, suteikiantis teisę gyventi jos teritorijoje
2. valstybės narės institucijos išduotas leidimas, suteikiantis teisę trečiosios šalies piliečiui gyventi jos teritorijoje</t>
        </is>
      </c>
      <c r="BN18" s="2" t="inlineStr">
        <is>
          <t>uzturēšanās atļauja</t>
        </is>
      </c>
      <c r="BO18" s="2" t="inlineStr">
        <is>
          <t>3</t>
        </is>
      </c>
      <c r="BP18" s="2" t="inlineStr">
        <is>
          <t/>
        </is>
      </c>
      <c r="BQ18" t="inlineStr">
        <is>
          <t>1. dalībvalsts izdota atļauja, kas ļauj trešās valsts valstspiederīgajam legāli uzturēties attiecīgās dalībvalsts teritorijā 2. jebkura atļauja, ko izsniegušas dalībvalsts iestādes un kas ļauj trešās valsts valstspiederīgajam likumīgi uzturēties tās teritorijā</t>
        </is>
      </c>
      <c r="BR18" s="2" t="inlineStr">
        <is>
          <t>permess ta' residenza|
permess għal residenza</t>
        </is>
      </c>
      <c r="BS18" s="2" t="inlineStr">
        <is>
          <t>4|
4</t>
        </is>
      </c>
      <c r="BT18" s="2" t="inlineStr">
        <is>
          <t xml:space="preserve">preferred|
</t>
        </is>
      </c>
      <c r="BU18" t="inlineStr">
        <is>
          <t>1. awtorizzazzjoni maħruġa mill-awtoritajiet ta' Stat Membru li tippermetti lil nazzjonal ta' pajjiż terz li joqgħod fit-territorju tiegħu b'mod legali
2. kull awtorizzazzjoni maħruġa mill-awtoritajiet ta’ Stat Membru li jħalli ċittadin ta’ pajjiż terz li joqgħod legalment fit-territorju tiegħu</t>
        </is>
      </c>
      <c r="BV18" s="2" t="inlineStr">
        <is>
          <t>verblijfstitel|
verblijfsvergunning|
vergunning tot verblijf|
VTV</t>
        </is>
      </c>
      <c r="BW18" s="2" t="inlineStr">
        <is>
          <t>4|
4|
2|
2</t>
        </is>
      </c>
      <c r="BX18" s="2" t="inlineStr">
        <is>
          <t xml:space="preserve">|
|
|
</t>
        </is>
      </c>
      <c r="BY18" t="inlineStr">
        <is>
          <t>1. door de autoriteiten van een lidstaat afgegeven machtiging voor een onderdaan van een derde land om legaal op het grondgebied van die lidstaat te verblijven
2. een door de autoriteiten van een lidstaat afgegeven machtiging, ongeacht van welke aard, waarbij het een onderdaan van een derde land wordt toegestaan op het grondgebied van de lidstaat te verblijven</t>
        </is>
      </c>
      <c r="BZ18" s="2" t="inlineStr">
        <is>
          <t>karta pobytu|
zezwolenie na pobyt|
dokument pobytowy</t>
        </is>
      </c>
      <c r="CA18" s="2" t="inlineStr">
        <is>
          <t>3|
3|
3</t>
        </is>
      </c>
      <c r="CB18" s="2" t="inlineStr">
        <is>
          <t>|
|
preferred</t>
        </is>
      </c>
      <c r="CC18" t="inlineStr">
        <is>
          <t>a) każdy dokument pobytowy wydany przez państwo członkowskie zgodnie z jednolitym wzorem określonym w rozporządzeniu Rady (WE) nr 1030/2002 oraz karta pobytowa wydana zgodnie z dyrektywą 2004/38/WE&lt;br&gt;b) każdy inny dokument wydany przez państwo członkowskie obywatelowi państwa trzeciego uprawniający do pobytu na jego terytorium, który został zgłoszony, a następnie opublikowany zgodnie z art. 39, z wyjątkiem:&lt;br&gt;(i) dokumentów tymczasowych ważnych do momentu rozpatrzenia pierwszego wniosku o wydanie dokumentu pobytowego, o którym mowa w lit. a), lub wniosku o nadanie statusu uchodźcy; oraz &lt;br&gt;(ii) wiz wydanych przez państwo członkowskie zgodnie z jednolitym formularzem określonym w rozporządzeniu Rady (WE) nr 1683/95</t>
        </is>
      </c>
      <c r="CD18" s="2" t="inlineStr">
        <is>
          <t>título de residência|
autorização de residência|
autorização de estada</t>
        </is>
      </c>
      <c r="CE18" s="2" t="inlineStr">
        <is>
          <t>4|
4|
4</t>
        </is>
      </c>
      <c r="CF18" s="2" t="inlineStr">
        <is>
          <t xml:space="preserve">|
|
</t>
        </is>
      </c>
      <c r="CG18" t="inlineStr">
        <is>
          <t>1. Documento emitido pelos Estados-Membros da UE segundo o modelo uniforme estabelecido pelo Regulamento (CE) n.º 1030/2002 do Conselho, bem como qualquer cartão de residência emitido nos termos da Diretiva 2004/38/CE, ou qualquer outro documento emitido por um Estado-Membro a um nacional de país terceiro autorizando a sua permanência no seu território, com exceção da autorização temporária emitida enquanto se aguarda a análise de um primeiro pedido do título de residência ou de um pedido de asilo, e do visto emitido pelos Estados-Membros segundo o modelo uniforme previsto pelo Regulamento (CE) n.º 1683/95 do Conselho. 
2. Qualquer autorização emitida pelas autoridades de um Estado-Membro que permita a um nacional de um país terceiro permanecer legalmente no seu território.</t>
        </is>
      </c>
      <c r="CH18" s="2" t="inlineStr">
        <is>
          <t>permis de ședere</t>
        </is>
      </c>
      <c r="CI18" s="2" t="inlineStr">
        <is>
          <t>4</t>
        </is>
      </c>
      <c r="CJ18" s="2" t="inlineStr">
        <is>
          <t/>
        </is>
      </c>
      <c r="CK18" t="inlineStr">
        <is>
          <t>1. orice autorizație eliberată de autoritățile unui stat membru al UE care permite unui resortisant dintr-o țară terță să locuiască în mod legal pe teritoriul respectivului stat membru
2. autorizație eliberată de autoritățile unui stat membru care permite unui resortisant al unei țări terțe să rămână legal pe teritoriul său</t>
        </is>
      </c>
      <c r="CL18" s="2" t="inlineStr">
        <is>
          <t>povolenie na pobyt EÚ|
povolenie na pobyt</t>
        </is>
      </c>
      <c r="CM18" s="2" t="inlineStr">
        <is>
          <t>3|
4</t>
        </is>
      </c>
      <c r="CN18" s="2" t="inlineStr">
        <is>
          <t xml:space="preserve">|
</t>
        </is>
      </c>
      <c r="CO18" t="inlineStr">
        <is>
          <t>1. každé povolenie vydané orgánmi členského štátu EÚ, ktoré oprávňuje štátneho príslušníka tretej krajiny na pobyt na jeho území
2. každé povolenie vydané orgánmi členského štátu, ktoré umožňuje štátnemu príslušníkovi tretej krajiny oprávnený pobyt na jeho území</t>
        </is>
      </c>
      <c r="CP18" s="2" t="inlineStr">
        <is>
          <t>dovoljenje za prebivanje</t>
        </is>
      </c>
      <c r="CQ18" s="2" t="inlineStr">
        <is>
          <t>3</t>
        </is>
      </c>
      <c r="CR18" s="2" t="inlineStr">
        <is>
          <t/>
        </is>
      </c>
      <c r="CS18" t="inlineStr">
        <is>
          <t>1. dovoljenje, ki ga izdajo organi države članice in na podlagi katerega lahko državljan tretje države prebiva na ozemlju zadevne države članice
2. dovoljenje, ki ga izdajo organi države članice in ki državljanu tretje države dovoljuje zakonito prebivanje na njenem ozemlju</t>
        </is>
      </c>
      <c r="CT18" s="2" t="inlineStr">
        <is>
          <t>uppehållstillstånd</t>
        </is>
      </c>
      <c r="CU18" s="2" t="inlineStr">
        <is>
          <t>4</t>
        </is>
      </c>
      <c r="CV18" s="2" t="inlineStr">
        <is>
          <t/>
        </is>
      </c>
      <c r="CW18" t="inlineStr">
        <is>
          <t>1. varje tilllstånd som utfärdats av myndigheterna i en medlemsstat som ger en tredjelandsmedborgare tillstånd att vistas på den medlemsstatens territorium, i enlighet med förordning (EU) nr 265/2010
2. tillstånd som utfärdas av myndigheterna i en medlemsstat och som gör det möjligt för en tredjelandsmedborgare att uppehålla sig lagligt på dess territorium</t>
        </is>
      </c>
    </row>
    <row r="19">
      <c r="A19" s="1" t="str">
        <f>HYPERLINK("https://iate.europa.eu/entry/result/911074/all", "911074")</f>
        <v>911074</v>
      </c>
      <c r="B19" t="inlineStr">
        <is>
          <t>POLITICS</t>
        </is>
      </c>
      <c r="C19" t="inlineStr">
        <is>
          <t>POLITICS|executive power and public service</t>
        </is>
      </c>
      <c r="D19" t="inlineStr">
        <is>
          <t>yes</t>
        </is>
      </c>
      <c r="E19" t="inlineStr">
        <is>
          <t/>
        </is>
      </c>
      <c r="F19" s="2" t="inlineStr">
        <is>
          <t>единно звено за контакт|
обслужване на едно гише</t>
        </is>
      </c>
      <c r="G19" s="2" t="inlineStr">
        <is>
          <t>3|
3</t>
        </is>
      </c>
      <c r="H19" s="2" t="inlineStr">
        <is>
          <t xml:space="preserve">|
</t>
        </is>
      </c>
      <c r="I19" t="inlineStr">
        <is>
          <t>място, където е съсредоточено предоставянето на информация и извършването на административни формалности, за да се избегне необходимостта гражданите и предприятията да контактуват по един и същи въпрос с различни държавни органи</t>
        </is>
      </c>
      <c r="J19" s="2" t="inlineStr">
        <is>
          <t>jedno správní místo|
jednotné kontaktní místo</t>
        </is>
      </c>
      <c r="K19" s="2" t="inlineStr">
        <is>
          <t>3|
3</t>
        </is>
      </c>
      <c r="L19" s="2" t="inlineStr">
        <is>
          <t xml:space="preserve">|
</t>
        </is>
      </c>
      <c r="M19" t="inlineStr">
        <is>
          <t/>
        </is>
      </c>
      <c r="N19" s="2" t="inlineStr">
        <is>
          <t>centralt kontaktpunkt|
kvikskranke|
SPOC|
enkelt kontaktpunkt|
one-stop-shop</t>
        </is>
      </c>
      <c r="O19" s="2" t="inlineStr">
        <is>
          <t>3|
3|
3|
3|
3</t>
        </is>
      </c>
      <c r="P19" s="2" t="inlineStr">
        <is>
          <t xml:space="preserve">|
|
|
|
</t>
        </is>
      </c>
      <c r="Q19" t="inlineStr">
        <is>
          <t>Et enkelt sted, hvor borgere eller virksomheder kan henvende sig for at afvikle formaliteter eller få oplysninger, så de ikke behøver at henvende sig til flere forskellige myndigheder.</t>
        </is>
      </c>
      <c r="R19" s="2" t="inlineStr">
        <is>
          <t>zentrale Kontaktstelle|
SPOC|
einzige Anlaufstelle|
einheitlicher Ansprechpartner|
einziger Ansprechpartner</t>
        </is>
      </c>
      <c r="S19" s="2" t="inlineStr">
        <is>
          <t>2|
2|
3|
3|
3</t>
        </is>
      </c>
      <c r="T19" s="2" t="inlineStr">
        <is>
          <t xml:space="preserve">|
|
|
|
</t>
        </is>
      </c>
      <c r="U19" t="inlineStr">
        <is>
          <t>Möglichkeit (in der Wirtschaft wie auch in der öffentlichen Verwaltung), alle erforderlichen bürokratischen Schritte an einer einzigen Stelle durchzuführen</t>
        </is>
      </c>
      <c r="V19" s="2" t="inlineStr">
        <is>
          <t>κέντρo ενιαίας εξυπηρέτησης|
υπηρεσία μίας στάσης|
ΥΜΣ|
ενιαίο σημείο επαφής</t>
        </is>
      </c>
      <c r="W19" s="2" t="inlineStr">
        <is>
          <t>3|
4|
4|
3</t>
        </is>
      </c>
      <c r="X19" s="2" t="inlineStr">
        <is>
          <t xml:space="preserve">|
|
|
</t>
        </is>
      </c>
      <c r="Y19" t="inlineStr">
        <is>
          <t>διεπαφή εξυπηρέτησης των παρόχων υπηρεσιών και των πολιτών στην οποία αυτοί μπορούν να διεκπεραιώνουν όλες τις διοικητικές διαδικασίες και διατυπώσεις απευθυνόμενοι σε ένα μόνο κέντρο</t>
        </is>
      </c>
      <c r="Z19" s="2" t="inlineStr">
        <is>
          <t>PSC|
single point of contact|
SPOC|
single window|
point of single contact|
OSS|
single entry point|
one-stop shop</t>
        </is>
      </c>
      <c r="AA19" s="2" t="inlineStr">
        <is>
          <t>2|
3|
3|
3|
3|
3|
3|
3</t>
        </is>
      </c>
      <c r="AB19" s="2" t="inlineStr">
        <is>
          <t xml:space="preserve">|
|
|
|
|
|
|
</t>
        </is>
      </c>
      <c r="AC19" t="inlineStr">
        <is>
          <t>single online access point (interface or portal) centralising a number of different administrative procedures and services</t>
        </is>
      </c>
      <c r="AD19" s="2" t="inlineStr">
        <is>
          <t>ventanilla única</t>
        </is>
      </c>
      <c r="AE19" s="2" t="inlineStr">
        <is>
          <t>3</t>
        </is>
      </c>
      <c r="AF19" s="2" t="inlineStr">
        <is>
          <t/>
        </is>
      </c>
      <c r="AG19" t="inlineStr">
        <is>
          <t>Servicio administrativo que sirve de interlocutor o interfaz único para los trámites e informaciones relacionados con un asunto concreto al que deben dirigirse los ciudadanos o las empresas. En general sustituye a procedimientos más complejos en los que había que presentar documentos a varios servicios distintos.</t>
        </is>
      </c>
      <c r="AH19" s="2" t="inlineStr">
        <is>
          <t>ühtne kontaktpunkt|
ühe akna süsteem|
koht, kust saab teavet ühest kohast|
ühe ukse süsteem</t>
        </is>
      </c>
      <c r="AI19" s="2" t="inlineStr">
        <is>
          <t>3|
3|
2|
2</t>
        </is>
      </c>
      <c r="AJ19" s="2" t="inlineStr">
        <is>
          <t xml:space="preserve">|
|
|
</t>
        </is>
      </c>
      <c r="AK19" t="inlineStr">
        <is>
          <t>üks koht (nt ka veebikeskkond), kus on võimalik lahendada kõik formaalsed haldusküsimused ja saada kogu vajalik teave ilma, et ettevõtjatel või kodanikel oleks vaja paljude (riiklike) ametiasutustega ükshaaval ühendust võtta</t>
        </is>
      </c>
      <c r="AL19" s="2" t="inlineStr">
        <is>
          <t>keskitetty asiointipiste|
KAP|
yksi yhteyspiste</t>
        </is>
      </c>
      <c r="AM19" s="2" t="inlineStr">
        <is>
          <t>3|
3|
3</t>
        </is>
      </c>
      <c r="AN19" s="2" t="inlineStr">
        <is>
          <t xml:space="preserve">|
|
</t>
        </is>
      </c>
      <c r="AO19" t="inlineStr">
        <is>
          <t>yhteinen piste tiettyjen hallinnollisten asioiden hoitamiseksi tai tietojen hankkimiseksi sen sijaan, että jouduttaisiin asioimaan useiden eri viranomaisyksikköjen kanssa</t>
        </is>
      </c>
      <c r="AP19" s="2" t="inlineStr">
        <is>
          <t>guichet unique|
PCU|
guichet universel|
point de contact unique|
point d'entrée unique</t>
        </is>
      </c>
      <c r="AQ19" s="2" t="inlineStr">
        <is>
          <t>3|
3|
2|
3|
2</t>
        </is>
      </c>
      <c r="AR19" s="2" t="inlineStr">
        <is>
          <t xml:space="preserve">|
|
|
|
</t>
        </is>
      </c>
      <c r="AS19" t="inlineStr">
        <is>
          <t>point d'accès unique (interface/portail) en ligne permettant de centraliser différents services ou prestations administratives</t>
        </is>
      </c>
      <c r="AT19" s="2" t="inlineStr">
        <is>
          <t>pointe teagmhála aonair|
ionad ilfhreastail|
ionad uileghnó</t>
        </is>
      </c>
      <c r="AU19" s="2" t="inlineStr">
        <is>
          <t>3|
3|
3</t>
        </is>
      </c>
      <c r="AV19" s="2" t="inlineStr">
        <is>
          <t xml:space="preserve">|
|
</t>
        </is>
      </c>
      <c r="AW19" t="inlineStr">
        <is>
          <t/>
        </is>
      </c>
      <c r="AX19" s="2" t="inlineStr">
        <is>
          <t>jedinstvena kontaktna točka|
jedinstveno sučelje</t>
        </is>
      </c>
      <c r="AY19" s="2" t="inlineStr">
        <is>
          <t>3|
3</t>
        </is>
      </c>
      <c r="AZ19" s="2" t="inlineStr">
        <is>
          <t xml:space="preserve">|
</t>
        </is>
      </c>
      <c r="BA19" t="inlineStr">
        <is>
          <t>jedinstveno mjesto za obavljanje administrativnih formalnosti ili pribavljanje potrebnih informacija umjesto kontaktiranja s nekoliko državnih tijela</t>
        </is>
      </c>
      <c r="BB19" s="2" t="inlineStr">
        <is>
          <t>egyablakos ügyintézési pont|
egyedüli kapcsolattartó pont|
integrált ügyintézési pont</t>
        </is>
      </c>
      <c r="BC19" s="2" t="inlineStr">
        <is>
          <t>3|
3|
3</t>
        </is>
      </c>
      <c r="BD19" s="2" t="inlineStr">
        <is>
          <t xml:space="preserve">|
|
</t>
        </is>
      </c>
      <c r="BE19" t="inlineStr">
        <is>
          <t>olyan ügyintézési megoldás, amelynél az ügyfél egyetlen közös felületen többféle - adott esetben különböző közigazgatási hatóságok hatáskörébe és illetékességébe tartozó - eljárást bonyolíthat le</t>
        </is>
      </c>
      <c r="BF19" s="2" t="inlineStr">
        <is>
          <t>sportello unico</t>
        </is>
      </c>
      <c r="BG19" s="2" t="inlineStr">
        <is>
          <t>4</t>
        </is>
      </c>
      <c r="BH19" s="2" t="inlineStr">
        <is>
          <t/>
        </is>
      </c>
      <c r="BI19" t="inlineStr">
        <is>
          <t>interlocutore unico tramite il quale espletare tutte le procedure e formalità amministrative permettendo in tal modo di snellire le procedure burocratiche e facilitando l'accesso dell'utente alle informazioni</t>
        </is>
      </c>
      <c r="BJ19" s="2" t="inlineStr">
        <is>
          <t>viena bendra prieiga|
vieno langelio principas</t>
        </is>
      </c>
      <c r="BK19" s="2" t="inlineStr">
        <is>
          <t>3|
3</t>
        </is>
      </c>
      <c r="BL19" s="2" t="inlineStr">
        <is>
          <t xml:space="preserve">|
</t>
        </is>
      </c>
      <c r="BM19" t="inlineStr">
        <is>
          <t>vienas kontaktinis centras, kuriame galima atlikti visas procedūras ir formalumus</t>
        </is>
      </c>
      <c r="BN19" s="2" t="inlineStr">
        <is>
          <t>vienas pieturas aģentūra|
viens kontaktpunkts|
vienots kontaktpunkts|
&lt;i&gt;SPOC&lt;/i&gt;</t>
        </is>
      </c>
      <c r="BO19" s="2" t="inlineStr">
        <is>
          <t>3|
2|
3|
3</t>
        </is>
      </c>
      <c r="BP19" s="2" t="inlineStr">
        <is>
          <t xml:space="preserve">|
|
|
</t>
        </is>
      </c>
      <c r="BQ19" t="inlineStr">
        <is>
          <t>viens punkts, ar kura starpniecību var veikt visas procedūras un formalitātes</t>
        </is>
      </c>
      <c r="BR19" s="2" t="inlineStr">
        <is>
          <t>punt ta' kuntatt waħdieni|
punt uniku ta' kuntatt|
SPOC|
one-stop shop|
punt uniku ta' servizz</t>
        </is>
      </c>
      <c r="BS19" s="2" t="inlineStr">
        <is>
          <t>3|
3|
3|
3|
3</t>
        </is>
      </c>
      <c r="BT19" s="2" t="inlineStr">
        <is>
          <t xml:space="preserve">|
|
|
|
</t>
        </is>
      </c>
      <c r="BU19" t="inlineStr">
        <is>
          <t>post li joffri għadd ta' servizzi lil klijent, bl-intenzjoni fost oħrajn li jingħata servizz konvenjenti u effiċjenti</t>
        </is>
      </c>
      <c r="BV19" s="2" t="inlineStr">
        <is>
          <t>onestopshop|
één contactpunt|
één-loket</t>
        </is>
      </c>
      <c r="BW19" s="2" t="inlineStr">
        <is>
          <t>3|
2|
3</t>
        </is>
      </c>
      <c r="BX19" s="2" t="inlineStr">
        <is>
          <t xml:space="preserve">|
|
</t>
        </is>
      </c>
      <c r="BY19" t="inlineStr">
        <is>
          <t>gemeenschappelijk contactpunt voor het afhandelen van administratieve formaliteiten of het verkrijgen van informatie waarvoor burgers of ondernemingen anders verschillende openbare instanties hadden moeten benaderen</t>
        </is>
      </c>
      <c r="BZ19" s="2" t="inlineStr">
        <is>
          <t>SPOC|
punkt kompleksowej obsługi|
pojedynczy punkt kontaktowy</t>
        </is>
      </c>
      <c r="CA19" s="2" t="inlineStr">
        <is>
          <t>3|
3|
3</t>
        </is>
      </c>
      <c r="CB19" s="2" t="inlineStr">
        <is>
          <t xml:space="preserve">|
|
</t>
        </is>
      </c>
      <c r="CC19" t="inlineStr">
        <is>
          <t/>
        </is>
      </c>
      <c r="CD19" s="2" t="inlineStr">
        <is>
          <t>balcão único|
ponto único de contacto|
PUC</t>
        </is>
      </c>
      <c r="CE19" s="2" t="inlineStr">
        <is>
          <t>3|
3|
3</t>
        </is>
      </c>
      <c r="CF19" s="2" t="inlineStr">
        <is>
          <t xml:space="preserve">|
|
</t>
        </is>
      </c>
      <c r="CG19" t="inlineStr">
        <is>
          <t>Espaço único (sítio na Internet ou local de atendimento ao público) em que se disponibilizam dados, informações e conselhos sobre serviços e produtos, ou se prestam serviços, permitindo às pessoas obterem o que pretendem num mesmo ponto de contacto (por exemplo, o balcão único &lt;i&gt;Casa Pronta&lt;/i&gt; &lt;a href="http://www.casapronta.pt/CasaPronta/" target="_blank"&gt;http://www.casapronta.pt/CasaPronta/&lt;/a&gt; [5.03.2008] ou a Loja do Cidadão).</t>
        </is>
      </c>
      <c r="CH19" s="2" t="inlineStr">
        <is>
          <t>ghișeu unic|
punct unic de contact</t>
        </is>
      </c>
      <c r="CI19" s="2" t="inlineStr">
        <is>
          <t>4|
3</t>
        </is>
      </c>
      <c r="CJ19" s="2" t="inlineStr">
        <is>
          <t xml:space="preserve">|
</t>
        </is>
      </c>
      <c r="CK19" t="inlineStr">
        <is>
          <t>punct unic de acces (interfață sau portal) care centralizează diferite proceduri și servicii administrative</t>
        </is>
      </c>
      <c r="CL19" s="2" t="inlineStr">
        <is>
          <t>miesto jednotného kontaktu|
jednotné kontaktné miesto</t>
        </is>
      </c>
      <c r="CM19" s="2" t="inlineStr">
        <is>
          <t>3|
3</t>
        </is>
      </c>
      <c r="CN19" s="2" t="inlineStr">
        <is>
          <t xml:space="preserve">|
</t>
        </is>
      </c>
      <c r="CO19" t="inlineStr">
        <is>
          <t>miesto, v ktorom sú sústredené všetky administratívne postupy spojené s podnikaním, a to bez toho, aby sa jeho činnosťou zmenili alebo obmedzili kompetencie iných kompetentných orgánov</t>
        </is>
      </c>
      <c r="CP19" s="2" t="inlineStr">
        <is>
          <t>enotna kontaktna točka|
vse na enem mestu|
(točka) VEM|
enotna vstopna točka|
EKT</t>
        </is>
      </c>
      <c r="CQ19" s="2" t="inlineStr">
        <is>
          <t>3|
3|
3|
2|
3</t>
        </is>
      </c>
      <c r="CR19" s="2" t="inlineStr">
        <is>
          <t xml:space="preserve">|
|
|
|
</t>
        </is>
      </c>
      <c r="CS19" t="inlineStr">
        <is>
          <t>točka oz. mesto, kjer lahko ustanovitelj podjetja uredi vse potrebne formalnosti za registracijo podjetja in dobi vsa potrebna potrdila za začetek izvajanja svoje dejavnosti, oziroma točka oz. mesto, kjer imajo občani možnost, da na enem mestu opravijo (sami ali s pomočjo uslužbenca) večino uradnih opravil (npr. prek portala državne uprave, elektronskih kioskov ali teletočk)</t>
        </is>
      </c>
      <c r="CT19" s="2" t="inlineStr">
        <is>
          <t>gemensam kontaktpunkt|
samservice|
enda kontaktpunkt|
kontaktpunkt</t>
        </is>
      </c>
      <c r="CU19" s="2" t="inlineStr">
        <is>
          <t>3|
3|
3|
3</t>
        </is>
      </c>
      <c r="CV19" s="2" t="inlineStr">
        <is>
          <t xml:space="preserve">|
|
|
</t>
        </is>
      </c>
      <c r="CW19" t="inlineStr">
        <is>
          <t>besöksplatser där man kan få råd och information om olika slags service eller (…) ”virtuella” &lt;i&gt;one stop shops&lt;/i&gt; som är tillgängliga via telefonen eller Internet</t>
        </is>
      </c>
    </row>
    <row r="20">
      <c r="A20" s="1" t="str">
        <f>HYPERLINK("https://iate.europa.eu/entry/result/3582210/all", "3582210")</f>
        <v>3582210</v>
      </c>
      <c r="B20" t="inlineStr">
        <is>
          <t>POLITICS</t>
        </is>
      </c>
      <c r="C20" t="inlineStr">
        <is>
          <t>POLITICS|politics and public safety|public safety|public order|police checks|border control</t>
        </is>
      </c>
      <c r="D20" t="inlineStr">
        <is>
          <t>yes</t>
        </is>
      </c>
      <c r="E20" t="inlineStr">
        <is>
          <t/>
        </is>
      </c>
      <c r="F20" t="inlineStr">
        <is>
          <t/>
        </is>
      </c>
      <c r="G20" t="inlineStr">
        <is>
          <t/>
        </is>
      </c>
      <c r="H20" t="inlineStr">
        <is>
          <t/>
        </is>
      </c>
      <c r="I20" t="inlineStr">
        <is>
          <t/>
        </is>
      </c>
      <c r="J20" t="inlineStr">
        <is>
          <t/>
        </is>
      </c>
      <c r="K20" t="inlineStr">
        <is>
          <t/>
        </is>
      </c>
      <c r="L20" t="inlineStr">
        <is>
          <t/>
        </is>
      </c>
      <c r="M20" t="inlineStr">
        <is>
          <t/>
        </is>
      </c>
      <c r="N20" t="inlineStr">
        <is>
          <t/>
        </is>
      </c>
      <c r="O20" t="inlineStr">
        <is>
          <t/>
        </is>
      </c>
      <c r="P20" t="inlineStr">
        <is>
          <t/>
        </is>
      </c>
      <c r="Q20" t="inlineStr">
        <is>
          <t/>
        </is>
      </c>
      <c r="R20" t="inlineStr">
        <is>
          <t/>
        </is>
      </c>
      <c r="S20" t="inlineStr">
        <is>
          <t/>
        </is>
      </c>
      <c r="T20" t="inlineStr">
        <is>
          <t/>
        </is>
      </c>
      <c r="U20" t="inlineStr">
        <is>
          <t/>
        </is>
      </c>
      <c r="V20" t="inlineStr">
        <is>
          <t/>
        </is>
      </c>
      <c r="W20" t="inlineStr">
        <is>
          <t/>
        </is>
      </c>
      <c r="X20" t="inlineStr">
        <is>
          <t/>
        </is>
      </c>
      <c r="Y20" t="inlineStr">
        <is>
          <t/>
        </is>
      </c>
      <c r="Z20" s="2" t="inlineStr">
        <is>
          <t>incident</t>
        </is>
      </c>
      <c r="AA20" s="2" t="inlineStr">
        <is>
          <t>3</t>
        </is>
      </c>
      <c r="AB20" s="2" t="inlineStr">
        <is>
          <t/>
        </is>
      </c>
      <c r="AC20" t="inlineStr">
        <is>
          <t>situation relating to illegal immigration, cross-border crime or a risk to the lives of migrants at, along or in the proximity of, the external borders</t>
        </is>
      </c>
      <c r="AD20" t="inlineStr">
        <is>
          <t/>
        </is>
      </c>
      <c r="AE20" t="inlineStr">
        <is>
          <t/>
        </is>
      </c>
      <c r="AF20" t="inlineStr">
        <is>
          <t/>
        </is>
      </c>
      <c r="AG20" t="inlineStr">
        <is>
          <t/>
        </is>
      </c>
      <c r="AH20" t="inlineStr">
        <is>
          <t/>
        </is>
      </c>
      <c r="AI20" t="inlineStr">
        <is>
          <t/>
        </is>
      </c>
      <c r="AJ20" t="inlineStr">
        <is>
          <t/>
        </is>
      </c>
      <c r="AK20" t="inlineStr">
        <is>
          <t/>
        </is>
      </c>
      <c r="AL20" t="inlineStr">
        <is>
          <t/>
        </is>
      </c>
      <c r="AM20" t="inlineStr">
        <is>
          <t/>
        </is>
      </c>
      <c r="AN20" t="inlineStr">
        <is>
          <t/>
        </is>
      </c>
      <c r="AO20" t="inlineStr">
        <is>
          <t/>
        </is>
      </c>
      <c r="AP20" t="inlineStr">
        <is>
          <t/>
        </is>
      </c>
      <c r="AQ20" t="inlineStr">
        <is>
          <t/>
        </is>
      </c>
      <c r="AR20" t="inlineStr">
        <is>
          <t/>
        </is>
      </c>
      <c r="AS20" t="inlineStr">
        <is>
          <t/>
        </is>
      </c>
      <c r="AT20" t="inlineStr">
        <is>
          <t/>
        </is>
      </c>
      <c r="AU20" t="inlineStr">
        <is>
          <t/>
        </is>
      </c>
      <c r="AV20" t="inlineStr">
        <is>
          <t/>
        </is>
      </c>
      <c r="AW20" t="inlineStr">
        <is>
          <t/>
        </is>
      </c>
      <c r="AX20" t="inlineStr">
        <is>
          <t/>
        </is>
      </c>
      <c r="AY20" t="inlineStr">
        <is>
          <t/>
        </is>
      </c>
      <c r="AZ20" t="inlineStr">
        <is>
          <t/>
        </is>
      </c>
      <c r="BA20" t="inlineStr">
        <is>
          <t/>
        </is>
      </c>
      <c r="BB20" t="inlineStr">
        <is>
          <t/>
        </is>
      </c>
      <c r="BC20" t="inlineStr">
        <is>
          <t/>
        </is>
      </c>
      <c r="BD20" t="inlineStr">
        <is>
          <t/>
        </is>
      </c>
      <c r="BE20" t="inlineStr">
        <is>
          <t/>
        </is>
      </c>
      <c r="BF20" t="inlineStr">
        <is>
          <t/>
        </is>
      </c>
      <c r="BG20" t="inlineStr">
        <is>
          <t/>
        </is>
      </c>
      <c r="BH20" t="inlineStr">
        <is>
          <t/>
        </is>
      </c>
      <c r="BI20" t="inlineStr">
        <is>
          <t/>
        </is>
      </c>
      <c r="BJ20" t="inlineStr">
        <is>
          <t/>
        </is>
      </c>
      <c r="BK20" t="inlineStr">
        <is>
          <t/>
        </is>
      </c>
      <c r="BL20" t="inlineStr">
        <is>
          <t/>
        </is>
      </c>
      <c r="BM20" t="inlineStr">
        <is>
          <t/>
        </is>
      </c>
      <c r="BN20" t="inlineStr">
        <is>
          <t/>
        </is>
      </c>
      <c r="BO20" t="inlineStr">
        <is>
          <t/>
        </is>
      </c>
      <c r="BP20" t="inlineStr">
        <is>
          <t/>
        </is>
      </c>
      <c r="BQ20" t="inlineStr">
        <is>
          <t/>
        </is>
      </c>
      <c r="BR20" t="inlineStr">
        <is>
          <t/>
        </is>
      </c>
      <c r="BS20" t="inlineStr">
        <is>
          <t/>
        </is>
      </c>
      <c r="BT20" t="inlineStr">
        <is>
          <t/>
        </is>
      </c>
      <c r="BU20" t="inlineStr">
        <is>
          <t/>
        </is>
      </c>
      <c r="BV20" t="inlineStr">
        <is>
          <t/>
        </is>
      </c>
      <c r="BW20" t="inlineStr">
        <is>
          <t/>
        </is>
      </c>
      <c r="BX20" t="inlineStr">
        <is>
          <t/>
        </is>
      </c>
      <c r="BY20" t="inlineStr">
        <is>
          <t/>
        </is>
      </c>
      <c r="BZ20" t="inlineStr">
        <is>
          <t/>
        </is>
      </c>
      <c r="CA20" t="inlineStr">
        <is>
          <t/>
        </is>
      </c>
      <c r="CB20" t="inlineStr">
        <is>
          <t/>
        </is>
      </c>
      <c r="CC20" t="inlineStr">
        <is>
          <t/>
        </is>
      </c>
      <c r="CD20" t="inlineStr">
        <is>
          <t/>
        </is>
      </c>
      <c r="CE20" t="inlineStr">
        <is>
          <t/>
        </is>
      </c>
      <c r="CF20" t="inlineStr">
        <is>
          <t/>
        </is>
      </c>
      <c r="CG20" t="inlineStr">
        <is>
          <t/>
        </is>
      </c>
      <c r="CH20" t="inlineStr">
        <is>
          <t/>
        </is>
      </c>
      <c r="CI20" t="inlineStr">
        <is>
          <t/>
        </is>
      </c>
      <c r="CJ20" t="inlineStr">
        <is>
          <t/>
        </is>
      </c>
      <c r="CK20" t="inlineStr">
        <is>
          <t/>
        </is>
      </c>
      <c r="CL20" s="2" t="inlineStr">
        <is>
          <t>mimoriadna udalosť</t>
        </is>
      </c>
      <c r="CM20" s="2" t="inlineStr">
        <is>
          <t>3</t>
        </is>
      </c>
      <c r="CN20" s="2" t="inlineStr">
        <is>
          <t/>
        </is>
      </c>
      <c r="CO20" t="inlineStr">
        <is>
          <t>&lt;div&gt;situácia súvisiaca s nelegálnym prisťahovalectvom, cezhraničnou trestnou činnosťou alebo rizikom pre životy migrantov na vonkajších hraniciach, pozdĺž nich alebo v ich blízkosti&lt;br&gt;&lt;/div&gt;</t>
        </is>
      </c>
      <c r="CP20" t="inlineStr">
        <is>
          <t/>
        </is>
      </c>
      <c r="CQ20" t="inlineStr">
        <is>
          <t/>
        </is>
      </c>
      <c r="CR20" t="inlineStr">
        <is>
          <t/>
        </is>
      </c>
      <c r="CS20" t="inlineStr">
        <is>
          <t/>
        </is>
      </c>
      <c r="CT20" t="inlineStr">
        <is>
          <t/>
        </is>
      </c>
      <c r="CU20" t="inlineStr">
        <is>
          <t/>
        </is>
      </c>
      <c r="CV20" t="inlineStr">
        <is>
          <t/>
        </is>
      </c>
      <c r="CW20" t="inlineStr">
        <is>
          <t/>
        </is>
      </c>
    </row>
    <row r="21">
      <c r="A21" s="1" t="str">
        <f>HYPERLINK("https://iate.europa.eu/entry/result/3629017/all", "3629017")</f>
        <v>3629017</v>
      </c>
      <c r="B21" t="inlineStr">
        <is>
          <t>SOCIAL QUESTIONS;EDUCATION AND COMMUNICATIONS;LAW</t>
        </is>
      </c>
      <c r="C21" t="inlineStr">
        <is>
          <t>SOCIAL QUESTIONS|migration;EDUCATION AND COMMUNICATIONS|information technology and data processing;LAW|international law|private international law|identity document</t>
        </is>
      </c>
      <c r="D21" t="inlineStr">
        <is>
          <t>yes</t>
        </is>
      </c>
      <c r="E21" t="inlineStr">
        <is>
          <t/>
        </is>
      </c>
      <c r="F21" t="inlineStr">
        <is>
          <t/>
        </is>
      </c>
      <c r="G21" t="inlineStr">
        <is>
          <t/>
        </is>
      </c>
      <c r="H21" t="inlineStr">
        <is>
          <t/>
        </is>
      </c>
      <c r="I21" t="inlineStr">
        <is>
          <t/>
        </is>
      </c>
      <c r="J21" s="2" t="inlineStr">
        <is>
          <t>DTC|
digitální cestovní oprávnění</t>
        </is>
      </c>
      <c r="K21" s="2" t="inlineStr">
        <is>
          <t>3|
3</t>
        </is>
      </c>
      <c r="L21" s="2" t="inlineStr">
        <is>
          <t xml:space="preserve">|
</t>
        </is>
      </c>
      <c r="M21" t="inlineStr">
        <is>
          <t>digitální zobrazení totožnosti cestujícího,
které má dočasně nebo trvale nahradit tradiční cestovní pas a které může být validováno
pomocí infrastruktury veřejných klíčů orgánu vydávajícího cestovní doklad</t>
        </is>
      </c>
      <c r="N21" t="inlineStr">
        <is>
          <t/>
        </is>
      </c>
      <c r="O21" t="inlineStr">
        <is>
          <t/>
        </is>
      </c>
      <c r="P21" t="inlineStr">
        <is>
          <t/>
        </is>
      </c>
      <c r="Q21" t="inlineStr">
        <is>
          <t/>
        </is>
      </c>
      <c r="R21" t="inlineStr">
        <is>
          <t/>
        </is>
      </c>
      <c r="S21" t="inlineStr">
        <is>
          <t/>
        </is>
      </c>
      <c r="T21" t="inlineStr">
        <is>
          <t/>
        </is>
      </c>
      <c r="U21" t="inlineStr">
        <is>
          <t/>
        </is>
      </c>
      <c r="V21" t="inlineStr">
        <is>
          <t/>
        </is>
      </c>
      <c r="W21" t="inlineStr">
        <is>
          <t/>
        </is>
      </c>
      <c r="X21" t="inlineStr">
        <is>
          <t/>
        </is>
      </c>
      <c r="Y21" t="inlineStr">
        <is>
          <t/>
        </is>
      </c>
      <c r="Z21" s="2" t="inlineStr">
        <is>
          <t>DTC|
digital travel credential</t>
        </is>
      </c>
      <c r="AA21" s="2" t="inlineStr">
        <is>
          <t>3|
3</t>
        </is>
      </c>
      <c r="AB21" s="2" t="inlineStr">
        <is>
          <t xml:space="preserve">|
</t>
        </is>
      </c>
      <c r="AC21" t="inlineStr">
        <is>
          <t>digital
representation of the traveller’s identity which can temporarily or permanently
substitute a conventional passport</t>
        </is>
      </c>
      <c r="AD21" t="inlineStr">
        <is>
          <t/>
        </is>
      </c>
      <c r="AE21" t="inlineStr">
        <is>
          <t/>
        </is>
      </c>
      <c r="AF21" t="inlineStr">
        <is>
          <t/>
        </is>
      </c>
      <c r="AG21" t="inlineStr">
        <is>
          <t/>
        </is>
      </c>
      <c r="AH21" t="inlineStr">
        <is>
          <t/>
        </is>
      </c>
      <c r="AI21" t="inlineStr">
        <is>
          <t/>
        </is>
      </c>
      <c r="AJ21" t="inlineStr">
        <is>
          <t/>
        </is>
      </c>
      <c r="AK21" t="inlineStr">
        <is>
          <t/>
        </is>
      </c>
      <c r="AL21" t="inlineStr">
        <is>
          <t/>
        </is>
      </c>
      <c r="AM21" t="inlineStr">
        <is>
          <t/>
        </is>
      </c>
      <c r="AN21" t="inlineStr">
        <is>
          <t/>
        </is>
      </c>
      <c r="AO21" t="inlineStr">
        <is>
          <t/>
        </is>
      </c>
      <c r="AP21" s="2" t="inlineStr">
        <is>
          <t>authentifiant numérique du voyageur|
justificatif d'identité numérique du voyageur</t>
        </is>
      </c>
      <c r="AQ21" s="2" t="inlineStr">
        <is>
          <t>2|
3</t>
        </is>
      </c>
      <c r="AR21" s="2" t="inlineStr">
        <is>
          <t xml:space="preserve">|
</t>
        </is>
      </c>
      <c r="AS21" t="inlineStr">
        <is>
          <t>représentation numérique de l'identité d'un voyageur pouvant remplacer à titre temporaire ou permanent un passeport classsique</t>
        </is>
      </c>
      <c r="AT21" t="inlineStr">
        <is>
          <t/>
        </is>
      </c>
      <c r="AU21" t="inlineStr">
        <is>
          <t/>
        </is>
      </c>
      <c r="AV21" t="inlineStr">
        <is>
          <t/>
        </is>
      </c>
      <c r="AW21" t="inlineStr">
        <is>
          <t/>
        </is>
      </c>
      <c r="AX21" t="inlineStr">
        <is>
          <t/>
        </is>
      </c>
      <c r="AY21" t="inlineStr">
        <is>
          <t/>
        </is>
      </c>
      <c r="AZ21" t="inlineStr">
        <is>
          <t/>
        </is>
      </c>
      <c r="BA21" t="inlineStr">
        <is>
          <t/>
        </is>
      </c>
      <c r="BB21" t="inlineStr">
        <is>
          <t/>
        </is>
      </c>
      <c r="BC21" t="inlineStr">
        <is>
          <t/>
        </is>
      </c>
      <c r="BD21" t="inlineStr">
        <is>
          <t/>
        </is>
      </c>
      <c r="BE21" t="inlineStr">
        <is>
          <t/>
        </is>
      </c>
      <c r="BF21" t="inlineStr">
        <is>
          <t/>
        </is>
      </c>
      <c r="BG21" t="inlineStr">
        <is>
          <t/>
        </is>
      </c>
      <c r="BH21" t="inlineStr">
        <is>
          <t/>
        </is>
      </c>
      <c r="BI21" t="inlineStr">
        <is>
          <t/>
        </is>
      </c>
      <c r="BJ21" t="inlineStr">
        <is>
          <t/>
        </is>
      </c>
      <c r="BK21" t="inlineStr">
        <is>
          <t/>
        </is>
      </c>
      <c r="BL21" t="inlineStr">
        <is>
          <t/>
        </is>
      </c>
      <c r="BM21" t="inlineStr">
        <is>
          <t/>
        </is>
      </c>
      <c r="BN21" t="inlineStr">
        <is>
          <t/>
        </is>
      </c>
      <c r="BO21" t="inlineStr">
        <is>
          <t/>
        </is>
      </c>
      <c r="BP21" t="inlineStr">
        <is>
          <t/>
        </is>
      </c>
      <c r="BQ21" t="inlineStr">
        <is>
          <t/>
        </is>
      </c>
      <c r="BR21" t="inlineStr">
        <is>
          <t/>
        </is>
      </c>
      <c r="BS21" t="inlineStr">
        <is>
          <t/>
        </is>
      </c>
      <c r="BT21" t="inlineStr">
        <is>
          <t/>
        </is>
      </c>
      <c r="BU21" t="inlineStr">
        <is>
          <t/>
        </is>
      </c>
      <c r="BV21" t="inlineStr">
        <is>
          <t/>
        </is>
      </c>
      <c r="BW21" t="inlineStr">
        <is>
          <t/>
        </is>
      </c>
      <c r="BX21" t="inlineStr">
        <is>
          <t/>
        </is>
      </c>
      <c r="BY21" t="inlineStr">
        <is>
          <t/>
        </is>
      </c>
      <c r="BZ21" s="2" t="inlineStr">
        <is>
          <t>podróżne poświadczenie cyfrowe</t>
        </is>
      </c>
      <c r="CA21" s="2" t="inlineStr">
        <is>
          <t>2</t>
        </is>
      </c>
      <c r="CB21" s="2" t="inlineStr">
        <is>
          <t/>
        </is>
      </c>
      <c r="CC21" t="inlineStr">
        <is>
          <t>cyfrowe poświadczenie tożsamości podróżnego, które może czasowo lub na stałe zastąpić zwykły paszport</t>
        </is>
      </c>
      <c r="CD21" t="inlineStr">
        <is>
          <t/>
        </is>
      </c>
      <c r="CE21" t="inlineStr">
        <is>
          <t/>
        </is>
      </c>
      <c r="CF21" t="inlineStr">
        <is>
          <t/>
        </is>
      </c>
      <c r="CG21" t="inlineStr">
        <is>
          <t/>
        </is>
      </c>
      <c r="CH21" t="inlineStr">
        <is>
          <t/>
        </is>
      </c>
      <c r="CI21" t="inlineStr">
        <is>
          <t/>
        </is>
      </c>
      <c r="CJ21" t="inlineStr">
        <is>
          <t/>
        </is>
      </c>
      <c r="CK21" t="inlineStr">
        <is>
          <t/>
        </is>
      </c>
      <c r="CL21" t="inlineStr">
        <is>
          <t/>
        </is>
      </c>
      <c r="CM21" t="inlineStr">
        <is>
          <t/>
        </is>
      </c>
      <c r="CN21" t="inlineStr">
        <is>
          <t/>
        </is>
      </c>
      <c r="CO21" t="inlineStr">
        <is>
          <t/>
        </is>
      </c>
      <c r="CP21" t="inlineStr">
        <is>
          <t/>
        </is>
      </c>
      <c r="CQ21" t="inlineStr">
        <is>
          <t/>
        </is>
      </c>
      <c r="CR21" t="inlineStr">
        <is>
          <t/>
        </is>
      </c>
      <c r="CS21" t="inlineStr">
        <is>
          <t/>
        </is>
      </c>
      <c r="CT21" t="inlineStr">
        <is>
          <t/>
        </is>
      </c>
      <c r="CU21" t="inlineStr">
        <is>
          <t/>
        </is>
      </c>
      <c r="CV21" t="inlineStr">
        <is>
          <t/>
        </is>
      </c>
      <c r="CW21" t="inlineStr">
        <is>
          <t/>
        </is>
      </c>
    </row>
    <row r="22">
      <c r="A22" s="1" t="str">
        <f>HYPERLINK("https://iate.europa.eu/entry/result/763352/all", "763352")</f>
        <v>763352</v>
      </c>
      <c r="B22" t="inlineStr">
        <is>
          <t>TRANSPORT</t>
        </is>
      </c>
      <c r="C22" t="inlineStr">
        <is>
          <t>TRANSPORT|air and space transport|air transport</t>
        </is>
      </c>
      <c r="D22" t="inlineStr">
        <is>
          <t>yes</t>
        </is>
      </c>
      <c r="E22" t="inlineStr">
        <is>
          <t/>
        </is>
      </c>
      <c r="F22" s="2" t="inlineStr">
        <is>
          <t>чартърен полет</t>
        </is>
      </c>
      <c r="G22" s="2" t="inlineStr">
        <is>
          <t>3</t>
        </is>
      </c>
      <c r="H22" s="2" t="inlineStr">
        <is>
          <t/>
        </is>
      </c>
      <c r="I22" t="inlineStr">
        <is>
          <t/>
        </is>
      </c>
      <c r="J22" t="inlineStr">
        <is>
          <t/>
        </is>
      </c>
      <c r="K22" t="inlineStr">
        <is>
          <t/>
        </is>
      </c>
      <c r="L22" t="inlineStr">
        <is>
          <t/>
        </is>
      </c>
      <c r="M22" t="inlineStr">
        <is>
          <t/>
        </is>
      </c>
      <c r="N22" s="2" t="inlineStr">
        <is>
          <t>ikkeregelmæssig flyvning</t>
        </is>
      </c>
      <c r="O22" s="2" t="inlineStr">
        <is>
          <t>4</t>
        </is>
      </c>
      <c r="P22" s="2" t="inlineStr">
        <is>
          <t/>
        </is>
      </c>
      <c r="Q22" t="inlineStr">
        <is>
          <t/>
        </is>
      </c>
      <c r="R22" s="2" t="inlineStr">
        <is>
          <t>Charterverkehr</t>
        </is>
      </c>
      <c r="S22" s="2" t="inlineStr">
        <is>
          <t>1</t>
        </is>
      </c>
      <c r="T22" s="2" t="inlineStr">
        <is>
          <t/>
        </is>
      </c>
      <c r="U22" t="inlineStr">
        <is>
          <t/>
        </is>
      </c>
      <c r="V22" t="inlineStr">
        <is>
          <t/>
        </is>
      </c>
      <c r="W22" t="inlineStr">
        <is>
          <t/>
        </is>
      </c>
      <c r="X22" t="inlineStr">
        <is>
          <t/>
        </is>
      </c>
      <c r="Y22" t="inlineStr">
        <is>
          <t/>
        </is>
      </c>
      <c r="Z22" s="2" t="inlineStr">
        <is>
          <t>non-scheduled flight</t>
        </is>
      </c>
      <c r="AA22" s="2" t="inlineStr">
        <is>
          <t>3</t>
        </is>
      </c>
      <c r="AB22" s="2" t="inlineStr">
        <is>
          <t/>
        </is>
      </c>
      <c r="AC22" t="inlineStr">
        <is>
          <t>flight provided as
part of a &lt;a href="https://iate.europa.eu/entry/result/786448/en" target="_blank"&gt;non-scheduled air service&lt;/a&gt;</t>
        </is>
      </c>
      <c r="AD22" t="inlineStr">
        <is>
          <t/>
        </is>
      </c>
      <c r="AE22" t="inlineStr">
        <is>
          <t/>
        </is>
      </c>
      <c r="AF22" t="inlineStr">
        <is>
          <t/>
        </is>
      </c>
      <c r="AG22" t="inlineStr">
        <is>
          <t/>
        </is>
      </c>
      <c r="AH22" t="inlineStr">
        <is>
          <t/>
        </is>
      </c>
      <c r="AI22" t="inlineStr">
        <is>
          <t/>
        </is>
      </c>
      <c r="AJ22" t="inlineStr">
        <is>
          <t/>
        </is>
      </c>
      <c r="AK22" t="inlineStr">
        <is>
          <t/>
        </is>
      </c>
      <c r="AL22" s="2" t="inlineStr">
        <is>
          <t>tilauslento</t>
        </is>
      </c>
      <c r="AM22" s="2" t="inlineStr">
        <is>
          <t>2</t>
        </is>
      </c>
      <c r="AN22" s="2" t="inlineStr">
        <is>
          <t/>
        </is>
      </c>
      <c r="AO22" t="inlineStr">
        <is>
          <t>matkustajakoneen tilauksesta suorittama lento, joka ei ole säännöllistä liikennettä</t>
        </is>
      </c>
      <c r="AP22" s="2" t="inlineStr">
        <is>
          <t>vol non régulier</t>
        </is>
      </c>
      <c r="AQ22" s="2" t="inlineStr">
        <is>
          <t>3</t>
        </is>
      </c>
      <c r="AR22" s="2" t="inlineStr">
        <is>
          <t/>
        </is>
      </c>
      <c r="AS22" t="inlineStr">
        <is>
          <t>vol effecuté dans le cadre d'un &lt;a href="https://iate.europa.eu/entry/result/786448/en-fr" target="_blank"&gt;service aérien non régulier&lt;/a&gt;</t>
        </is>
      </c>
      <c r="AT22" t="inlineStr">
        <is>
          <t/>
        </is>
      </c>
      <c r="AU22" t="inlineStr">
        <is>
          <t/>
        </is>
      </c>
      <c r="AV22" t="inlineStr">
        <is>
          <t/>
        </is>
      </c>
      <c r="AW22" t="inlineStr">
        <is>
          <t/>
        </is>
      </c>
      <c r="AX22" t="inlineStr">
        <is>
          <t/>
        </is>
      </c>
      <c r="AY22" t="inlineStr">
        <is>
          <t/>
        </is>
      </c>
      <c r="AZ22" t="inlineStr">
        <is>
          <t/>
        </is>
      </c>
      <c r="BA22" t="inlineStr">
        <is>
          <t/>
        </is>
      </c>
      <c r="BB22" t="inlineStr">
        <is>
          <t/>
        </is>
      </c>
      <c r="BC22" t="inlineStr">
        <is>
          <t/>
        </is>
      </c>
      <c r="BD22" t="inlineStr">
        <is>
          <t/>
        </is>
      </c>
      <c r="BE22" t="inlineStr">
        <is>
          <t/>
        </is>
      </c>
      <c r="BF22" t="inlineStr">
        <is>
          <t/>
        </is>
      </c>
      <c r="BG22" t="inlineStr">
        <is>
          <t/>
        </is>
      </c>
      <c r="BH22" t="inlineStr">
        <is>
          <t/>
        </is>
      </c>
      <c r="BI22" t="inlineStr">
        <is>
          <t/>
        </is>
      </c>
      <c r="BJ22" t="inlineStr">
        <is>
          <t/>
        </is>
      </c>
      <c r="BK22" t="inlineStr">
        <is>
          <t/>
        </is>
      </c>
      <c r="BL22" t="inlineStr">
        <is>
          <t/>
        </is>
      </c>
      <c r="BM22" t="inlineStr">
        <is>
          <t/>
        </is>
      </c>
      <c r="BN22" t="inlineStr">
        <is>
          <t/>
        </is>
      </c>
      <c r="BO22" t="inlineStr">
        <is>
          <t/>
        </is>
      </c>
      <c r="BP22" t="inlineStr">
        <is>
          <t/>
        </is>
      </c>
      <c r="BQ22" t="inlineStr">
        <is>
          <t/>
        </is>
      </c>
      <c r="BR22" t="inlineStr">
        <is>
          <t/>
        </is>
      </c>
      <c r="BS22" t="inlineStr">
        <is>
          <t/>
        </is>
      </c>
      <c r="BT22" t="inlineStr">
        <is>
          <t/>
        </is>
      </c>
      <c r="BU22" t="inlineStr">
        <is>
          <t/>
        </is>
      </c>
      <c r="BV22" s="2" t="inlineStr">
        <is>
          <t>niet-geregelde vlucht</t>
        </is>
      </c>
      <c r="BW22" s="2" t="inlineStr">
        <is>
          <t>3</t>
        </is>
      </c>
      <c r="BX22" s="2" t="inlineStr">
        <is>
          <t/>
        </is>
      </c>
      <c r="BY22" t="inlineStr">
        <is>
          <t/>
        </is>
      </c>
      <c r="BZ22" s="2" t="inlineStr">
        <is>
          <t>lot nieregularny</t>
        </is>
      </c>
      <c r="CA22" s="2" t="inlineStr">
        <is>
          <t>3</t>
        </is>
      </c>
      <c r="CB22" s="2" t="inlineStr">
        <is>
          <t/>
        </is>
      </c>
      <c r="CC22" t="inlineStr">
        <is>
          <t/>
        </is>
      </c>
      <c r="CD22" t="inlineStr">
        <is>
          <t/>
        </is>
      </c>
      <c r="CE22" t="inlineStr">
        <is>
          <t/>
        </is>
      </c>
      <c r="CF22" t="inlineStr">
        <is>
          <t/>
        </is>
      </c>
      <c r="CG22" t="inlineStr">
        <is>
          <t/>
        </is>
      </c>
      <c r="CH22" t="inlineStr">
        <is>
          <t/>
        </is>
      </c>
      <c r="CI22" t="inlineStr">
        <is>
          <t/>
        </is>
      </c>
      <c r="CJ22" t="inlineStr">
        <is>
          <t/>
        </is>
      </c>
      <c r="CK22" t="inlineStr">
        <is>
          <t/>
        </is>
      </c>
      <c r="CL22" t="inlineStr">
        <is>
          <t/>
        </is>
      </c>
      <c r="CM22" t="inlineStr">
        <is>
          <t/>
        </is>
      </c>
      <c r="CN22" t="inlineStr">
        <is>
          <t/>
        </is>
      </c>
      <c r="CO22" t="inlineStr">
        <is>
          <t/>
        </is>
      </c>
      <c r="CP22" t="inlineStr">
        <is>
          <t/>
        </is>
      </c>
      <c r="CQ22" t="inlineStr">
        <is>
          <t/>
        </is>
      </c>
      <c r="CR22" t="inlineStr">
        <is>
          <t/>
        </is>
      </c>
      <c r="CS22" t="inlineStr">
        <is>
          <t/>
        </is>
      </c>
      <c r="CT22" t="inlineStr">
        <is>
          <t/>
        </is>
      </c>
      <c r="CU22" t="inlineStr">
        <is>
          <t/>
        </is>
      </c>
      <c r="CV22" t="inlineStr">
        <is>
          <t/>
        </is>
      </c>
      <c r="CW22" t="inlineStr">
        <is>
          <t/>
        </is>
      </c>
    </row>
    <row r="23">
      <c r="A23" s="1" t="str">
        <f>HYPERLINK("https://iate.europa.eu/entry/result/1177877/all", "1177877")</f>
        <v>1177877</v>
      </c>
      <c r="B23" t="inlineStr">
        <is>
          <t>TRANSPORT</t>
        </is>
      </c>
      <c r="C23" t="inlineStr">
        <is>
          <t>TRANSPORT|air and space transport|air transport</t>
        </is>
      </c>
      <c r="D23" t="inlineStr">
        <is>
          <t>no</t>
        </is>
      </c>
      <c r="E23" t="inlineStr">
        <is>
          <t/>
        </is>
      </c>
      <c r="F23" t="inlineStr">
        <is>
          <t/>
        </is>
      </c>
      <c r="G23" t="inlineStr">
        <is>
          <t/>
        </is>
      </c>
      <c r="H23" t="inlineStr">
        <is>
          <t/>
        </is>
      </c>
      <c r="I23" t="inlineStr">
        <is>
          <t/>
        </is>
      </c>
      <c r="J23" t="inlineStr">
        <is>
          <t/>
        </is>
      </c>
      <c r="K23" t="inlineStr">
        <is>
          <t/>
        </is>
      </c>
      <c r="L23" t="inlineStr">
        <is>
          <t/>
        </is>
      </c>
      <c r="M23" t="inlineStr">
        <is>
          <t/>
        </is>
      </c>
      <c r="N23" s="2" t="inlineStr">
        <is>
          <t>luftfartstjenester</t>
        </is>
      </c>
      <c r="O23" s="2" t="inlineStr">
        <is>
          <t>3</t>
        </is>
      </c>
      <c r="P23" s="2" t="inlineStr">
        <is>
          <t/>
        </is>
      </c>
      <c r="Q23" t="inlineStr">
        <is>
          <t/>
        </is>
      </c>
      <c r="R23" s="2" t="inlineStr">
        <is>
          <t>Luftverkehrsdienste</t>
        </is>
      </c>
      <c r="S23" s="2" t="inlineStr">
        <is>
          <t>3</t>
        </is>
      </c>
      <c r="T23" s="2" t="inlineStr">
        <is>
          <t/>
        </is>
      </c>
      <c r="U23" t="inlineStr">
        <is>
          <t/>
        </is>
      </c>
      <c r="V23" t="inlineStr">
        <is>
          <t/>
        </is>
      </c>
      <c r="W23" t="inlineStr">
        <is>
          <t/>
        </is>
      </c>
      <c r="X23" t="inlineStr">
        <is>
          <t/>
        </is>
      </c>
      <c r="Y23" t="inlineStr">
        <is>
          <t/>
        </is>
      </c>
      <c r="Z23" s="2" t="inlineStr">
        <is>
          <t>air transport services|
commercial air transport services</t>
        </is>
      </c>
      <c r="AA23" s="2" t="inlineStr">
        <is>
          <t>3|
3</t>
        </is>
      </c>
      <c r="AB23" s="2" t="inlineStr">
        <is>
          <t xml:space="preserve">|
</t>
        </is>
      </c>
      <c r="AC23" t="inlineStr">
        <is>
          <t>flight or a series of flights carrying passengers, cargo or mail for remuneration or hire</t>
        </is>
      </c>
      <c r="AD23" t="inlineStr">
        <is>
          <t/>
        </is>
      </c>
      <c r="AE23" t="inlineStr">
        <is>
          <t/>
        </is>
      </c>
      <c r="AF23" t="inlineStr">
        <is>
          <t/>
        </is>
      </c>
      <c r="AG23" t="inlineStr">
        <is>
          <t/>
        </is>
      </c>
      <c r="AH23" s="2" t="inlineStr">
        <is>
          <t>lennutransporditeenus</t>
        </is>
      </c>
      <c r="AI23" s="2" t="inlineStr">
        <is>
          <t>3</t>
        </is>
      </c>
      <c r="AJ23" s="2" t="inlineStr">
        <is>
          <t/>
        </is>
      </c>
      <c r="AK23" t="inlineStr">
        <is>
          <t>lend või lendude sari, et vedada reisijaid, lasti või posti tasu või rendi eest</t>
        </is>
      </c>
      <c r="AL23" s="2" t="inlineStr">
        <is>
          <t>ilmakuljetuspalvelut</t>
        </is>
      </c>
      <c r="AM23" s="2" t="inlineStr">
        <is>
          <t>3</t>
        </is>
      </c>
      <c r="AN23" s="2" t="inlineStr">
        <is>
          <t/>
        </is>
      </c>
      <c r="AO23" t="inlineStr">
        <is>
          <t>lento tai lentosarja, jolla kuljetetaan matkustajia, rahtia tai postia korvausta tai vuokraa vastaan</t>
        </is>
      </c>
      <c r="AP23" s="2" t="inlineStr">
        <is>
          <t>services de transport aérien commercial|
services de transport aérien</t>
        </is>
      </c>
      <c r="AQ23" s="2" t="inlineStr">
        <is>
          <t>3|
3</t>
        </is>
      </c>
      <c r="AR23" s="2" t="inlineStr">
        <is>
          <t xml:space="preserve">|
</t>
        </is>
      </c>
      <c r="AS23" t="inlineStr">
        <is>
          <t>un vol ou une série de vols transportant, à titre onéreux et/ou en vertu d'une location, des passagers, du fret et/ou du courrier</t>
        </is>
      </c>
      <c r="AT23" t="inlineStr">
        <is>
          <t/>
        </is>
      </c>
      <c r="AU23" t="inlineStr">
        <is>
          <t/>
        </is>
      </c>
      <c r="AV23" t="inlineStr">
        <is>
          <t/>
        </is>
      </c>
      <c r="AW23" t="inlineStr">
        <is>
          <t/>
        </is>
      </c>
      <c r="AX23" t="inlineStr">
        <is>
          <t/>
        </is>
      </c>
      <c r="AY23" t="inlineStr">
        <is>
          <t/>
        </is>
      </c>
      <c r="AZ23" t="inlineStr">
        <is>
          <t/>
        </is>
      </c>
      <c r="BA23" t="inlineStr">
        <is>
          <t/>
        </is>
      </c>
      <c r="BB23" s="2" t="inlineStr">
        <is>
          <t>légiközlekedési szolgáltatás</t>
        </is>
      </c>
      <c r="BC23" s="2" t="inlineStr">
        <is>
          <t>3</t>
        </is>
      </c>
      <c r="BD23" s="2" t="inlineStr">
        <is>
          <t/>
        </is>
      </c>
      <c r="BE23" t="inlineStr">
        <is>
          <t>olyan repülés vagy olyan repülések sorozata, amely során utasokat, árut vagy postai küldeményeket szállítanak díj vagy más térítés ellenében</t>
        </is>
      </c>
      <c r="BF23" s="2" t="inlineStr">
        <is>
          <t>servizi di trasporto aereo</t>
        </is>
      </c>
      <c r="BG23" s="2" t="inlineStr">
        <is>
          <t>3</t>
        </is>
      </c>
      <c r="BH23" s="2" t="inlineStr">
        <is>
          <t/>
        </is>
      </c>
      <c r="BI23" t="inlineStr">
        <is>
          <t/>
        </is>
      </c>
      <c r="BJ23" s="2" t="inlineStr">
        <is>
          <t>komercinės oro susisiekimo paslaugos|
oro transporto paslaugos|
komercinės oro transporto paslaugos</t>
        </is>
      </c>
      <c r="BK23" s="2" t="inlineStr">
        <is>
          <t>3|
3|
3</t>
        </is>
      </c>
      <c r="BL23" s="2" t="inlineStr">
        <is>
          <t xml:space="preserve">|
|
</t>
        </is>
      </c>
      <c r="BM23" t="inlineStr">
        <is>
          <t>skrydis arba skrydžių serija keleiviams, paštui arba kroviniams vežti už atlygį arba samdos pagrindais</t>
        </is>
      </c>
      <c r="BN23" t="inlineStr">
        <is>
          <t/>
        </is>
      </c>
      <c r="BO23" t="inlineStr">
        <is>
          <t/>
        </is>
      </c>
      <c r="BP23" t="inlineStr">
        <is>
          <t/>
        </is>
      </c>
      <c r="BQ23" t="inlineStr">
        <is>
          <t/>
        </is>
      </c>
      <c r="BR23" s="2" t="inlineStr">
        <is>
          <t>servizzi tat-trasport bl-ajru</t>
        </is>
      </c>
      <c r="BS23" s="2" t="inlineStr">
        <is>
          <t>3</t>
        </is>
      </c>
      <c r="BT23" s="2" t="inlineStr">
        <is>
          <t/>
        </is>
      </c>
      <c r="BU23" t="inlineStr">
        <is>
          <t/>
        </is>
      </c>
      <c r="BV23" s="2" t="inlineStr">
        <is>
          <t>luchtvaart</t>
        </is>
      </c>
      <c r="BW23" s="2" t="inlineStr">
        <is>
          <t>3</t>
        </is>
      </c>
      <c r="BX23" s="2" t="inlineStr">
        <is>
          <t/>
        </is>
      </c>
      <c r="BY23" t="inlineStr">
        <is>
          <t/>
        </is>
      </c>
      <c r="BZ23" s="2" t="inlineStr">
        <is>
          <t>usługi transportu lotniczego</t>
        </is>
      </c>
      <c r="CA23" s="2" t="inlineStr">
        <is>
          <t>3</t>
        </is>
      </c>
      <c r="CB23" s="2" t="inlineStr">
        <is>
          <t/>
        </is>
      </c>
      <c r="CC23" t="inlineStr">
        <is>
          <t/>
        </is>
      </c>
      <c r="CD23" t="inlineStr">
        <is>
          <t/>
        </is>
      </c>
      <c r="CE23" t="inlineStr">
        <is>
          <t/>
        </is>
      </c>
      <c r="CF23" t="inlineStr">
        <is>
          <t/>
        </is>
      </c>
      <c r="CG23" t="inlineStr">
        <is>
          <t/>
        </is>
      </c>
      <c r="CH23" t="inlineStr">
        <is>
          <t/>
        </is>
      </c>
      <c r="CI23" t="inlineStr">
        <is>
          <t/>
        </is>
      </c>
      <c r="CJ23" t="inlineStr">
        <is>
          <t/>
        </is>
      </c>
      <c r="CK23" t="inlineStr">
        <is>
          <t/>
        </is>
      </c>
      <c r="CL23" t="inlineStr">
        <is>
          <t/>
        </is>
      </c>
      <c r="CM23" t="inlineStr">
        <is>
          <t/>
        </is>
      </c>
      <c r="CN23" t="inlineStr">
        <is>
          <t/>
        </is>
      </c>
      <c r="CO23" t="inlineStr">
        <is>
          <t/>
        </is>
      </c>
      <c r="CP23" t="inlineStr">
        <is>
          <t/>
        </is>
      </c>
      <c r="CQ23" t="inlineStr">
        <is>
          <t/>
        </is>
      </c>
      <c r="CR23" t="inlineStr">
        <is>
          <t/>
        </is>
      </c>
      <c r="CS23" t="inlineStr">
        <is>
          <t/>
        </is>
      </c>
      <c r="CT23" t="inlineStr">
        <is>
          <t/>
        </is>
      </c>
      <c r="CU23" t="inlineStr">
        <is>
          <t/>
        </is>
      </c>
      <c r="CV23" t="inlineStr">
        <is>
          <t/>
        </is>
      </c>
      <c r="CW23" t="inlineStr">
        <is>
          <t/>
        </is>
      </c>
    </row>
    <row r="24">
      <c r="A24" s="1" t="str">
        <f>HYPERLINK("https://iate.europa.eu/entry/result/786448/all", "786448")</f>
        <v>786448</v>
      </c>
      <c r="B24" t="inlineStr">
        <is>
          <t>TRANSPORT;ECONOMICS</t>
        </is>
      </c>
      <c r="C24" t="inlineStr">
        <is>
          <t>TRANSPORT|air and space transport|air transport;ECONOMICS|economic analysis|statistics</t>
        </is>
      </c>
      <c r="D24" t="inlineStr">
        <is>
          <t>yes</t>
        </is>
      </c>
      <c r="E24" t="inlineStr">
        <is>
          <t/>
        </is>
      </c>
      <c r="F24" s="2" t="inlineStr">
        <is>
          <t>нередовна въздухоплавателна услуга</t>
        </is>
      </c>
      <c r="G24" s="2" t="inlineStr">
        <is>
          <t>3</t>
        </is>
      </c>
      <c r="H24" s="2" t="inlineStr">
        <is>
          <t/>
        </is>
      </c>
      <c r="I24" t="inlineStr">
        <is>
          <t>търговска въздухоплавателна услуга, изпълнявана по начин, различен от редовната въздухоплавателна услуга</t>
        </is>
      </c>
      <c r="J24" s="2" t="inlineStr">
        <is>
          <t>nepravidelné letecké služby|
nepravidelná letecká služba</t>
        </is>
      </c>
      <c r="K24" s="2" t="inlineStr">
        <is>
          <t>3|
3</t>
        </is>
      </c>
      <c r="L24" s="2" t="inlineStr">
        <is>
          <t xml:space="preserve">|
</t>
        </is>
      </c>
      <c r="M24" t="inlineStr">
        <is>
          <t>jakékoli obchodní letecké služby jiné, než jsou pravidelné letecké služby</t>
        </is>
      </c>
      <c r="N24" s="2" t="inlineStr">
        <is>
          <t>ikkeregelmæssig luftfart|
ikkeregelmæssig luftfartsvirksomhed|
ikkeplanmæssig flyvning|
charterflyvning|
chartertrafik|
ikkeplanmæssig lufttrafik</t>
        </is>
      </c>
      <c r="O24" s="2" t="inlineStr">
        <is>
          <t>3|
3|
3|
3|
3|
3</t>
        </is>
      </c>
      <c r="P24" s="2" t="inlineStr">
        <is>
          <t xml:space="preserve">|
|
|
|
|
</t>
        </is>
      </c>
      <c r="Q24" t="inlineStr">
        <is>
          <t>andre udførte erhvervsmæssige lufttransporttjenester end ruteflyvning</t>
        </is>
      </c>
      <c r="R24" s="2" t="inlineStr">
        <is>
          <t>Nichtlinienflugverkehr</t>
        </is>
      </c>
      <c r="S24" s="2" t="inlineStr">
        <is>
          <t>3</t>
        </is>
      </c>
      <c r="T24" s="2" t="inlineStr">
        <is>
          <t/>
        </is>
      </c>
      <c r="U24" t="inlineStr">
        <is>
          <t>im gewerblichen Luftverkehr durchgeführter Flugdienst, bei dem es sich nicht um einen Linienflugverkehr handelt</t>
        </is>
      </c>
      <c r="V24" s="2" t="inlineStr">
        <is>
          <t>έκτακτη υπηρεσία αεροπορικής μεταφοράς</t>
        </is>
      </c>
      <c r="W24" s="2" t="inlineStr">
        <is>
          <t>3</t>
        </is>
      </c>
      <c r="X24" s="2" t="inlineStr">
        <is>
          <t/>
        </is>
      </c>
      <c r="Y24" t="inlineStr">
        <is>
          <t>εμπορική υπηρεσία αεροπορικής μεταφοράς που εκτελείται άλλως από την υπηρεσία τακτικής αεροπορικής μεταφοράς</t>
        </is>
      </c>
      <c r="Z24" s="2" t="inlineStr">
        <is>
          <t>non-scheduled service|
non-scheduled air transport service|
non-scheduled air service|
non scheduled air transport</t>
        </is>
      </c>
      <c r="AA24" s="2" t="inlineStr">
        <is>
          <t>3|
3|
3|
1</t>
        </is>
      </c>
      <c r="AB24" s="2" t="inlineStr">
        <is>
          <t xml:space="preserve">|
|
|
</t>
        </is>
      </c>
      <c r="AC24" t="inlineStr">
        <is>
          <t>commercial air service other than a scheduled air service</t>
        </is>
      </c>
      <c r="AD24" s="2" t="inlineStr">
        <is>
          <t>servicio de transporte aéreo no regular|
vuelo no regular</t>
        </is>
      </c>
      <c r="AE24" s="2" t="inlineStr">
        <is>
          <t>3|
3</t>
        </is>
      </c>
      <c r="AF24" s="2" t="inlineStr">
        <is>
          <t xml:space="preserve">|
</t>
        </is>
      </c>
      <c r="AG24" t="inlineStr">
        <is>
          <t>Servicio aéreo comercial distinto de los vuelos regulares.</t>
        </is>
      </c>
      <c r="AH24" s="2" t="inlineStr">
        <is>
          <t>mitteregulaarlennud</t>
        </is>
      </c>
      <c r="AI24" s="2" t="inlineStr">
        <is>
          <t>3</t>
        </is>
      </c>
      <c r="AJ24" s="2" t="inlineStr">
        <is>
          <t/>
        </is>
      </c>
      <c r="AK24" t="inlineStr">
        <is>
          <t/>
        </is>
      </c>
      <c r="AL24" s="2" t="inlineStr">
        <is>
          <t>tilauslentoliikenne|
tilauslento</t>
        </is>
      </c>
      <c r="AM24" s="2" t="inlineStr">
        <is>
          <t>3|
3</t>
        </is>
      </c>
      <c r="AN24" s="2" t="inlineStr">
        <is>
          <t xml:space="preserve">|
</t>
        </is>
      </c>
      <c r="AO24" t="inlineStr">
        <is>
          <t>kaikki kaupallinen lentoliikenne, joka ei ole säännöllistä lentoliikennettä</t>
        </is>
      </c>
      <c r="AP24" s="2" t="inlineStr">
        <is>
          <t>service de transport aérien non régulier|
service aérien non régulier</t>
        </is>
      </c>
      <c r="AQ24" s="2" t="inlineStr">
        <is>
          <t>3|
3</t>
        </is>
      </c>
      <c r="AR24" s="2" t="inlineStr">
        <is>
          <t xml:space="preserve">|
</t>
        </is>
      </c>
      <c r="AS24" t="inlineStr">
        <is>
          <t>service de transport aérien commercial effectué autrement que
comme un service aérien régulier</t>
        </is>
      </c>
      <c r="AT24" s="2" t="inlineStr">
        <is>
          <t>seirbhís aeriompair neamhsceidealaithe|
seirbhís aeriompair neamhsceidealta</t>
        </is>
      </c>
      <c r="AU24" s="2" t="inlineStr">
        <is>
          <t>3|
3</t>
        </is>
      </c>
      <c r="AV24" s="2" t="inlineStr">
        <is>
          <t xml:space="preserve">|
</t>
        </is>
      </c>
      <c r="AW24" t="inlineStr">
        <is>
          <t>seirbhís aeriompair tráchtála a fheidhmítear, cé is moite d'aersheirbhís sceidealaithe</t>
        </is>
      </c>
      <c r="AX24" t="inlineStr">
        <is>
          <t/>
        </is>
      </c>
      <c r="AY24" t="inlineStr">
        <is>
          <t/>
        </is>
      </c>
      <c r="AZ24" t="inlineStr">
        <is>
          <t/>
        </is>
      </c>
      <c r="BA24" t="inlineStr">
        <is>
          <t/>
        </is>
      </c>
      <c r="BB24" s="2" t="inlineStr">
        <is>
          <t>nem menetrend szerinti légi járat</t>
        </is>
      </c>
      <c r="BC24" s="2" t="inlineStr">
        <is>
          <t>3</t>
        </is>
      </c>
      <c r="BD24" s="2" t="inlineStr">
        <is>
          <t/>
        </is>
      </c>
      <c r="BE24" t="inlineStr">
        <is>
          <t>bármely kereskedelmi célú légi járat a menetrend szerinti légijáratok kivételével</t>
        </is>
      </c>
      <c r="BF24" s="2" t="inlineStr">
        <is>
          <t>servizio aereo non di linea</t>
        </is>
      </c>
      <c r="BG24" s="2" t="inlineStr">
        <is>
          <t>3</t>
        </is>
      </c>
      <c r="BH24" s="2" t="inlineStr">
        <is>
          <t/>
        </is>
      </c>
      <c r="BI24" t="inlineStr">
        <is>
          <t>&lt;div&gt; 
 &lt;div&gt; 
 &lt;div&gt; 
 &lt;div&gt; 
 &lt;div&gt; 
 &lt;div&gt;
 sevizio aereo commerciale diverso da un servizio aereo di linea &lt;/div&gt;&lt;/div&gt;&lt;/div&gt;&lt;/div&gt;&lt;/div&gt;&lt;/div&gt;</t>
        </is>
      </c>
      <c r="BJ24" s="2" t="inlineStr">
        <is>
          <t>nereguliarusis oro susisiekimas|
nereguliariojo oro susisiekimo paslauga</t>
        </is>
      </c>
      <c r="BK24" s="2" t="inlineStr">
        <is>
          <t>3|
3</t>
        </is>
      </c>
      <c r="BL24" s="2" t="inlineStr">
        <is>
          <t xml:space="preserve">|
</t>
        </is>
      </c>
      <c r="BM24" t="inlineStr">
        <is>
          <t>bet kuris komercinis oro susisiekimas, išskyrus reguliarųjį</t>
        </is>
      </c>
      <c r="BN24" s="2" t="inlineStr">
        <is>
          <t>neregulāru gaisa pārvadājumu pakalpojums</t>
        </is>
      </c>
      <c r="BO24" s="2" t="inlineStr">
        <is>
          <t>2</t>
        </is>
      </c>
      <c r="BP24" s="2" t="inlineStr">
        <is>
          <t/>
        </is>
      </c>
      <c r="BQ24" t="inlineStr">
        <is>
          <t>komerciāls gaisa pārvadājums, kas nav regulārs gaisa pārvadājumu pakalpojums</t>
        </is>
      </c>
      <c r="BR24" s="2" t="inlineStr">
        <is>
          <t>servizz tat-trasport bl-ajru mhux skedat|
servizz bl-ajru mhux skedat</t>
        </is>
      </c>
      <c r="BS24" s="2" t="inlineStr">
        <is>
          <t>3|
3</t>
        </is>
      </c>
      <c r="BT24" s="2" t="inlineStr">
        <is>
          <t xml:space="preserve">|
</t>
        </is>
      </c>
      <c r="BU24" t="inlineStr">
        <is>
          <t>servizz tal-ajru kummerċjali għajr servizz bl-ajru skedat</t>
        </is>
      </c>
      <c r="BV24" s="2" t="inlineStr">
        <is>
          <t>niet-geregelde luchtdienst</t>
        </is>
      </c>
      <c r="BW24" s="2" t="inlineStr">
        <is>
          <t>3</t>
        </is>
      </c>
      <c r="BX24" s="2" t="inlineStr">
        <is>
          <t/>
        </is>
      </c>
      <c r="BY24" t="inlineStr">
        <is>
          <t>commerciële luchtdienst die geen geregelde luchtdienst is</t>
        </is>
      </c>
      <c r="BZ24" s="2" t="inlineStr">
        <is>
          <t>nieregularny przewóz lotniczy|
nieregularna usługa transportu lotniczego</t>
        </is>
      </c>
      <c r="CA24" s="2" t="inlineStr">
        <is>
          <t>3|
2</t>
        </is>
      </c>
      <c r="CB24" s="2" t="inlineStr">
        <is>
          <t xml:space="preserve">|
</t>
        </is>
      </c>
      <c r="CC24" t="inlineStr">
        <is>
          <t/>
        </is>
      </c>
      <c r="CD24" s="2" t="inlineStr">
        <is>
          <t>serviço aéreo não regular</t>
        </is>
      </c>
      <c r="CE24" s="2" t="inlineStr">
        <is>
          <t>3</t>
        </is>
      </c>
      <c r="CF24" s="2" t="inlineStr">
        <is>
          <t/>
        </is>
      </c>
      <c r="CG24" t="inlineStr">
        <is>
          <t>Voo ou série de voos operados sem sujeição a normas governamentais sobre regularidade, continuidade e frequência e destinados a satisfazer necessidades específicas de transporte de passageiros e respetiva bagagem ou de carga em aeronaves utilizadas por conta de um ou mais fretadores, mediante remuneração ou em execução de um contrato de fretamento.</t>
        </is>
      </c>
      <c r="CH24" s="2" t="inlineStr">
        <is>
          <t>serviciu aerian neregulat</t>
        </is>
      </c>
      <c r="CI24" s="2" t="inlineStr">
        <is>
          <t>3</t>
        </is>
      </c>
      <c r="CJ24" s="2" t="inlineStr">
        <is>
          <t/>
        </is>
      </c>
      <c r="CK24" t="inlineStr">
        <is>
          <t/>
        </is>
      </c>
      <c r="CL24" s="2" t="inlineStr">
        <is>
          <t>nepravidelná letecká dopravná služba</t>
        </is>
      </c>
      <c r="CM24" s="2" t="inlineStr">
        <is>
          <t>3</t>
        </is>
      </c>
      <c r="CN24" s="2" t="inlineStr">
        <is>
          <t/>
        </is>
      </c>
      <c r="CO24" t="inlineStr">
        <is>
          <t>obchodná letecká dopravná služba, ktorá sa vykonáva inak než pravidelná letecká dopravná služba</t>
        </is>
      </c>
      <c r="CP24" s="2" t="inlineStr">
        <is>
          <t>posebni zračni prevoz</t>
        </is>
      </c>
      <c r="CQ24" s="2" t="inlineStr">
        <is>
          <t>3</t>
        </is>
      </c>
      <c r="CR24" s="2" t="inlineStr">
        <is>
          <t/>
        </is>
      </c>
      <c r="CS24" t="inlineStr">
        <is>
          <t>&lt;i&gt;komercialni zračni prevoz&lt;/i&gt; razen 
&lt;i&gt;rednega zračnega prevoza&lt;/i&gt;</t>
        </is>
      </c>
      <c r="CT24" s="2" t="inlineStr">
        <is>
          <t>icke reguljär lufttransporttjänst</t>
        </is>
      </c>
      <c r="CU24" s="2" t="inlineStr">
        <is>
          <t>3</t>
        </is>
      </c>
      <c r="CV24" s="2" t="inlineStr">
        <is>
          <t/>
        </is>
      </c>
      <c r="CW24" t="inlineStr">
        <is>
          <t>alla kommersiella lufttransporttjänster som inte är en reguljär lufttransporttjänst</t>
        </is>
      </c>
    </row>
    <row r="25">
      <c r="A25" s="1" t="str">
        <f>HYPERLINK("https://iate.europa.eu/entry/result/766400/all", "766400")</f>
        <v>766400</v>
      </c>
      <c r="B25" t="inlineStr">
        <is>
          <t>TRANSPORT</t>
        </is>
      </c>
      <c r="C25" t="inlineStr">
        <is>
          <t>TRANSPORT|air and space transport|air transport</t>
        </is>
      </c>
      <c r="D25" t="inlineStr">
        <is>
          <t>yes</t>
        </is>
      </c>
      <c r="E25" t="inlineStr">
        <is>
          <t/>
        </is>
      </c>
      <c r="F25" s="2" t="inlineStr">
        <is>
          <t>въздушен транспорт</t>
        </is>
      </c>
      <c r="G25" s="2" t="inlineStr">
        <is>
          <t>3</t>
        </is>
      </c>
      <c r="H25" s="2" t="inlineStr">
        <is>
          <t/>
        </is>
      </c>
      <c r="I25" t="inlineStr">
        <is>
          <t>превоз на пътници, товари и поща по въздуха. Извършва се по вътрешни и международни въздушни линии.</t>
        </is>
      </c>
      <c r="J25" s="2" t="inlineStr">
        <is>
          <t>letecká doprava</t>
        </is>
      </c>
      <c r="K25" s="2" t="inlineStr">
        <is>
          <t>3</t>
        </is>
      </c>
      <c r="L25" s="2" t="inlineStr">
        <is>
          <t/>
        </is>
      </c>
      <c r="M25" t="inlineStr">
        <is>
          <t/>
        </is>
      </c>
      <c r="N25" s="2" t="inlineStr">
        <is>
          <t>lufttrafik|
transportflyvning|
luftfart|
lufttransport|
luftbefordring</t>
        </is>
      </c>
      <c r="O25" s="2" t="inlineStr">
        <is>
          <t>4|
4|
4|
4|
4</t>
        </is>
      </c>
      <c r="P25" s="2" t="inlineStr">
        <is>
          <t xml:space="preserve">|
|
|
|
</t>
        </is>
      </c>
      <c r="Q25" t="inlineStr">
        <is>
          <t/>
        </is>
      </c>
      <c r="R25" s="2" t="inlineStr">
        <is>
          <t>Luftverkehr|
Luftfahrt</t>
        </is>
      </c>
      <c r="S25" s="2" t="inlineStr">
        <is>
          <t>3|
3</t>
        </is>
      </c>
      <c r="T25" s="2" t="inlineStr">
        <is>
          <t xml:space="preserve">|
</t>
        </is>
      </c>
      <c r="U25" t="inlineStr">
        <is>
          <t>Transport von Personen oder Gütern durch die Erdatmosphäre ohne feste Verbindung zur Erdoberfläche</t>
        </is>
      </c>
      <c r="V25" t="inlineStr">
        <is>
          <t/>
        </is>
      </c>
      <c r="W25" t="inlineStr">
        <is>
          <t/>
        </is>
      </c>
      <c r="X25" t="inlineStr">
        <is>
          <t/>
        </is>
      </c>
      <c r="Y25" t="inlineStr">
        <is>
          <t/>
        </is>
      </c>
      <c r="Z25" s="2" t="inlineStr">
        <is>
          <t>transport by air|
air transport</t>
        </is>
      </c>
      <c r="AA25" s="2" t="inlineStr">
        <is>
          <t>1|
3</t>
        </is>
      </c>
      <c r="AB25" s="2" t="inlineStr">
        <is>
          <t xml:space="preserve">|
</t>
        </is>
      </c>
      <c r="AC25" t="inlineStr">
        <is>
          <t>transport by means of aircraft</t>
        </is>
      </c>
      <c r="AD25" t="inlineStr">
        <is>
          <t/>
        </is>
      </c>
      <c r="AE25" t="inlineStr">
        <is>
          <t/>
        </is>
      </c>
      <c r="AF25" t="inlineStr">
        <is>
          <t/>
        </is>
      </c>
      <c r="AG25" t="inlineStr">
        <is>
          <t/>
        </is>
      </c>
      <c r="AH25" s="2" t="inlineStr">
        <is>
          <t>lennutransport</t>
        </is>
      </c>
      <c r="AI25" s="2" t="inlineStr">
        <is>
          <t>3</t>
        </is>
      </c>
      <c r="AJ25" s="2" t="inlineStr">
        <is>
          <t/>
        </is>
      </c>
      <c r="AK25" t="inlineStr">
        <is>
          <t/>
        </is>
      </c>
      <c r="AL25" s="2" t="inlineStr">
        <is>
          <t>ilmakuljetus|
lentokuljetus|
lentoliikenne</t>
        </is>
      </c>
      <c r="AM25" s="2" t="inlineStr">
        <is>
          <t>3|
3|
3</t>
        </is>
      </c>
      <c r="AN25" s="2" t="inlineStr">
        <is>
          <t xml:space="preserve">|
|
</t>
        </is>
      </c>
      <c r="AO25" t="inlineStr">
        <is>
          <t>matkustajien ja rahdin kuljettaminen ilma-aluksilla, kuten lentokoneilla ja helikoptereilla</t>
        </is>
      </c>
      <c r="AP25" s="2" t="inlineStr">
        <is>
          <t>transport aérien</t>
        </is>
      </c>
      <c r="AQ25" s="2" t="inlineStr">
        <is>
          <t>3</t>
        </is>
      </c>
      <c r="AR25" s="2" t="inlineStr">
        <is>
          <t/>
        </is>
      </c>
      <c r="AS25" t="inlineStr">
        <is>
          <t>transport de passagers ou de fret effectué par la voie des airs</t>
        </is>
      </c>
      <c r="AT25" s="2" t="inlineStr">
        <is>
          <t>aeriompar</t>
        </is>
      </c>
      <c r="AU25" s="2" t="inlineStr">
        <is>
          <t>3</t>
        </is>
      </c>
      <c r="AV25" s="2" t="inlineStr">
        <is>
          <t/>
        </is>
      </c>
      <c r="AW25" t="inlineStr">
        <is>
          <t/>
        </is>
      </c>
      <c r="AX25" s="2" t="inlineStr">
        <is>
          <t>zračni prijevoz</t>
        </is>
      </c>
      <c r="AY25" s="2" t="inlineStr">
        <is>
          <t>3</t>
        </is>
      </c>
      <c r="AZ25" s="2" t="inlineStr">
        <is>
          <t/>
        </is>
      </c>
      <c r="BA25" t="inlineStr">
        <is>
          <t>prijevoz zračnim putem</t>
        </is>
      </c>
      <c r="BB25" s="2" t="inlineStr">
        <is>
          <t>légi közlekedés</t>
        </is>
      </c>
      <c r="BC25" s="2" t="inlineStr">
        <is>
          <t>3</t>
        </is>
      </c>
      <c r="BD25" s="2" t="inlineStr">
        <is>
          <t/>
        </is>
      </c>
      <c r="BE25" t="inlineStr">
        <is>
          <t/>
        </is>
      </c>
      <c r="BF25" s="2" t="inlineStr">
        <is>
          <t>trasporto aereo</t>
        </is>
      </c>
      <c r="BG25" s="2" t="inlineStr">
        <is>
          <t>3</t>
        </is>
      </c>
      <c r="BH25" s="2" t="inlineStr">
        <is>
          <t/>
        </is>
      </c>
      <c r="BI25" t="inlineStr">
        <is>
          <t>movimentazione di merci o persone per via aerea</t>
        </is>
      </c>
      <c r="BJ25" s="2" t="inlineStr">
        <is>
          <t>oro transportas</t>
        </is>
      </c>
      <c r="BK25" s="2" t="inlineStr">
        <is>
          <t>3</t>
        </is>
      </c>
      <c r="BL25" s="2" t="inlineStr">
        <is>
          <t/>
        </is>
      </c>
      <c r="BM25" t="inlineStr">
        <is>
          <t/>
        </is>
      </c>
      <c r="BN25" s="2" t="inlineStr">
        <is>
          <t>gaisa pārvadājumi|
gaisa transports</t>
        </is>
      </c>
      <c r="BO25" s="2" t="inlineStr">
        <is>
          <t>2|
3</t>
        </is>
      </c>
      <c r="BP25" s="2" t="inlineStr">
        <is>
          <t xml:space="preserve">|
</t>
        </is>
      </c>
      <c r="BQ25" t="inlineStr">
        <is>
          <t/>
        </is>
      </c>
      <c r="BR25" t="inlineStr">
        <is>
          <t/>
        </is>
      </c>
      <c r="BS25" t="inlineStr">
        <is>
          <t/>
        </is>
      </c>
      <c r="BT25" t="inlineStr">
        <is>
          <t/>
        </is>
      </c>
      <c r="BU25" t="inlineStr">
        <is>
          <t/>
        </is>
      </c>
      <c r="BV25" t="inlineStr">
        <is>
          <t/>
        </is>
      </c>
      <c r="BW25" t="inlineStr">
        <is>
          <t/>
        </is>
      </c>
      <c r="BX25" t="inlineStr">
        <is>
          <t/>
        </is>
      </c>
      <c r="BY25" t="inlineStr">
        <is>
          <t/>
        </is>
      </c>
      <c r="BZ25" t="inlineStr">
        <is>
          <t/>
        </is>
      </c>
      <c r="CA25" t="inlineStr">
        <is>
          <t/>
        </is>
      </c>
      <c r="CB25" t="inlineStr">
        <is>
          <t/>
        </is>
      </c>
      <c r="CC25" t="inlineStr">
        <is>
          <t/>
        </is>
      </c>
      <c r="CD25" s="2" t="inlineStr">
        <is>
          <t>transporte aéreo</t>
        </is>
      </c>
      <c r="CE25" s="2" t="inlineStr">
        <is>
          <t>2</t>
        </is>
      </c>
      <c r="CF25" s="2" t="inlineStr">
        <is>
          <t/>
        </is>
      </c>
      <c r="CG25" t="inlineStr">
        <is>
          <t/>
        </is>
      </c>
      <c r="CH25" s="2" t="inlineStr">
        <is>
          <t>transport aerian</t>
        </is>
      </c>
      <c r="CI25" s="2" t="inlineStr">
        <is>
          <t>2</t>
        </is>
      </c>
      <c r="CJ25" s="2" t="inlineStr">
        <is>
          <t/>
        </is>
      </c>
      <c r="CK25" t="inlineStr">
        <is>
          <t/>
        </is>
      </c>
      <c r="CL25" s="2" t="inlineStr">
        <is>
          <t>letecká doprava</t>
        </is>
      </c>
      <c r="CM25" s="2" t="inlineStr">
        <is>
          <t>3</t>
        </is>
      </c>
      <c r="CN25" s="2" t="inlineStr">
        <is>
          <t/>
        </is>
      </c>
      <c r="CO25" t="inlineStr">
        <is>
          <t/>
        </is>
      </c>
      <c r="CP25" s="2" t="inlineStr">
        <is>
          <t>letalski prevoz</t>
        </is>
      </c>
      <c r="CQ25" s="2" t="inlineStr">
        <is>
          <t>3</t>
        </is>
      </c>
      <c r="CR25" s="2" t="inlineStr">
        <is>
          <t/>
        </is>
      </c>
      <c r="CS25" t="inlineStr">
        <is>
          <t/>
        </is>
      </c>
      <c r="CT25" s="2" t="inlineStr">
        <is>
          <t>lufttransport|
luftfart</t>
        </is>
      </c>
      <c r="CU25" s="2" t="inlineStr">
        <is>
          <t>3|
3</t>
        </is>
      </c>
      <c r="CV25" s="2" t="inlineStr">
        <is>
          <t xml:space="preserve">|
</t>
        </is>
      </c>
      <c r="CW25" t="inlineStr">
        <is>
          <t>1. "transport: förflyttning i större skala (av gods eller passagerare) vanl. med hjälp av fordon, fartyg, flygplan el. löpande band." &lt;br&gt;2. "luftfart: civil eller militär befordran av passagerare eller gods med luftfartyg."</t>
        </is>
      </c>
    </row>
    <row r="26">
      <c r="A26" s="1" t="str">
        <f>HYPERLINK("https://iate.europa.eu/entry/result/1085077/all", "1085077")</f>
        <v>1085077</v>
      </c>
      <c r="B26" t="inlineStr">
        <is>
          <t>TRANSPORT;INTERNATIONAL ORGANISATIONS;INTERNATIONAL RELATIONS</t>
        </is>
      </c>
      <c r="C26" t="inlineStr">
        <is>
          <t>TRANSPORT|air and space transport|air transport;INTERNATIONAL ORGANISATIONS|non-governmental organisations;INTERNATIONAL RELATIONS|international affairs|international organisation</t>
        </is>
      </c>
      <c r="D26" t="inlineStr">
        <is>
          <t>no</t>
        </is>
      </c>
      <c r="E26" t="inlineStr">
        <is>
          <t/>
        </is>
      </c>
      <c r="F26" s="2" t="inlineStr">
        <is>
          <t>Международна асоциация за въздушен транспорт</t>
        </is>
      </c>
      <c r="G26" s="2" t="inlineStr">
        <is>
          <t>3</t>
        </is>
      </c>
      <c r="H26" s="2" t="inlineStr">
        <is>
          <t/>
        </is>
      </c>
      <c r="I26" t="inlineStr">
        <is>
          <t>Международна асоциация за въздушен транспорт, ИАТА […] е международна неправителствена организация.</t>
        </is>
      </c>
      <c r="J26" s="2" t="inlineStr">
        <is>
          <t>IATA|
Mezinárodní sdružení leteckých dopravců</t>
        </is>
      </c>
      <c r="K26" s="2" t="inlineStr">
        <is>
          <t>3|
3</t>
        </is>
      </c>
      <c r="L26" s="2" t="inlineStr">
        <is>
          <t xml:space="preserve">|
</t>
        </is>
      </c>
      <c r="M26" t="inlineStr">
        <is>
          <t/>
        </is>
      </c>
      <c r="N26" s="2" t="inlineStr">
        <is>
          <t>Den Internationale Luftfartssammenslutning|
IATA</t>
        </is>
      </c>
      <c r="O26" s="2" t="inlineStr">
        <is>
          <t>2|
3</t>
        </is>
      </c>
      <c r="P26" s="2" t="inlineStr">
        <is>
          <t xml:space="preserve">|
</t>
        </is>
      </c>
      <c r="Q26" t="inlineStr">
        <is>
          <t/>
        </is>
      </c>
      <c r="R26" s="2" t="inlineStr">
        <is>
          <t>Internationaler Luftverkehrsverband|
IATA</t>
        </is>
      </c>
      <c r="S26" s="2" t="inlineStr">
        <is>
          <t>3|
3</t>
        </is>
      </c>
      <c r="T26" s="2" t="inlineStr">
        <is>
          <t xml:space="preserve">|
</t>
        </is>
      </c>
      <c r="U26" t="inlineStr">
        <is>
          <t>internationaler Zusammenschluss gewerblicher Luftfahrtunternehmen, u.a. mit den Zielen Standardisierung (z.B. Vergabe von Flughafencodes) und Preisbildung</t>
        </is>
      </c>
      <c r="V26" s="2" t="inlineStr">
        <is>
          <t>Διεθνής Ένωση Aεροπορικών Μεταφορών|
IATA</t>
        </is>
      </c>
      <c r="W26" s="2" t="inlineStr">
        <is>
          <t>3|
3</t>
        </is>
      </c>
      <c r="X26" s="2" t="inlineStr">
        <is>
          <t xml:space="preserve">|
</t>
        </is>
      </c>
      <c r="Y26" t="inlineStr">
        <is>
          <t/>
        </is>
      </c>
      <c r="Z26" s="2" t="inlineStr">
        <is>
          <t>IATA|
International Air Transport Association</t>
        </is>
      </c>
      <c r="AA26" s="2" t="inlineStr">
        <is>
          <t>4|
4</t>
        </is>
      </c>
      <c r="AB26" s="2" t="inlineStr">
        <is>
          <t xml:space="preserve">|
</t>
        </is>
      </c>
      <c r="AC26" t="inlineStr">
        <is>
          <t>international association founded in Havana, Cuba, in April 1945 that is the prime vehicle for inter-airline cooperation in promoting safe, reliable, secure and economical air services - for the benefit of the world's consumers</t>
        </is>
      </c>
      <c r="AD26" s="2" t="inlineStr">
        <is>
          <t>AITA|
IATA|
Asociación Internacional del Transporte Aéreo|
Asociación del Transporte Aéreo Internacional|
Asociación de Transporte Aéreo Internacional</t>
        </is>
      </c>
      <c r="AE26" s="2" t="inlineStr">
        <is>
          <t>3|
3|
3|
3|
3</t>
        </is>
      </c>
      <c r="AF26" s="2" t="inlineStr">
        <is>
          <t xml:space="preserve">|
|
|
|
</t>
        </is>
      </c>
      <c r="AG26" t="inlineStr">
        <is>
          <t/>
        </is>
      </c>
      <c r="AH26" s="2" t="inlineStr">
        <is>
          <t>IATA|
Rahvusvaheline Lennutranspordi Ühendus|
Rahvusvaheline Lennutranspordi Assotsiatsioon</t>
        </is>
      </c>
      <c r="AI26" s="2" t="inlineStr">
        <is>
          <t>3|
3|
3</t>
        </is>
      </c>
      <c r="AJ26" s="2" t="inlineStr">
        <is>
          <t>|
admitted|
preferred</t>
        </is>
      </c>
      <c r="AK26" t="inlineStr">
        <is>
          <t>1945 a. aprillis Kuubal Havannas asutatud rahvusvaheline ühendus, mille eesmärk on arendada lennuettevõtjate rahvusvahelist koostööd ohutute, kindlate, turvaliste ja majanduslikult kasulike lennuteenuste propageerimisel kogu maailma tarbijate huvides</t>
        </is>
      </c>
      <c r="AL26" s="2" t="inlineStr">
        <is>
          <t>Kansainvälinen lentokuljetusliitto|
IATA|
Kansainvälinen ilmakuljetusliitto</t>
        </is>
      </c>
      <c r="AM26" s="2" t="inlineStr">
        <is>
          <t>3|
3|
3</t>
        </is>
      </c>
      <c r="AN26" s="2" t="inlineStr">
        <is>
          <t xml:space="preserve">|
|
</t>
        </is>
      </c>
      <c r="AO26" t="inlineStr">
        <is>
          <t>kansainvälinen ilmakuljetusliitto, joka edustaa ja palvelee lentoyhtiöitä maailmanlaajuisesti</t>
        </is>
      </c>
      <c r="AP26" s="2" t="inlineStr">
        <is>
          <t>IATA|
Association internationale du transport aérien|
Association du transport aérien international</t>
        </is>
      </c>
      <c r="AQ26" s="2" t="inlineStr">
        <is>
          <t>3|
3|
3</t>
        </is>
      </c>
      <c r="AR26" s="2" t="inlineStr">
        <is>
          <t xml:space="preserve">|
|
</t>
        </is>
      </c>
      <c r="AS26" t="inlineStr">
        <is>
          <t>organisation de commerce internationale de sociétés de transport aérien, spécialement autorisées à consulter les prix entre elles par le truchement de cet organisme</t>
        </is>
      </c>
      <c r="AT26" s="2" t="inlineStr">
        <is>
          <t>IATA|
an Comhlachas Aeriompair Idirnáisiúnta</t>
        </is>
      </c>
      <c r="AU26" s="2" t="inlineStr">
        <is>
          <t>3|
3</t>
        </is>
      </c>
      <c r="AV26" s="2" t="inlineStr">
        <is>
          <t xml:space="preserve">|
</t>
        </is>
      </c>
      <c r="AW26" t="inlineStr">
        <is>
          <t/>
        </is>
      </c>
      <c r="AX26" s="2" t="inlineStr">
        <is>
          <t>Međunarodno udruženje zračnih prijevoznika|
IATA</t>
        </is>
      </c>
      <c r="AY26" s="2" t="inlineStr">
        <is>
          <t>3|
4</t>
        </is>
      </c>
      <c r="AZ26" s="2" t="inlineStr">
        <is>
          <t xml:space="preserve">|
</t>
        </is>
      </c>
      <c r="BA26" t="inlineStr">
        <is>
          <t>međunarodno udruženje utemeljeno u Havani, Kuba, u travnju 1945, koje je primarno sredstvo za suradnju među zračnim prijevoznicima u promicanju sigurnih, pouzdanih i ekonomičnih usluga zračnog prijevoza - za dobrobit potrošača širom svijeta</t>
        </is>
      </c>
      <c r="BB26" s="2" t="inlineStr">
        <is>
          <t>Nemzetközi Légiszállítási Szövetség|
IATA</t>
        </is>
      </c>
      <c r="BC26" s="2" t="inlineStr">
        <is>
          <t>4|
4</t>
        </is>
      </c>
      <c r="BD26" s="2" t="inlineStr">
        <is>
          <t xml:space="preserve">preferred|
</t>
        </is>
      </c>
      <c r="BE26" t="inlineStr">
        <is>
          <t>1945 áprilisában Havannában, Kubában alapított szervezet, melynek célja a légtársaságok között együttműködés során a biztonságos, megbízható és gazdaságok szolgáltatás elősegítése a fogyasztók érdekében.</t>
        </is>
      </c>
      <c r="BF26" s="2" t="inlineStr">
        <is>
          <t>International Air Transport Association|
IATA|
Associazione Internazionale dei Trasporti Aerei|
Associazione Internazionale del Trasporto Aereo</t>
        </is>
      </c>
      <c r="BG26" s="2" t="inlineStr">
        <is>
          <t>3|
3|
3|
3</t>
        </is>
      </c>
      <c r="BH26" s="2" t="inlineStr">
        <is>
          <t xml:space="preserve">|
|
|
</t>
        </is>
      </c>
      <c r="BI26" t="inlineStr">
        <is>
          <t>organizzazione internazionale per la cooperazione fra le compagnie aeree al fine di promuovere e offrire servizi sicuri, affidabili ed economici a beneficio dei consumatori</t>
        </is>
      </c>
      <c r="BJ26" s="2" t="inlineStr">
        <is>
          <t>Tarptautinė oro transporto asociacija|
IATA</t>
        </is>
      </c>
      <c r="BK26" s="2" t="inlineStr">
        <is>
          <t>3|
3</t>
        </is>
      </c>
      <c r="BL26" s="2" t="inlineStr">
        <is>
          <t xml:space="preserve">|
</t>
        </is>
      </c>
      <c r="BM26" t="inlineStr">
        <is>
          <t/>
        </is>
      </c>
      <c r="BN26" s="2" t="inlineStr">
        <is>
          <t>Starptautiskā Gaisa transporta asociācija</t>
        </is>
      </c>
      <c r="BO26" s="2" t="inlineStr">
        <is>
          <t>3</t>
        </is>
      </c>
      <c r="BP26" s="2" t="inlineStr">
        <is>
          <t/>
        </is>
      </c>
      <c r="BQ26" t="inlineStr">
        <is>
          <t>starptautiska aviopārvadātāju organizācija, kuras mērķis ir veicināt drošas, regulāras un ekonomiskas gaisa satiksmes attīstību</t>
        </is>
      </c>
      <c r="BR26" s="2" t="inlineStr">
        <is>
          <t>IATA|
Assoċjazzjoni Internazzjonali tat-Trasport bl-Ajru</t>
        </is>
      </c>
      <c r="BS26" s="2" t="inlineStr">
        <is>
          <t>3|
3</t>
        </is>
      </c>
      <c r="BT26" s="2" t="inlineStr">
        <is>
          <t xml:space="preserve">|
</t>
        </is>
      </c>
      <c r="BU26" t="inlineStr">
        <is>
          <t>assoċjazzjoni taħt liġi privata mwaqqfa mil-linji tal-ajru f'konferenza f'Ħavana, f'April 1945, li fost affarijiet oħra toffri lill-kumpaniji li jipprovdu servizz f'rotot fl-istess reġjun ambitu li fi ħdanu jistgħu jiftiehmu dwar tariffi kkoordinati</t>
        </is>
      </c>
      <c r="BV26" s="2" t="inlineStr">
        <is>
          <t>IATA|
Internationale Luchtvaartorganisatie|
Internationale Luchtvervoersvereniging|
Internationale vereniging voor luchtvervoer|
Internationale Luchtvaartassociatie</t>
        </is>
      </c>
      <c r="BW26" s="2" t="inlineStr">
        <is>
          <t>3|
3|
3|
3|
3</t>
        </is>
      </c>
      <c r="BX26" s="2" t="inlineStr">
        <is>
          <t xml:space="preserve">|
preferred|
|
|
</t>
        </is>
      </c>
      <c r="BY26" t="inlineStr">
        <is>
          <t>in april 1945 te Havana opgerichte samenwerkingsorganisatie van luchtvaartmaatschappijen, die zich tot doel heeft gesteld de luchtvaartsector te vertegenwoordigen, te leiden en van dienst te zijn</t>
        </is>
      </c>
      <c r="BZ26" s="2" t="inlineStr">
        <is>
          <t>Zrzeszenie Międzynarodowego Transportu Lotniczego|
IATA</t>
        </is>
      </c>
      <c r="CA26" s="2" t="inlineStr">
        <is>
          <t>3|
3</t>
        </is>
      </c>
      <c r="CB26" s="2" t="inlineStr">
        <is>
          <t xml:space="preserve">|
</t>
        </is>
      </c>
      <c r="CC26" t="inlineStr">
        <is>
          <t>założona w 1945 r. w Hawanie międzynarodowa organizacja, której celem jest popieranie bezpiecznego, regularnego i ekonomicznego transportu powietrznego</t>
        </is>
      </c>
      <c r="CD26" s="2" t="inlineStr">
        <is>
          <t>IATA|
Associação do Transporte Aéreo Internacional|
Associação Internacional do Transporte Aéreo</t>
        </is>
      </c>
      <c r="CE26" s="2" t="inlineStr">
        <is>
          <t>3|
3|
3</t>
        </is>
      </c>
      <c r="CF26" s="2" t="inlineStr">
        <is>
          <t>|
preferred|
admitted</t>
        </is>
      </c>
      <c r="CG26" t="inlineStr">
        <is>
          <t>Associação internacional fundada em 1945 para promover um transporte aéreo seguro, regular e económico.</t>
        </is>
      </c>
      <c r="CH26" s="2" t="inlineStr">
        <is>
          <t>IATA|
Asociația Internațională de Transport Aerian</t>
        </is>
      </c>
      <c r="CI26" s="2" t="inlineStr">
        <is>
          <t>3|
3</t>
        </is>
      </c>
      <c r="CJ26" s="2" t="inlineStr">
        <is>
          <t xml:space="preserve">|
</t>
        </is>
      </c>
      <c r="CK26" t="inlineStr">
        <is>
          <t/>
        </is>
      </c>
      <c r="CL26" s="2" t="inlineStr">
        <is>
          <t>Medzinárodné združenie leteckých prepravcov|
IATA</t>
        </is>
      </c>
      <c r="CM26" s="2" t="inlineStr">
        <is>
          <t>3|
3</t>
        </is>
      </c>
      <c r="CN26" s="2" t="inlineStr">
        <is>
          <t xml:space="preserve">|
</t>
        </is>
      </c>
      <c r="CO26" t="inlineStr">
        <is>
          <t>medzinárodná mimovládna organizácia zjednocujúca všeobecné pravidlá komerčného prevádzkovania medzinárodných leteckých liniek, vytvorená v roku 1919 a obnovená v Havane v roku 1945; sídlo sekretariátu je v Montreale, pobočka pre Európu je v Ženeve</t>
        </is>
      </c>
      <c r="CP26" s="2" t="inlineStr">
        <is>
          <t>IATA|
Mednarodno združenje letalskih prevoznikov</t>
        </is>
      </c>
      <c r="CQ26" s="2" t="inlineStr">
        <is>
          <t>3|
3</t>
        </is>
      </c>
      <c r="CR26" s="2" t="inlineStr">
        <is>
          <t xml:space="preserve">|
</t>
        </is>
      </c>
      <c r="CS26" t="inlineStr">
        <is>
          <t>Mednarodna organizacija s sedežem v Montrealu, ki združuje zasebne letalske prevoznike; ustanovljena aprila 1945 v Havani na Kubi.</t>
        </is>
      </c>
      <c r="CT26" s="2" t="inlineStr">
        <is>
          <t>Iata|
internationella lufttransportorganisationen</t>
        </is>
      </c>
      <c r="CU26" s="2" t="inlineStr">
        <is>
          <t>3|
2</t>
        </is>
      </c>
      <c r="CV26" s="2" t="inlineStr">
        <is>
          <t xml:space="preserve">|
</t>
        </is>
      </c>
      <c r="CW26" t="inlineStr">
        <is>
          <t>internationellt samarbetsorgan för omkring 150 av världens ledande flygbolag, grundat 1945</t>
        </is>
      </c>
    </row>
    <row r="27">
      <c r="A27" s="1" t="str">
        <f>HYPERLINK("https://iate.europa.eu/entry/result/787691/all", "787691")</f>
        <v>787691</v>
      </c>
      <c r="B27" t="inlineStr">
        <is>
          <t>INTERNATIONAL RELATIONS;TRANSPORT;INTERNATIONAL ORGANISATIONS</t>
        </is>
      </c>
      <c r="C27" t="inlineStr">
        <is>
          <t>INTERNATIONAL RELATIONS|international affairs|international organisation;TRANSPORT|air and space transport|air transport;INTERNATIONAL ORGANISATIONS|United Nations|UN specialised agency|International Civil Aviation Organisation</t>
        </is>
      </c>
      <c r="D27" t="inlineStr">
        <is>
          <t>yes</t>
        </is>
      </c>
      <c r="E27" t="inlineStr">
        <is>
          <t/>
        </is>
      </c>
      <c r="F27" s="2" t="inlineStr">
        <is>
          <t>Международна организация за гражданско въздухоплаване|
ИКАО</t>
        </is>
      </c>
      <c r="G27" s="2" t="inlineStr">
        <is>
          <t>4|
4</t>
        </is>
      </c>
      <c r="H27" s="2" t="inlineStr">
        <is>
          <t xml:space="preserve">|
</t>
        </is>
      </c>
      <c r="I27" t="inlineStr">
        <is>
          <t>международна организация, създадена с Чикагската конвенция от 1944 г. за международното гражданско въздухоплаване</t>
        </is>
      </c>
      <c r="J27" s="2" t="inlineStr">
        <is>
          <t>Mezinárodní organizace pro civilní letectví|
ICAO</t>
        </is>
      </c>
      <c r="K27" s="2" t="inlineStr">
        <is>
          <t>4|
3</t>
        </is>
      </c>
      <c r="L27" s="2" t="inlineStr">
        <is>
          <t xml:space="preserve">|
</t>
        </is>
      </c>
      <c r="M27" t="inlineStr">
        <is>
          <t>Mezinárodní organizace pro civilní letectví (ICAO) zajišťuje bezpečnější a snadnější leteckou dopravu mezi jednotlivými zeměmi. Byla založena v roce 1944 a jejím úkolem je určovat mezinárodní normy a pravidla letecké dopravy z hlediska bezpečnosti, efektivity a pravidelnosti. ICAO dále plní funkci prostředníka pro spolupráci mezi svými 185 členskými státy ve všech oblastech civilního letectví.</t>
        </is>
      </c>
      <c r="N27" s="2" t="inlineStr">
        <is>
          <t>ICAO|
Organisationen for International Civil Luftfart</t>
        </is>
      </c>
      <c r="O27" s="2" t="inlineStr">
        <is>
          <t>4|
4</t>
        </is>
      </c>
      <c r="P27" s="2" t="inlineStr">
        <is>
          <t xml:space="preserve">|
</t>
        </is>
      </c>
      <c r="Q27" t="inlineStr">
        <is>
          <t>Beskæftiger sig med den tekniske side af luftfarten i modsætning til IATA, der især tager sig af priser og fartplaner, dvs. de kommercielle aspekter.</t>
        </is>
      </c>
      <c r="R27" s="2" t="inlineStr">
        <is>
          <t>Internationale Zivilluftfahrt-Organisation|
ICAO</t>
        </is>
      </c>
      <c r="S27" s="2" t="inlineStr">
        <is>
          <t>3|
3</t>
        </is>
      </c>
      <c r="T27" s="2" t="inlineStr">
        <is>
          <t xml:space="preserve">|
</t>
        </is>
      </c>
      <c r="U27" t="inlineStr">
        <is>
          <t>1944 durch das Abkommen über die internationale Zivilluftfahrt &lt;a href="/entry/result/777785/all" id="ENTRY_TO_ENTRY_CONVERTER" target="_blank"&gt;IATE:777785&lt;/a&gt; gegründete Sonderorrganisation der VN zur Erarbeitung und Weiterentwicklung von einheitlichen Regelungen für die Sicherheit, Regelmäßigkeit und Wirtschaftlichkeit des internationalen Luftverkehrs</t>
        </is>
      </c>
      <c r="V27" s="2" t="inlineStr">
        <is>
          <t>Διεθνής Οργανισμός Πολιτικής Αεροπορίας|
Διεθνής Οργάνωση Πολιτικής Αεροπορίας|
ΔΟΠΑ</t>
        </is>
      </c>
      <c r="W27" s="2" t="inlineStr">
        <is>
          <t>3|
3|
3</t>
        </is>
      </c>
      <c r="X27" s="2" t="inlineStr">
        <is>
          <t xml:space="preserve">preferred|
|
</t>
        </is>
      </c>
      <c r="Y27" t="inlineStr">
        <is>
          <t/>
        </is>
      </c>
      <c r="Z27" s="2" t="inlineStr">
        <is>
          <t>ICAO|
International Civil Aviation Organization|
International Civil Aviation Organisation</t>
        </is>
      </c>
      <c r="AA27" s="2" t="inlineStr">
        <is>
          <t>4|
4|
1</t>
        </is>
      </c>
      <c r="AB27" s="2" t="inlineStr">
        <is>
          <t xml:space="preserve">|
|
</t>
        </is>
      </c>
      <c r="AC27" t="inlineStr">
        <is>
          <t>international organisation funded and directed by 193 national governments to support their 
diplomacy and cooperation in air transport as signatory states to the 
&lt;a href="https://iate.europa.eu/entry/result/777785/en" target="_blank"&gt; Chicago Convention&lt;/a&gt;</t>
        </is>
      </c>
      <c r="AD27" s="2" t="inlineStr">
        <is>
          <t>Organización de Aviación Civil Internacional|
OACI</t>
        </is>
      </c>
      <c r="AE27" s="2" t="inlineStr">
        <is>
          <t>4|
4</t>
        </is>
      </c>
      <c r="AF27" s="2" t="inlineStr">
        <is>
          <t xml:space="preserve">|
</t>
        </is>
      </c>
      <c r="AG27" t="inlineStr">
        <is>
          <t>Agencia especializada de las Naciones Unidas creada en virtud del Convenio sobre Aviación Civil Internacional &lt;a href="/entry/result/777785/all" id="ENTRY_TO_ENTRY_CONVERTER" target="_blank"&gt;IATE:777785&lt;/a&gt; para velar por la aplicación de los principios de cooperación y uniformidad que contiene el Convenio. Formada por una Asamblea &lt;a href="/entry/result/870902/all" id="ENTRY_TO_ENTRY_CONVERTER" target="_blank"&gt;IATE:870902&lt;/a&gt; , un Consejo &lt;a href="/entry/result/891140/all" id="ENTRY_TO_ENTRY_CONVERTER" target="_blank"&gt;IATE:891140&lt;/a&gt; y una Secretaría.</t>
        </is>
      </c>
      <c r="AH27" s="2" t="inlineStr">
        <is>
          <t>Rahvusvaheline Tsiviillennundusorganisatsioon|
Rahvusvaheline Tsiviillennunduse Organisatsioon</t>
        </is>
      </c>
      <c r="AI27" s="2" t="inlineStr">
        <is>
          <t>3|
4</t>
        </is>
      </c>
      <c r="AJ27" s="2" t="inlineStr">
        <is>
          <t>|
preferred</t>
        </is>
      </c>
      <c r="AK27" t="inlineStr">
        <is>
          <t/>
        </is>
      </c>
      <c r="AL27" s="2" t="inlineStr">
        <is>
          <t>ICAO|
Kansainvälinen siviili-ilmailujärjestö</t>
        </is>
      </c>
      <c r="AM27" s="2" t="inlineStr">
        <is>
          <t>4|
4</t>
        </is>
      </c>
      <c r="AN27" s="2" t="inlineStr">
        <is>
          <t xml:space="preserve">|
</t>
        </is>
      </c>
      <c r="AO27" t="inlineStr">
        <is>
          <t>kansainvälinen järjestö, jonka päämääränä ja tarkoituksena on kehittää kansainvälisen ilmailun periaatteita ja tekniikkaa sekä edistää kansainvälisen ilmakuljetuksen suunnittelua ja kehittämistä</t>
        </is>
      </c>
      <c r="AP27" s="2" t="inlineStr">
        <is>
          <t>Organisation de l'aviation civile internationale|
OACI</t>
        </is>
      </c>
      <c r="AQ27" s="2" t="inlineStr">
        <is>
          <t>4|
4</t>
        </is>
      </c>
      <c r="AR27" s="2" t="inlineStr">
        <is>
          <t xml:space="preserve">|
</t>
        </is>
      </c>
      <c r="AS27" t="inlineStr">
        <is>
          <t>organisation créée par la convention relative à l’aviation civile internationale [ &lt;a href="/entry/result/777785/all" id="ENTRY_TO_ENTRY_CONVERTER" target="_blank"&gt;IATE:777785&lt;/a&gt; ] pour promouvoir la coopération internationale et le maximum d’uniformité dans les réglementations et les normes, ainsi que les procédures et les structures de l’aviation civile</t>
        </is>
      </c>
      <c r="AT27" s="2" t="inlineStr">
        <is>
          <t>ICAO|
an Eagraíocht Eitlíochta Sibhialta Idirnáisiúnta</t>
        </is>
      </c>
      <c r="AU27" s="2" t="inlineStr">
        <is>
          <t>3|
3</t>
        </is>
      </c>
      <c r="AV27" s="2" t="inlineStr">
        <is>
          <t xml:space="preserve">|
</t>
        </is>
      </c>
      <c r="AW27" t="inlineStr">
        <is>
          <t/>
        </is>
      </c>
      <c r="AX27" s="2" t="inlineStr">
        <is>
          <t>ICAO|
Međunarodna organizacija civilnog zrakoplovstva</t>
        </is>
      </c>
      <c r="AY27" s="2" t="inlineStr">
        <is>
          <t>3|
3</t>
        </is>
      </c>
      <c r="AZ27" s="2" t="inlineStr">
        <is>
          <t xml:space="preserve">|
</t>
        </is>
      </c>
      <c r="BA27" t="inlineStr">
        <is>
          <t/>
        </is>
      </c>
      <c r="BB27" s="2" t="inlineStr">
        <is>
          <t>Nemzetközi Polgári Repülési Szervezet|
ICAO</t>
        </is>
      </c>
      <c r="BC27" s="2" t="inlineStr">
        <is>
          <t>3|
3</t>
        </is>
      </c>
      <c r="BD27" s="2" t="inlineStr">
        <is>
          <t xml:space="preserve">|
</t>
        </is>
      </c>
      <c r="BE27" t="inlineStr">
        <is>
          <t>olyan nemzetközi szervezet, amely biztonságosabbá és könnyebbé teszi az egyik országból a másikba történő repülést. 1944-ben alapították, a légi közlekedés biztonságára, hatékonyságára és rendszerességére vonatkozó nemzetközi szabványokat és szabályokat fogad el, továbbá a polgári repülés valamennyi területén az együttműködés közvetítőjeként szolgál a szerződő államok között</t>
        </is>
      </c>
      <c r="BF27" s="2" t="inlineStr">
        <is>
          <t>ICAO|
Organizzazione per l'aviazione civile internazionale|
Organizzazione dell’aviazione civile internazionale</t>
        </is>
      </c>
      <c r="BG27" s="2" t="inlineStr">
        <is>
          <t>3|
3|
3</t>
        </is>
      </c>
      <c r="BH27" s="2" t="inlineStr">
        <is>
          <t xml:space="preserve">|
|
</t>
        </is>
      </c>
      <c r="BI27" t="inlineStr">
        <is>
          <t>agenzia specializzata delle Nazioni Unite, con sede a Montreal, istituita dalla Convenzione sull'aviazione civile internazionale firmata il 7 dicembre 1944 (Convenzione di Chicago), con il compito di gestire la collaborazione tra i partecipanti in materia di aviazione civile internazionale e in particolare di elaborare le norme e le pratiche raccomandate (SARP — standards and recommended practices) cui i paesi firmatari devono dare attuazione</t>
        </is>
      </c>
      <c r="BJ27" s="2" t="inlineStr">
        <is>
          <t>ICAO|
Tarptautinė civilinės aviacijos organizacija</t>
        </is>
      </c>
      <c r="BK27" s="2" t="inlineStr">
        <is>
          <t>3|
3</t>
        </is>
      </c>
      <c r="BL27" s="2" t="inlineStr">
        <is>
          <t xml:space="preserve">|
</t>
        </is>
      </c>
      <c r="BM27" t="inlineStr">
        <is>
          <t/>
        </is>
      </c>
      <c r="BN27" s="2" t="inlineStr">
        <is>
          <t>&lt;i&gt;ICAO&lt;/i&gt;|
Starptautiskā Civilās aviācijas organizācija</t>
        </is>
      </c>
      <c r="BO27" s="2" t="inlineStr">
        <is>
          <t>3|
3</t>
        </is>
      </c>
      <c r="BP27" s="2" t="inlineStr">
        <is>
          <t xml:space="preserve">|
</t>
        </is>
      </c>
      <c r="BQ27" t="inlineStr">
        <is>
          <t>Dibināta 1944. gadā, šobrīd tajā ir 190 dalībvalstis. Starptautiskās Civilās aviācijas organizācijas mērķis ir starptautiskās aeronavigācijas principu un metožu izstrāde un atbalsts starptautiskajai gaisa transporta attīstībai, lai nodrošinātu gaisa transportu drošību, efektivitāti un regularitāti.</t>
        </is>
      </c>
      <c r="BR27" s="2" t="inlineStr">
        <is>
          <t>ICAO|
Organizzazzjoni tal-Avjazzjoni Ċivili Internazzjonali</t>
        </is>
      </c>
      <c r="BS27" s="2" t="inlineStr">
        <is>
          <t>3|
3</t>
        </is>
      </c>
      <c r="BT27" s="2" t="inlineStr">
        <is>
          <t xml:space="preserve">|
</t>
        </is>
      </c>
      <c r="BU27" t="inlineStr">
        <is>
          <t>aġenzija speċjalizzata tan-NU stabbilita fl-1944 biex tiġġestixxi l-amministrazzjoni u l-governanza tal-Konvenzjoni dwar l-Avjazzjoni Ċivili Internazzjonali</t>
        </is>
      </c>
      <c r="BV27" s="2" t="inlineStr">
        <is>
          <t>Internationale Burgerluchtvaartorganisatie|
ICAO</t>
        </is>
      </c>
      <c r="BW27" s="2" t="inlineStr">
        <is>
          <t>4|
4</t>
        </is>
      </c>
      <c r="BX27" s="2" t="inlineStr">
        <is>
          <t xml:space="preserve">|
</t>
        </is>
      </c>
      <c r="BY27" t="inlineStr">
        <is>
          <t>organisatie die is ingesteld bij het Verdrag inzake de internationale burgerluchtvaart</t>
        </is>
      </c>
      <c r="BZ27" s="2" t="inlineStr">
        <is>
          <t>Organizacja Międzynarodowego Lotnictwa Cywilnego|
ICAO</t>
        </is>
      </c>
      <c r="CA27" s="2" t="inlineStr">
        <is>
          <t>3|
3</t>
        </is>
      </c>
      <c r="CB27" s="2" t="inlineStr">
        <is>
          <t xml:space="preserve">|
</t>
        </is>
      </c>
      <c r="CC27" t="inlineStr">
        <is>
          <t>organizacja międzynarodowa utworzona w 1944 r. na mocy Konwencji chicagowskiej o międzynarodowym lotnictwie cywilnym</t>
        </is>
      </c>
      <c r="CD27" s="2" t="inlineStr">
        <is>
          <t>Organização da Aviação Civil Internacional|
OACI</t>
        </is>
      </c>
      <c r="CE27" s="2" t="inlineStr">
        <is>
          <t>3|
3</t>
        </is>
      </c>
      <c r="CF27" s="2" t="inlineStr">
        <is>
          <t xml:space="preserve">|
</t>
        </is>
      </c>
      <c r="CG27" t="inlineStr">
        <is>
          <t>Organização internacional, com sede em Montreal, criada pela Convenção sobre Aviação Civil Internacional (Chicago, 07.12.1944), e que tem como objetivo promover o desenvolvimento e a segurança da navegação aérea internacional.</t>
        </is>
      </c>
      <c r="CH27" s="2" t="inlineStr">
        <is>
          <t>OACI|
Organizația Aviației Civile Internaționale</t>
        </is>
      </c>
      <c r="CI27" s="2" t="inlineStr">
        <is>
          <t>3|
3</t>
        </is>
      </c>
      <c r="CJ27" s="2" t="inlineStr">
        <is>
          <t xml:space="preserve">|
</t>
        </is>
      </c>
      <c r="CK27" t="inlineStr">
        <is>
          <t/>
        </is>
      </c>
      <c r="CL27" s="2" t="inlineStr">
        <is>
          <t>Medzinárodná organizácia civilného letectva|
ICAO</t>
        </is>
      </c>
      <c r="CM27" s="2" t="inlineStr">
        <is>
          <t>3|
3</t>
        </is>
      </c>
      <c r="CN27" s="2" t="inlineStr">
        <is>
          <t xml:space="preserve">|
</t>
        </is>
      </c>
      <c r="CO27" t="inlineStr">
        <is>
          <t/>
        </is>
      </c>
      <c r="CP27" s="2" t="inlineStr">
        <is>
          <t>Mednarodna organizacija civilnega letalstva|
ICAO</t>
        </is>
      </c>
      <c r="CQ27" s="2" t="inlineStr">
        <is>
          <t>3|
3</t>
        </is>
      </c>
      <c r="CR27" s="2" t="inlineStr">
        <is>
          <t xml:space="preserve">|
</t>
        </is>
      </c>
      <c r="CS27" t="inlineStr">
        <is>
          <t/>
        </is>
      </c>
      <c r="CT27" s="2" t="inlineStr">
        <is>
          <t>Internationella civila luftfartsorganisationen|
Icao</t>
        </is>
      </c>
      <c r="CU27" s="2" t="inlineStr">
        <is>
          <t>3|
3</t>
        </is>
      </c>
      <c r="CV27" s="2" t="inlineStr">
        <is>
          <t xml:space="preserve">|
</t>
        </is>
      </c>
      <c r="CW27" t="inlineStr">
        <is>
          <t>FN:s fackorgan för den internationella civila luftfarten, bildat 1947 genom den s.k. Chicagokonventionen. Fastställer standarder och rekommendationer för civil internationell luftfart, vilket omfattar bl.a. olika typer av certifikat, trafikregler, flygplatser, flygoperativ verksamhet, luftvärdighet, luftfartsskydd och flygtrafiktjänst.</t>
        </is>
      </c>
    </row>
    <row r="28">
      <c r="A28" s="1" t="str">
        <f>HYPERLINK("https://iate.europa.eu/entry/result/127938/all", "127938")</f>
        <v>127938</v>
      </c>
      <c r="B28" t="inlineStr">
        <is>
          <t>TRANSPORT</t>
        </is>
      </c>
      <c r="C28" t="inlineStr">
        <is>
          <t>TRANSPORT</t>
        </is>
      </c>
      <c r="D28" t="inlineStr">
        <is>
          <t>no</t>
        </is>
      </c>
      <c r="E28" t="inlineStr">
        <is>
          <t/>
        </is>
      </c>
      <c r="F28" t="inlineStr">
        <is>
          <t/>
        </is>
      </c>
      <c r="G28" t="inlineStr">
        <is>
          <t/>
        </is>
      </c>
      <c r="H28" t="inlineStr">
        <is>
          <t/>
        </is>
      </c>
      <c r="I28" t="inlineStr">
        <is>
          <t/>
        </is>
      </c>
      <c r="J28" t="inlineStr">
        <is>
          <t/>
        </is>
      </c>
      <c r="K28" t="inlineStr">
        <is>
          <t/>
        </is>
      </c>
      <c r="L28" t="inlineStr">
        <is>
          <t/>
        </is>
      </c>
      <c r="M28" t="inlineStr">
        <is>
          <t/>
        </is>
      </c>
      <c r="N28" s="2" t="inlineStr">
        <is>
          <t>indcheckningsskranken</t>
        </is>
      </c>
      <c r="O28" s="2" t="inlineStr">
        <is>
          <t>1</t>
        </is>
      </c>
      <c r="P28" s="2" t="inlineStr">
        <is>
          <t/>
        </is>
      </c>
      <c r="Q28" t="inlineStr">
        <is>
          <t/>
        </is>
      </c>
      <c r="R28" s="2" t="inlineStr">
        <is>
          <t>Abfertigungsschalter</t>
        </is>
      </c>
      <c r="S28" s="2" t="inlineStr">
        <is>
          <t>1</t>
        </is>
      </c>
      <c r="T28" s="2" t="inlineStr">
        <is>
          <t/>
        </is>
      </c>
      <c r="U28" t="inlineStr">
        <is>
          <t/>
        </is>
      </c>
      <c r="V28" s="2" t="inlineStr">
        <is>
          <t>θυρίδα ελέγχου εισιτηρίων</t>
        </is>
      </c>
      <c r="W28" s="2" t="inlineStr">
        <is>
          <t>1</t>
        </is>
      </c>
      <c r="X28" s="2" t="inlineStr">
        <is>
          <t/>
        </is>
      </c>
      <c r="Y28" t="inlineStr">
        <is>
          <t/>
        </is>
      </c>
      <c r="Z28" s="2" t="inlineStr">
        <is>
          <t>check-in counter</t>
        </is>
      </c>
      <c r="AA28" s="2" t="inlineStr">
        <is>
          <t>1</t>
        </is>
      </c>
      <c r="AB28" s="2" t="inlineStr">
        <is>
          <t/>
        </is>
      </c>
      <c r="AC28" t="inlineStr">
        <is>
          <t/>
        </is>
      </c>
      <c r="AD28" s="2" t="inlineStr">
        <is>
          <t>mostrador de facturación</t>
        </is>
      </c>
      <c r="AE28" s="2" t="inlineStr">
        <is>
          <t>1</t>
        </is>
      </c>
      <c r="AF28" s="2" t="inlineStr">
        <is>
          <t/>
        </is>
      </c>
      <c r="AG28" t="inlineStr">
        <is>
          <t/>
        </is>
      </c>
      <c r="AH28" t="inlineStr">
        <is>
          <t/>
        </is>
      </c>
      <c r="AI28" t="inlineStr">
        <is>
          <t/>
        </is>
      </c>
      <c r="AJ28" t="inlineStr">
        <is>
          <t/>
        </is>
      </c>
      <c r="AK28" t="inlineStr">
        <is>
          <t/>
        </is>
      </c>
      <c r="AL28" s="2" t="inlineStr">
        <is>
          <t>lähtöselvitystiski</t>
        </is>
      </c>
      <c r="AM28" s="2" t="inlineStr">
        <is>
          <t>1</t>
        </is>
      </c>
      <c r="AN28" s="2" t="inlineStr">
        <is>
          <t/>
        </is>
      </c>
      <c r="AO28" t="inlineStr">
        <is>
          <t/>
        </is>
      </c>
      <c r="AP28" s="2" t="inlineStr">
        <is>
          <t>comptoir d'enregistrement</t>
        </is>
      </c>
      <c r="AQ28" s="2" t="inlineStr">
        <is>
          <t>1</t>
        </is>
      </c>
      <c r="AR28" s="2" t="inlineStr">
        <is>
          <t/>
        </is>
      </c>
      <c r="AS28" t="inlineStr">
        <is>
          <t/>
        </is>
      </c>
      <c r="AT28" t="inlineStr">
        <is>
          <t/>
        </is>
      </c>
      <c r="AU28" t="inlineStr">
        <is>
          <t/>
        </is>
      </c>
      <c r="AV28" t="inlineStr">
        <is>
          <t/>
        </is>
      </c>
      <c r="AW28" t="inlineStr">
        <is>
          <t/>
        </is>
      </c>
      <c r="AX28" t="inlineStr">
        <is>
          <t/>
        </is>
      </c>
      <c r="AY28" t="inlineStr">
        <is>
          <t/>
        </is>
      </c>
      <c r="AZ28" t="inlineStr">
        <is>
          <t/>
        </is>
      </c>
      <c r="BA28" t="inlineStr">
        <is>
          <t/>
        </is>
      </c>
      <c r="BB28" t="inlineStr">
        <is>
          <t/>
        </is>
      </c>
      <c r="BC28" t="inlineStr">
        <is>
          <t/>
        </is>
      </c>
      <c r="BD28" t="inlineStr">
        <is>
          <t/>
        </is>
      </c>
      <c r="BE28" t="inlineStr">
        <is>
          <t/>
        </is>
      </c>
      <c r="BF28" s="2" t="inlineStr">
        <is>
          <t>banco d'accettazione</t>
        </is>
      </c>
      <c r="BG28" s="2" t="inlineStr">
        <is>
          <t>1</t>
        </is>
      </c>
      <c r="BH28" s="2" t="inlineStr">
        <is>
          <t/>
        </is>
      </c>
      <c r="BI28" t="inlineStr">
        <is>
          <t/>
        </is>
      </c>
      <c r="BJ28" t="inlineStr">
        <is>
          <t/>
        </is>
      </c>
      <c r="BK28" t="inlineStr">
        <is>
          <t/>
        </is>
      </c>
      <c r="BL28" t="inlineStr">
        <is>
          <t/>
        </is>
      </c>
      <c r="BM28" t="inlineStr">
        <is>
          <t/>
        </is>
      </c>
      <c r="BN28" t="inlineStr">
        <is>
          <t/>
        </is>
      </c>
      <c r="BO28" t="inlineStr">
        <is>
          <t/>
        </is>
      </c>
      <c r="BP28" t="inlineStr">
        <is>
          <t/>
        </is>
      </c>
      <c r="BQ28" t="inlineStr">
        <is>
          <t/>
        </is>
      </c>
      <c r="BR28" t="inlineStr">
        <is>
          <t/>
        </is>
      </c>
      <c r="BS28" t="inlineStr">
        <is>
          <t/>
        </is>
      </c>
      <c r="BT28" t="inlineStr">
        <is>
          <t/>
        </is>
      </c>
      <c r="BU28" t="inlineStr">
        <is>
          <t/>
        </is>
      </c>
      <c r="BV28" s="2" t="inlineStr">
        <is>
          <t>incheckbalie</t>
        </is>
      </c>
      <c r="BW28" s="2" t="inlineStr">
        <is>
          <t>1</t>
        </is>
      </c>
      <c r="BX28" s="2" t="inlineStr">
        <is>
          <t/>
        </is>
      </c>
      <c r="BY28" t="inlineStr">
        <is>
          <t/>
        </is>
      </c>
      <c r="BZ28" t="inlineStr">
        <is>
          <t/>
        </is>
      </c>
      <c r="CA28" t="inlineStr">
        <is>
          <t/>
        </is>
      </c>
      <c r="CB28" t="inlineStr">
        <is>
          <t/>
        </is>
      </c>
      <c r="CC28" t="inlineStr">
        <is>
          <t/>
        </is>
      </c>
      <c r="CD28" s="2" t="inlineStr">
        <is>
          <t>balcão de registo</t>
        </is>
      </c>
      <c r="CE28" s="2" t="inlineStr">
        <is>
          <t>1</t>
        </is>
      </c>
      <c r="CF28" s="2" t="inlineStr">
        <is>
          <t/>
        </is>
      </c>
      <c r="CG28" t="inlineStr">
        <is>
          <t/>
        </is>
      </c>
      <c r="CH28" t="inlineStr">
        <is>
          <t/>
        </is>
      </c>
      <c r="CI28" t="inlineStr">
        <is>
          <t/>
        </is>
      </c>
      <c r="CJ28" t="inlineStr">
        <is>
          <t/>
        </is>
      </c>
      <c r="CK28" t="inlineStr">
        <is>
          <t/>
        </is>
      </c>
      <c r="CL28" t="inlineStr">
        <is>
          <t/>
        </is>
      </c>
      <c r="CM28" t="inlineStr">
        <is>
          <t/>
        </is>
      </c>
      <c r="CN28" t="inlineStr">
        <is>
          <t/>
        </is>
      </c>
      <c r="CO28" t="inlineStr">
        <is>
          <t/>
        </is>
      </c>
      <c r="CP28" t="inlineStr">
        <is>
          <t/>
        </is>
      </c>
      <c r="CQ28" t="inlineStr">
        <is>
          <t/>
        </is>
      </c>
      <c r="CR28" t="inlineStr">
        <is>
          <t/>
        </is>
      </c>
      <c r="CS28" t="inlineStr">
        <is>
          <t/>
        </is>
      </c>
      <c r="CT28" s="2" t="inlineStr">
        <is>
          <t>incheckningsdisk</t>
        </is>
      </c>
      <c r="CU28" s="2" t="inlineStr">
        <is>
          <t>1</t>
        </is>
      </c>
      <c r="CV28" s="2" t="inlineStr">
        <is>
          <t/>
        </is>
      </c>
      <c r="CW28" t="inlineStr">
        <is>
          <t/>
        </is>
      </c>
    </row>
    <row r="29">
      <c r="A29" s="1" t="str">
        <f>HYPERLINK("https://iate.europa.eu/entry/result/3581943/all", "3581943")</f>
        <v>3581943</v>
      </c>
      <c r="B29" t="inlineStr">
        <is>
          <t>EDUCATION AND COMMUNICATIONS;SOCIAL QUESTIONS</t>
        </is>
      </c>
      <c r="C29" t="inlineStr">
        <is>
          <t>EDUCATION AND COMMUNICATIONS|information and information processing|information|information system;SOCIAL QUESTIONS|social affairs|leisure|tourism|travel</t>
        </is>
      </c>
      <c r="D29" t="inlineStr">
        <is>
          <t>yes</t>
        </is>
      </c>
      <c r="E29" t="inlineStr">
        <is>
          <t/>
        </is>
      </c>
      <c r="F29" s="2" t="inlineStr">
        <is>
          <t>портал за превозвачи</t>
        </is>
      </c>
      <c r="G29" s="2" t="inlineStr">
        <is>
          <t>3</t>
        </is>
      </c>
      <c r="H29" s="2" t="inlineStr">
        <is>
          <t/>
        </is>
      </c>
      <c r="I29" t="inlineStr">
        <is>
          <t>част от информационната система ETIAS, чрез която въздушните и морските превозвачи, както и международните автобусни превозвачи на групи от хора по сухопътен маршрут могат да проверят дали гражданите на трети държави, спрямо които се прилага задължението за разрешение за пътуване, притежават валидно разрешение за пътуване</t>
        </is>
      </c>
      <c r="J29" s="2" t="inlineStr">
        <is>
          <t>brána pro dopravce</t>
        </is>
      </c>
      <c r="K29" s="2" t="inlineStr">
        <is>
          <t>3</t>
        </is>
      </c>
      <c r="L29" s="2" t="inlineStr">
        <is>
          <t/>
        </is>
      </c>
      <c r="M29" t="inlineStr">
        <is>
          <t>součást informačního systému ETIAS, v níž
si dopravci (letečtí dopravci, námořní dopravci a mezinárodní dopravci) mohou
ověřit, zda státní příslušníci třetích zemí, na něž se vztahuje povinnost mít
cestovní povolení, jsou skutečně držiteli platného cestovního povolení</t>
        </is>
      </c>
      <c r="N29" s="2" t="inlineStr">
        <is>
          <t>gatewayfacilitet for transportvirksomheder</t>
        </is>
      </c>
      <c r="O29" s="2" t="inlineStr">
        <is>
          <t>3</t>
        </is>
      </c>
      <c r="P29" s="2" t="inlineStr">
        <is>
          <t/>
        </is>
      </c>
      <c r="Q29" t="inlineStr">
        <is>
          <t>facilitet, der er en del af &lt;a href="https://iate.europa.eu/entry/slideshow/1605602487899/3576728/da" target="_blank"&gt;ETIAS-informationssystemet&lt;/a&gt;, og hvorigennem transportvirksomheder får svar på,
om en person har en gyldig rejsetilladelse eller ej</t>
        </is>
      </c>
      <c r="R29" s="2" t="inlineStr">
        <is>
          <t>Carrier Gateway|
Zugang für Beförderungsunternehmen</t>
        </is>
      </c>
      <c r="S29" s="2" t="inlineStr">
        <is>
          <t>3|
3</t>
        </is>
      </c>
      <c r="T29" s="2" t="inlineStr">
        <is>
          <t xml:space="preserve">|
</t>
        </is>
      </c>
      <c r="U29" t="inlineStr">
        <is>
          <t>Element des ETIAS-Informatiossystems, über das im Luft- und Seeverkehr tätige Beförderungsunternehmer sowie international tätige Beförderungsunternehmer, die Gruppen von Personen in Autobussen befördern, abfragen können, ob Drittstaatsangehörige, die der Reisegenehmigungspflicht unterliegen, im Besitz einer gültigen Reisegenehmigung sind</t>
        </is>
      </c>
      <c r="V29" s="2" t="inlineStr">
        <is>
          <t>πύλη μεταφορέων</t>
        </is>
      </c>
      <c r="W29" s="2" t="inlineStr">
        <is>
          <t>3</t>
        </is>
      </c>
      <c r="X29" s="2" t="inlineStr">
        <is>
          <t/>
        </is>
      </c>
      <c r="Y29" t="inlineStr">
        <is>
          <t>πύλη μέσω της οποίας το σύστημα πληροφοριών ETIAS ενημερώνει τους μεταφορείς, κατόπιν σχετικής αναζήτησής τους στο σύστημα πληροφοριών ETIAS, αν το πρόσωπο που επιθυμεί να ταξιδέψει είναι ή όχι κάτοχος έγκυρης άδειας ταξιδιού</t>
        </is>
      </c>
      <c r="Z29" s="2" t="inlineStr">
        <is>
          <t>carrier gateway</t>
        </is>
      </c>
      <c r="AA29" s="2" t="inlineStr">
        <is>
          <t>3</t>
        </is>
      </c>
      <c r="AB29" s="2" t="inlineStr">
        <is>
          <t/>
        </is>
      </c>
      <c r="AC29" t="inlineStr">
        <is>
          <t>part of the ETIAS Information System through which air carriers, sea carriers and international carriers transporting groups overland by coach can verify whether or not third-country nationals subject to the travel authorisation requirement are in possession of a valid travel authorisation</t>
        </is>
      </c>
      <c r="AD29" s="2" t="inlineStr">
        <is>
          <t>pasarela para los transportistas</t>
        </is>
      </c>
      <c r="AE29" s="2" t="inlineStr">
        <is>
          <t>3</t>
        </is>
      </c>
      <c r="AF29" s="2" t="inlineStr">
        <is>
          <t/>
        </is>
      </c>
      <c r="AG29" t="inlineStr">
        <is>
          <t>Componente del &lt;a href="https://iate.europa.eu/entry/slideshow/1610116029629/3576728/es" target="_blank"&gt;sistema de información del SEIAV&lt;/a&gt; que permite a las compañías aéreas, los transportistas marítimos y los transportistas internacionales de transporte terrestre de grupos en autocar enviar una consulta al sistem de información del SEIAV para comprobar si los nacionales de terceros países sujetos al requisito de autorización de viaje están en posesión de una autorización de viaje válida.</t>
        </is>
      </c>
      <c r="AH29" s="2" t="inlineStr">
        <is>
          <t>vedajate võrguvärav</t>
        </is>
      </c>
      <c r="AI29" s="2" t="inlineStr">
        <is>
          <t>3</t>
        </is>
      </c>
      <c r="AJ29" s="2" t="inlineStr">
        <is>
          <t/>
        </is>
      </c>
      <c r="AK29" t="inlineStr">
        <is>
          <t>&lt;i&gt;&lt;a href="https://iate.europa.eu/entry/result/3576728/et" target="_blank"&gt;ETIASe infosüsteemi&lt;/a&gt;&lt;/i&gt; osa, mille kaudu lennu- ja mereveoettevõtjad ning rahvusvahelised &lt;i&gt;&lt;a href="https://iate.europa.eu/entry/result/796182/et" target="_blank"&gt;vedajad&lt;/a&gt;&lt;/i&gt;, kes veavad reisijate rühmi maismaad mööda bussiga, saadavad kontrollida, kas kolmandate riikide kodanikel, kelle suhtes kehtib reisiloa nõue, on kehtiv &lt;i&gt;&lt;a href="https://iate.europa.eu/entry/result/3576411/et" target="_blank"&gt;reisiluba&lt;/a&gt;&lt;/i&gt;</t>
        </is>
      </c>
      <c r="AL29" s="2" t="inlineStr">
        <is>
          <t>liikenteenharjoittajien yhdyskäytävä</t>
        </is>
      </c>
      <c r="AM29" s="2" t="inlineStr">
        <is>
          <t>3</t>
        </is>
      </c>
      <c r="AN29" s="2" t="inlineStr">
        <is>
          <t/>
        </is>
      </c>
      <c r="AO29" t="inlineStr">
        <is>
          <t>&lt;a href="https://iate.europa.eu/entry/result/3576728/fi" target="_blank"&gt;ETIAS-tietojärjestelmän&lt;/a&gt; osa</t>
        </is>
      </c>
      <c r="AP29" s="2" t="inlineStr">
        <is>
          <t>portail des transporteurs|
portail pour les transporteurs</t>
        </is>
      </c>
      <c r="AQ29" s="2" t="inlineStr">
        <is>
          <t>3|
3</t>
        </is>
      </c>
      <c r="AR29" s="2" t="inlineStr">
        <is>
          <t xml:space="preserve">|
</t>
        </is>
      </c>
      <c r="AS29" t="inlineStr">
        <is>
          <t>élément du &lt;a href="https://iate.europa.eu/entry/result/3576728/fr" target="_blank"&gt;système d'information ETIAS&lt;/a&gt; permettant aux transporteurs aériens, aux transporteurs maritimes et aux
transporteurs internationaux de groupes assurant des liaisons routières de vérifier
si les ressortissants de pays tiers soumis à l'obligation d’être munis d'une
autorisation de voyage sont ou non en possession d'une autorisation de voyage
en cours de validité</t>
        </is>
      </c>
      <c r="AT29" s="2" t="inlineStr">
        <is>
          <t>geata iompróra</t>
        </is>
      </c>
      <c r="AU29" s="2" t="inlineStr">
        <is>
          <t>3</t>
        </is>
      </c>
      <c r="AV29" s="2" t="inlineStr">
        <is>
          <t/>
        </is>
      </c>
      <c r="AW29" t="inlineStr">
        <is>
          <t/>
        </is>
      </c>
      <c r="AX29" s="2" t="inlineStr">
        <is>
          <t>portal za prijevoznike</t>
        </is>
      </c>
      <c r="AY29" s="2" t="inlineStr">
        <is>
          <t>3</t>
        </is>
      </c>
      <c r="AZ29" s="2" t="inlineStr">
        <is>
          <t/>
        </is>
      </c>
      <c r="BA29" t="inlineStr">
        <is>
          <t>dio sustava za informacije ETIAS putem kojeg zračni, pomorski i međunarodni prijevoznici koji prevoze skupine autobusom kopnenim putem mogu provjeriti posjeduju li državljani trećih zemalja koji podliježu zahtjevu za odobrenje putovanja valjano odobrenje putovanja</t>
        </is>
      </c>
      <c r="BB29" s="2" t="inlineStr">
        <is>
          <t>fuvarozói portál</t>
        </is>
      </c>
      <c r="BC29" s="2" t="inlineStr">
        <is>
          <t>3</t>
        </is>
      </c>
      <c r="BD29" s="2" t="inlineStr">
        <is>
          <t/>
        </is>
      </c>
      <c r="BE29" t="inlineStr">
        <is>
          <t>az ETIAS információs rendszer azon része, amelyen keresztül a légi fuvarozók, a tengeri fuvarozók és a szárazföldön távolsági busszal csoportokat szállító nemzetközi fuvarozást végző cégek ellenőrizhetik, hogy az utazási engedély megszerzésére kötelezett harmadik országbeli állampolgár rendelkezik-e érvényes utazási engedéllyel</t>
        </is>
      </c>
      <c r="BF29" s="2" t="inlineStr">
        <is>
          <t>portale per i vettori</t>
        </is>
      </c>
      <c r="BG29" s="2" t="inlineStr">
        <is>
          <t>3</t>
        </is>
      </c>
      <c r="BH29" s="2" t="inlineStr">
        <is>
          <t/>
        </is>
      </c>
      <c r="BI29" t="inlineStr">
        <is>
          <t>elemento del &lt;a href="https://iate.europa.eu/entry/result/3568915/it" target="_blank"&gt;sistema europeo di informazione e autorizzazione ai viaggi (ETIAS)&lt;/a&gt; che consente ai vettori aerei e marittimi e ai vettori stradali internazionali che effettuano trasporti di gruppo con autopullman di verificare che i cittadini di paesi terzi esenti dall’obbligo di visto siano in possesso di un'autorizzazione ai viaggi valida</t>
        </is>
      </c>
      <c r="BJ29" s="2" t="inlineStr">
        <is>
          <t>vežėjų sąsaja</t>
        </is>
      </c>
      <c r="BK29" s="2" t="inlineStr">
        <is>
          <t>3</t>
        </is>
      </c>
      <c r="BL29" s="2" t="inlineStr">
        <is>
          <t/>
        </is>
      </c>
      <c r="BM29" t="inlineStr">
        <is>
          <t>ETIAS informacinės sistemos dalis, per kurią vežėjai gali patikrinti, ar asmenys turi galiojantį kelionės leidimą, kurioje (-se) valstybėje (-se) narėje (-se) tas leidimas galioja, ir tai, kurią atvykimo valstybę narę nurodė vežėjas</t>
        </is>
      </c>
      <c r="BN29" s="2" t="inlineStr">
        <is>
          <t>pārvadātāju vārteja</t>
        </is>
      </c>
      <c r="BO29" s="2" t="inlineStr">
        <is>
          <t>3</t>
        </is>
      </c>
      <c r="BP29" s="2" t="inlineStr">
        <is>
          <t/>
        </is>
      </c>
      <c r="BQ29" t="inlineStr">
        <is>
          <t>&lt;em&gt;ETIAS&lt;/em&gt; informācijas sistēmas daļa, ar kuras palīdzību gaisa un jūras pārvadātāji, un starptautiskie pārvadātāji, kas pārvadā cilvēku grupas ar autobusiem pa sauszemi, var pārbaudīt, vai tiem trešo valstu valstspiederīgajiem, uz kuriem attiecas ceļošanas atļaujas prasība, ir derīga ceļošanas atļauja</t>
        </is>
      </c>
      <c r="BR29" s="2" t="inlineStr">
        <is>
          <t>gateway tat-trasportaturi|
portal għat-trasportaturi</t>
        </is>
      </c>
      <c r="BS29" s="2" t="inlineStr">
        <is>
          <t>3|
2</t>
        </is>
      </c>
      <c r="BT29" s="2" t="inlineStr">
        <is>
          <t xml:space="preserve">preferred|
</t>
        </is>
      </c>
      <c r="BU29" t="inlineStr">
        <is>
          <t>parti mis-Sistema ta' Informazzjoni tal-ETIAS li permezz tagħha t-trasportaturi tal-ajru, it-trasportaturi tal-baħar u t-trasportaturi internazzjonali li jġorru gruppi fuq l-art permezz ta’ kowċ jistgħu jivverifikaw jekk ċittadini ta’ pajjiżi terzi soġġetti għar-rekwiżit ta’ awtorizzazzjoni għall-ivvjaġġar humiex fil-pussess jew le ta’ awtorizzazzjoni valida għall-ivvjaġġar</t>
        </is>
      </c>
      <c r="BV29" s="2" t="inlineStr">
        <is>
          <t>toegangsportaal voor vervoerders</t>
        </is>
      </c>
      <c r="BW29" s="2" t="inlineStr">
        <is>
          <t>3</t>
        </is>
      </c>
      <c r="BX29" s="2" t="inlineStr">
        <is>
          <t/>
        </is>
      </c>
      <c r="BY29" t="inlineStr">
        <is>
          <t>deel van het Etias-informatiesysteem
waarmee luchtvervoerders, zeevervoerders en internationale vervoerders die
groepen per bus over land vervoeren, kunnen verifiëren of onderdanen van derde
landen al dan niet in het bezit zijn van een geldige reisautorisatie</t>
        </is>
      </c>
      <c r="BZ29" s="2" t="inlineStr">
        <is>
          <t>portal dla przewoźników</t>
        </is>
      </c>
      <c r="CA29" s="2" t="inlineStr">
        <is>
          <t>3</t>
        </is>
      </c>
      <c r="CB29" s="2" t="inlineStr">
        <is>
          <t/>
        </is>
      </c>
      <c r="CC29" t="inlineStr">
        <is>
          <t>element systemu informacyjnego ETIAS, za pomocą którego przewoźnicy mogą sprawdzić czy obywatele państw trzecich podlegający wymogowi posiadania zezwolenia na podróż posiadają takie ważne zezwolenie</t>
        </is>
      </c>
      <c r="CD29" s="2" t="inlineStr">
        <is>
          <t>portal das transportadoras|
portal para as transportadoras</t>
        </is>
      </c>
      <c r="CE29" s="2" t="inlineStr">
        <is>
          <t>3|
3</t>
        </is>
      </c>
      <c r="CF29" s="2" t="inlineStr">
        <is>
          <t xml:space="preserve">|
</t>
        </is>
      </c>
      <c r="CG29" t="inlineStr">
        <is>
          <t>Elemento do &lt;a href="https://iate.europa.eu/entry/result/3576728" target="_blank"&gt;sistema de informação ETIAS&lt;/a&gt; que
permite às transportadoras aéreas, às transportadoras marítimas e às
transportadoras internacionais de grupos em autocarros verificar se os
nacionais de países terceiros, sujeitos à obrigação de serem portadores de
autorização de viagem, possuem, ou não, uma autorização de viagem válida.</t>
        </is>
      </c>
      <c r="CH29" s="2" t="inlineStr">
        <is>
          <t>portal pentru operatorii de transport</t>
        </is>
      </c>
      <c r="CI29" s="2" t="inlineStr">
        <is>
          <t>3</t>
        </is>
      </c>
      <c r="CJ29" s="2" t="inlineStr">
        <is>
          <t/>
        </is>
      </c>
      <c r="CK29" t="inlineStr">
        <is>
          <t>componentă a Sistemului de informații ETIAS prin care operatorii de transport aerian și maritim și operatorii de transport internațional care transportă grupuri cu autocarul pe cale terestră pot verifica dacă resortisanții unei țări terțe care sunt supuși obligației de a deține o autorizație de călătorie dețin sau nu o autorizație de călătorie valabilă</t>
        </is>
      </c>
      <c r="CL29" s="2" t="inlineStr">
        <is>
          <t>brána pre dopravcov</t>
        </is>
      </c>
      <c r="CM29" s="2" t="inlineStr">
        <is>
          <t>3</t>
        </is>
      </c>
      <c r="CN29" s="2" t="inlineStr">
        <is>
          <t/>
        </is>
      </c>
      <c r="CO29" t="inlineStr">
        <is>
          <t>súčasť informačného systému ETIAS, v ktorej si dopravcovia v medzinárodnej doprave (leteckej, lodnej, autokarovej) môžu overiť, či štátni príslušníci tretej krajiny, na ktorých sa vzťahuje povinnosť byť držiteľom cestovného povolenia, skutočne aj sú držiteľmi platného cestovného povolenia</t>
        </is>
      </c>
      <c r="CP29" s="2" t="inlineStr">
        <is>
          <t>portal za prevoznike</t>
        </is>
      </c>
      <c r="CQ29" s="2" t="inlineStr">
        <is>
          <t>3</t>
        </is>
      </c>
      <c r="CR29" s="2" t="inlineStr">
        <is>
          <t/>
        </is>
      </c>
      <c r="CS29" t="inlineStr">
        <is>
          <t>del informacijskega sistema &lt;a href="https://iate.europa.eu/entry/slideshow/1605713903896/3568915/sl" target="_blank"&gt;ETIAS&lt;/a&gt;, prek katerega lahko
prevozniki v mednarodnem prometu preverijo, ali potniki, ki potrebujejo
potovalno odobritev, tako odobritev imajo</t>
        </is>
      </c>
      <c r="CT29" s="2" t="inlineStr">
        <is>
          <t>nätportal för transportörer</t>
        </is>
      </c>
      <c r="CU29" s="2" t="inlineStr">
        <is>
          <t>3</t>
        </is>
      </c>
      <c r="CV29" s="2" t="inlineStr">
        <is>
          <t/>
        </is>
      </c>
      <c r="CW29" t="inlineStr">
        <is>
          <t/>
        </is>
      </c>
    </row>
    <row r="30">
      <c r="A30" s="1" t="str">
        <f>HYPERLINK("https://iate.europa.eu/entry/result/3572374/all", "3572374")</f>
        <v>3572374</v>
      </c>
      <c r="B30" t="inlineStr">
        <is>
          <t>POLITICS;SOCIAL QUESTIONS;EDUCATION AND COMMUNICATIONS</t>
        </is>
      </c>
      <c r="C30" t="inlineStr">
        <is>
          <t>POLITICS|politics and public safety|public safety;SOCIAL QUESTIONS|migration;EDUCATION AND COMMUNICATIONS|communications|communications systems</t>
        </is>
      </c>
      <c r="D30" t="inlineStr">
        <is>
          <t>yes</t>
        </is>
      </c>
      <c r="E30" t="inlineStr">
        <is>
          <t/>
        </is>
      </c>
      <c r="F30" t="inlineStr">
        <is>
          <t/>
        </is>
      </c>
      <c r="G30" t="inlineStr">
        <is>
          <t/>
        </is>
      </c>
      <c r="H30" t="inlineStr">
        <is>
          <t/>
        </is>
      </c>
      <c r="I30" t="inlineStr">
        <is>
          <t/>
        </is>
      </c>
      <c r="J30" s="2" t="inlineStr">
        <is>
          <t>evropský situační obraz</t>
        </is>
      </c>
      <c r="K30" s="2" t="inlineStr">
        <is>
          <t>3</t>
        </is>
      </c>
      <c r="L30" s="2" t="inlineStr">
        <is>
          <t/>
        </is>
      </c>
      <c r="M30" t="inlineStr">
        <is>
          <t>grafické rozhraní, které prezentuje v téměř reálném čase údaje o incidentech 
a informace od různých vnitrostátních pohraničních orgánů shromažďované 
v národních koordinačních centrech, jakož i údaje získané ze zavedených nástrojů 
ostrahy, jako jsou senzory, platformy a další zdroje; tímto způsobem se 
agentura Frontex snaží podporovat členské státy prostřednictvím zlepšování sledování 
situace a schopnosti reakce na vnějších hranicích a v předhraniční oblasti</t>
        </is>
      </c>
      <c r="N30" t="inlineStr">
        <is>
          <t/>
        </is>
      </c>
      <c r="O30" t="inlineStr">
        <is>
          <t/>
        </is>
      </c>
      <c r="P30" t="inlineStr">
        <is>
          <t/>
        </is>
      </c>
      <c r="Q30" t="inlineStr">
        <is>
          <t/>
        </is>
      </c>
      <c r="R30" t="inlineStr">
        <is>
          <t/>
        </is>
      </c>
      <c r="S30" t="inlineStr">
        <is>
          <t/>
        </is>
      </c>
      <c r="T30" t="inlineStr">
        <is>
          <t/>
        </is>
      </c>
      <c r="U30" t="inlineStr">
        <is>
          <t/>
        </is>
      </c>
      <c r="V30" t="inlineStr">
        <is>
          <t/>
        </is>
      </c>
      <c r="W30" t="inlineStr">
        <is>
          <t/>
        </is>
      </c>
      <c r="X30" t="inlineStr">
        <is>
          <t/>
        </is>
      </c>
      <c r="Y30" t="inlineStr">
        <is>
          <t/>
        </is>
      </c>
      <c r="Z30" s="2" t="inlineStr">
        <is>
          <t>European situational picture</t>
        </is>
      </c>
      <c r="AA30" s="2" t="inlineStr">
        <is>
          <t>3</t>
        </is>
      </c>
      <c r="AB30" s="2" t="inlineStr">
        <is>
          <t/>
        </is>
      </c>
      <c r="AC30" t="inlineStr">
        <is>
          <t/>
        </is>
      </c>
      <c r="AD30" t="inlineStr">
        <is>
          <t/>
        </is>
      </c>
      <c r="AE30" t="inlineStr">
        <is>
          <t/>
        </is>
      </c>
      <c r="AF30" t="inlineStr">
        <is>
          <t/>
        </is>
      </c>
      <c r="AG30" t="inlineStr">
        <is>
          <t/>
        </is>
      </c>
      <c r="AH30" t="inlineStr">
        <is>
          <t/>
        </is>
      </c>
      <c r="AI30" t="inlineStr">
        <is>
          <t/>
        </is>
      </c>
      <c r="AJ30" t="inlineStr">
        <is>
          <t/>
        </is>
      </c>
      <c r="AK30" t="inlineStr">
        <is>
          <t/>
        </is>
      </c>
      <c r="AL30" s="2" t="inlineStr">
        <is>
          <t>Euroopan tilannekuva</t>
        </is>
      </c>
      <c r="AM30" s="2" t="inlineStr">
        <is>
          <t>3</t>
        </is>
      </c>
      <c r="AN30" s="2" t="inlineStr">
        <is>
          <t/>
        </is>
      </c>
      <c r="AO30" t="inlineStr">
        <is>
          <t/>
        </is>
      </c>
      <c r="AP30" t="inlineStr">
        <is>
          <t/>
        </is>
      </c>
      <c r="AQ30" t="inlineStr">
        <is>
          <t/>
        </is>
      </c>
      <c r="AR30" t="inlineStr">
        <is>
          <t/>
        </is>
      </c>
      <c r="AS30" t="inlineStr">
        <is>
          <t/>
        </is>
      </c>
      <c r="AT30" s="2" t="inlineStr">
        <is>
          <t>pictiúr de dhálaí Eorpacha</t>
        </is>
      </c>
      <c r="AU30" s="2" t="inlineStr">
        <is>
          <t>3</t>
        </is>
      </c>
      <c r="AV30" s="2" t="inlineStr">
        <is>
          <t/>
        </is>
      </c>
      <c r="AW30" t="inlineStr">
        <is>
          <t/>
        </is>
      </c>
      <c r="AX30" t="inlineStr">
        <is>
          <t/>
        </is>
      </c>
      <c r="AY30" t="inlineStr">
        <is>
          <t/>
        </is>
      </c>
      <c r="AZ30" t="inlineStr">
        <is>
          <t/>
        </is>
      </c>
      <c r="BA30" t="inlineStr">
        <is>
          <t/>
        </is>
      </c>
      <c r="BB30" t="inlineStr">
        <is>
          <t/>
        </is>
      </c>
      <c r="BC30" t="inlineStr">
        <is>
          <t/>
        </is>
      </c>
      <c r="BD30" t="inlineStr">
        <is>
          <t/>
        </is>
      </c>
      <c r="BE30" t="inlineStr">
        <is>
          <t/>
        </is>
      </c>
      <c r="BF30" t="inlineStr">
        <is>
          <t/>
        </is>
      </c>
      <c r="BG30" t="inlineStr">
        <is>
          <t/>
        </is>
      </c>
      <c r="BH30" t="inlineStr">
        <is>
          <t/>
        </is>
      </c>
      <c r="BI30" t="inlineStr">
        <is>
          <t/>
        </is>
      </c>
      <c r="BJ30" t="inlineStr">
        <is>
          <t/>
        </is>
      </c>
      <c r="BK30" t="inlineStr">
        <is>
          <t/>
        </is>
      </c>
      <c r="BL30" t="inlineStr">
        <is>
          <t/>
        </is>
      </c>
      <c r="BM30" t="inlineStr">
        <is>
          <t/>
        </is>
      </c>
      <c r="BN30" t="inlineStr">
        <is>
          <t/>
        </is>
      </c>
      <c r="BO30" t="inlineStr">
        <is>
          <t/>
        </is>
      </c>
      <c r="BP30" t="inlineStr">
        <is>
          <t/>
        </is>
      </c>
      <c r="BQ30" t="inlineStr">
        <is>
          <t/>
        </is>
      </c>
      <c r="BR30" t="inlineStr">
        <is>
          <t/>
        </is>
      </c>
      <c r="BS30" t="inlineStr">
        <is>
          <t/>
        </is>
      </c>
      <c r="BT30" t="inlineStr">
        <is>
          <t/>
        </is>
      </c>
      <c r="BU30" t="inlineStr">
        <is>
          <t/>
        </is>
      </c>
      <c r="BV30" t="inlineStr">
        <is>
          <t/>
        </is>
      </c>
      <c r="BW30" t="inlineStr">
        <is>
          <t/>
        </is>
      </c>
      <c r="BX30" t="inlineStr">
        <is>
          <t/>
        </is>
      </c>
      <c r="BY30" t="inlineStr">
        <is>
          <t/>
        </is>
      </c>
      <c r="BZ30" t="inlineStr">
        <is>
          <t/>
        </is>
      </c>
      <c r="CA30" t="inlineStr">
        <is>
          <t/>
        </is>
      </c>
      <c r="CB30" t="inlineStr">
        <is>
          <t/>
        </is>
      </c>
      <c r="CC30" t="inlineStr">
        <is>
          <t/>
        </is>
      </c>
      <c r="CD30" t="inlineStr">
        <is>
          <t/>
        </is>
      </c>
      <c r="CE30" t="inlineStr">
        <is>
          <t/>
        </is>
      </c>
      <c r="CF30" t="inlineStr">
        <is>
          <t/>
        </is>
      </c>
      <c r="CG30" t="inlineStr">
        <is>
          <t/>
        </is>
      </c>
      <c r="CH30" t="inlineStr">
        <is>
          <t/>
        </is>
      </c>
      <c r="CI30" t="inlineStr">
        <is>
          <t/>
        </is>
      </c>
      <c r="CJ30" t="inlineStr">
        <is>
          <t/>
        </is>
      </c>
      <c r="CK30" t="inlineStr">
        <is>
          <t/>
        </is>
      </c>
      <c r="CL30" t="inlineStr">
        <is>
          <t/>
        </is>
      </c>
      <c r="CM30" t="inlineStr">
        <is>
          <t/>
        </is>
      </c>
      <c r="CN30" t="inlineStr">
        <is>
          <t/>
        </is>
      </c>
      <c r="CO30" t="inlineStr">
        <is>
          <t/>
        </is>
      </c>
      <c r="CP30" t="inlineStr">
        <is>
          <t/>
        </is>
      </c>
      <c r="CQ30" t="inlineStr">
        <is>
          <t/>
        </is>
      </c>
      <c r="CR30" t="inlineStr">
        <is>
          <t/>
        </is>
      </c>
      <c r="CS30" t="inlineStr">
        <is>
          <t/>
        </is>
      </c>
      <c r="CT30" t="inlineStr">
        <is>
          <t/>
        </is>
      </c>
      <c r="CU30" t="inlineStr">
        <is>
          <t/>
        </is>
      </c>
      <c r="CV30" t="inlineStr">
        <is>
          <t/>
        </is>
      </c>
      <c r="CW30" t="inlineStr">
        <is>
          <t/>
        </is>
      </c>
    </row>
    <row r="31">
      <c r="A31" s="1" t="str">
        <f>HYPERLINK("https://iate.europa.eu/entry/result/3568656/all", "3568656")</f>
        <v>3568656</v>
      </c>
      <c r="B31" t="inlineStr">
        <is>
          <t>POLITICS</t>
        </is>
      </c>
      <c r="C31" t="inlineStr">
        <is>
          <t>POLITICS|politics and public safety|public safety|public order|police checks|border control</t>
        </is>
      </c>
      <c r="D31" t="inlineStr">
        <is>
          <t>yes</t>
        </is>
      </c>
      <c r="E31" t="inlineStr">
        <is>
          <t/>
        </is>
      </c>
      <c r="F31" s="2" t="inlineStr">
        <is>
          <t>национален единен интерфейс|
NUI</t>
        </is>
      </c>
      <c r="G31" s="2" t="inlineStr">
        <is>
          <t>3|
3</t>
        </is>
      </c>
      <c r="H31" s="2" t="inlineStr">
        <is>
          <t xml:space="preserve">|
</t>
        </is>
      </c>
      <c r="I31" t="inlineStr">
        <is>
          <t>интерфейс, основан на общи технически спецификации и еднакъв за всички държави членки, който осигурява свързването на централната система на СВИ с националните гранични инфраструктури в държавите членки по сигурен начин</t>
        </is>
      </c>
      <c r="J31" s="2" t="inlineStr">
        <is>
          <t>národní jednotné rozhraní</t>
        </is>
      </c>
      <c r="K31" s="2" t="inlineStr">
        <is>
          <t>3</t>
        </is>
      </c>
      <c r="L31" s="2" t="inlineStr">
        <is>
          <t/>
        </is>
      </c>
      <c r="M31" t="inlineStr">
        <is>
          <t>rozhraní, které je ve všech členských státech EU stejné a které umožňuje zabezpečené připojení vnitrostátních pohraničních infrastruktur v členských státech EU k ústřednímu systému EES</t>
        </is>
      </c>
      <c r="N31" s="2" t="inlineStr">
        <is>
          <t>national ensartet grænseflade</t>
        </is>
      </c>
      <c r="O31" s="2" t="inlineStr">
        <is>
          <t>3</t>
        </is>
      </c>
      <c r="P31" s="2" t="inlineStr">
        <is>
          <t/>
        </is>
      </c>
      <c r="Q31" t="inlineStr">
        <is>
          <t>interface, der er en del af det nationale ind- og udrejsesystem, som i hver medlemsstat består af ens fælles tekniske specifikationer, og som muliggør tilslutning af ind- og udrejsesystemets centrale system til de nationale grænseinfrastrukturer i medlemsstaterne</t>
        </is>
      </c>
      <c r="R31" s="2" t="inlineStr">
        <is>
          <t>einheitliche nationale Schnittstelle</t>
        </is>
      </c>
      <c r="S31" s="2" t="inlineStr">
        <is>
          <t>3</t>
        </is>
      </c>
      <c r="T31" s="2" t="inlineStr">
        <is>
          <t/>
        </is>
      </c>
      <c r="U31" t="inlineStr">
        <is>
          <t>Schnittstelle zur Integration der in den Mitgliedstaaten vorhandenen nationalen Grenzinfrastrukturen mit dem Einreise-/Ausreisesystem (EES)</t>
        </is>
      </c>
      <c r="V31" s="2" t="inlineStr">
        <is>
          <t>NUI|
εθνική ενιαία διεπαφή</t>
        </is>
      </c>
      <c r="W31" s="2" t="inlineStr">
        <is>
          <t>3|
3</t>
        </is>
      </c>
      <c r="X31" s="2" t="inlineStr">
        <is>
          <t xml:space="preserve">|
</t>
        </is>
      </c>
      <c r="Y31" t="inlineStr">
        <is>
          <t/>
        </is>
      </c>
      <c r="Z31" s="2" t="inlineStr">
        <is>
          <t>national interface|
NI-VIS|
National Uniform Interface|
NUI|
national uniform interface</t>
        </is>
      </c>
      <c r="AA31" s="2" t="inlineStr">
        <is>
          <t>1|
1|
1|
4|
4</t>
        </is>
      </c>
      <c r="AB31" s="2" t="inlineStr">
        <is>
          <t xml:space="preserve">|
|
|
|
</t>
        </is>
      </c>
      <c r="AC31" t="inlineStr">
        <is>
          <t>interface enabling the Entry/Exit System Central System to connect to
the national border infrastructures in Member States in a secure manner</t>
        </is>
      </c>
      <c r="AD31" s="2" t="inlineStr">
        <is>
          <t>INU|
interfaz nacional uniforme</t>
        </is>
      </c>
      <c r="AE31" s="2" t="inlineStr">
        <is>
          <t>3|
3</t>
        </is>
      </c>
      <c r="AF31" s="2" t="inlineStr">
        <is>
          <t xml:space="preserve">|
</t>
        </is>
      </c>
      <c r="AG31" t="inlineStr">
        <is>
          <t>Interfaz basada en especificaciones técnicas comunes e idéntica para todos los Estados miembros que permite la conexión del sistema central del &lt;a href="https://iate.europa.eu/entry/result/2246748/es" target="_blank"&gt;SES &lt;/a&gt;(Sistema de Entradas y Salidas) con las infraestructuras de las fronteras nacionales en los Estados miembros.</t>
        </is>
      </c>
      <c r="AH31" s="2" t="inlineStr">
        <is>
          <t>ühtne riiklik liides</t>
        </is>
      </c>
      <c r="AI31" s="2" t="inlineStr">
        <is>
          <t>3</t>
        </is>
      </c>
      <c r="AJ31" s="2" t="inlineStr">
        <is>
          <t/>
        </is>
      </c>
      <c r="AK31" t="inlineStr">
        <is>
          <t>liides, mille kaudu ELi liikmesriikide riiklikud piiritaristud on ühendatud riiki sisenemise ja riigist lahkumise kesksüsteemiga</t>
        </is>
      </c>
      <c r="AL31" s="2" t="inlineStr">
        <is>
          <t>yhdenmukainen kansallinen rajapinta</t>
        </is>
      </c>
      <c r="AM31" s="2" t="inlineStr">
        <is>
          <t>3</t>
        </is>
      </c>
      <c r="AN31" s="2" t="inlineStr">
        <is>
          <t/>
        </is>
      </c>
      <c r="AO31" t="inlineStr">
        <is>
          <t>kussakin jäsenvaltiossa oleva rajapinta, joka mahdollistaa keskusjärjestelmän yhteyden jäsenvaltioiden kansallisiin rajainfrastruktuureihin</t>
        </is>
      </c>
      <c r="AP31" s="2" t="inlineStr">
        <is>
          <t>interface uniforme nationale|
IUN</t>
        </is>
      </c>
      <c r="AQ31" s="2" t="inlineStr">
        <is>
          <t>3|
3</t>
        </is>
      </c>
      <c r="AR31" s="2" t="inlineStr">
        <is>
          <t xml:space="preserve">|
</t>
        </is>
      </c>
      <c r="AS31" t="inlineStr">
        <is>
          <t>interface qui permet de connecter les infrastructures frontalières nationales des États membres au système central du &lt;a href="https://iate.europa.eu/entry/result/2246748/fr" target="_blank"&gt;système d'entrée/de sortie (EES)&lt;/a&gt;</t>
        </is>
      </c>
      <c r="AT31" s="2" t="inlineStr">
        <is>
          <t>comhéadan aonfhoirmeach náisiúnta</t>
        </is>
      </c>
      <c r="AU31" s="2" t="inlineStr">
        <is>
          <t>3</t>
        </is>
      </c>
      <c r="AV31" s="2" t="inlineStr">
        <is>
          <t/>
        </is>
      </c>
      <c r="AW31" t="inlineStr">
        <is>
          <t>comhéadán trina ndéantar bonneagar theorainneacha náisiúnta na mBallstát a nascadh le córas lárnach an chórais dul isteach/imeachta</t>
        </is>
      </c>
      <c r="AX31" s="2" t="inlineStr">
        <is>
          <t>NUI|
nacionalno jedinstveno sučelje</t>
        </is>
      </c>
      <c r="AY31" s="2" t="inlineStr">
        <is>
          <t>3|
3</t>
        </is>
      </c>
      <c r="AZ31" s="2" t="inlineStr">
        <is>
          <t xml:space="preserve">|
</t>
        </is>
      </c>
      <c r="BA31" t="inlineStr">
        <is>
          <t>sučelje kojim se središnjem sustavu sustava ulaska/izlaska omogućuje sigurno povezivanje s nacionalnim graničnim infrastrukturama u državama članicama</t>
        </is>
      </c>
      <c r="BB31" s="2" t="inlineStr">
        <is>
          <t>egységes nemzeti interfész</t>
        </is>
      </c>
      <c r="BC31" s="2" t="inlineStr">
        <is>
          <t>3</t>
        </is>
      </c>
      <c r="BD31" s="2" t="inlineStr">
        <is>
          <t/>
        </is>
      </c>
      <c r="BE31" t="inlineStr">
        <is>
          <t>olyan interfész, amely összekapcsolja a nemzeti határinfrastruktúrákat a központi határregisztrációs rendszerrel [ &lt;a href="/entry/result/2246748/all" id="ENTRY_TO_ENTRY_CONVERTER" target="_blank"&gt;IATE:2246748&lt;/a&gt; ]</t>
        </is>
      </c>
      <c r="BF31" s="2" t="inlineStr">
        <is>
          <t>interfaccia uniforme nazionale|
NUI</t>
        </is>
      </c>
      <c r="BG31" s="2" t="inlineStr">
        <is>
          <t>3|
3</t>
        </is>
      </c>
      <c r="BH31" s="2" t="inlineStr">
        <is>
          <t xml:space="preserve">|
</t>
        </is>
      </c>
      <c r="BI31" t="inlineStr">
        <is>
          <t>interfaccia che consente la connessione tra le infrastrutture alle frontiere nazionali negli Stati membri e il sistema centrale del &lt;a href="https://iate.europa.eu/entry/result/2246748/it" target="_blank"&gt;sistema di ingressi/uscite&lt;/a&gt;</t>
        </is>
      </c>
      <c r="BJ31" s="2" t="inlineStr">
        <is>
          <t>vienoda nacionalinė sąsaja|
VNS</t>
        </is>
      </c>
      <c r="BK31" s="2" t="inlineStr">
        <is>
          <t>3|
3</t>
        </is>
      </c>
      <c r="BL31" s="2" t="inlineStr">
        <is>
          <t xml:space="preserve">|
</t>
        </is>
      </c>
      <c r="BM31" t="inlineStr">
        <is>
          <t/>
        </is>
      </c>
      <c r="BN31" s="2" t="inlineStr">
        <is>
          <t>valsts vienotā saskarne|
&lt;em&gt;NUI&lt;/em&gt;</t>
        </is>
      </c>
      <c r="BO31" s="2" t="inlineStr">
        <is>
          <t>3|
3</t>
        </is>
      </c>
      <c r="BP31" s="2" t="inlineStr">
        <is>
          <t xml:space="preserve">|
</t>
        </is>
      </c>
      <c r="BQ31" t="inlineStr">
        <is>
          <t>saskarne katrā dalībvalstī, kas ļauj drošā veidā savienot centrālo sistēmu ar valstu infrastruktūru dalībvalstīs</t>
        </is>
      </c>
      <c r="BR31" s="2" t="inlineStr">
        <is>
          <t>interfaċċa nazzjonali uniformi|
NUI</t>
        </is>
      </c>
      <c r="BS31" s="2" t="inlineStr">
        <is>
          <t>3|
3</t>
        </is>
      </c>
      <c r="BT31" s="2" t="inlineStr">
        <is>
          <t xml:space="preserve">|
</t>
        </is>
      </c>
      <c r="BU31" t="inlineStr">
        <is>
          <t>interfaċċa li permezz tagħha l-infrastrutturi tal-fruntieri nazzjonali tal-Istati Membri tal-UE jikkonnettjaw b'mod sigur mas-sistema ċentrali tas-sistema ta' dħul/ħruġ</t>
        </is>
      </c>
      <c r="BV31" s="2" t="inlineStr">
        <is>
          <t>NUI|
nationale uniforme interface</t>
        </is>
      </c>
      <c r="BW31" s="2" t="inlineStr">
        <is>
          <t>3|
3</t>
        </is>
      </c>
      <c r="BX31" s="2" t="inlineStr">
        <is>
          <t xml:space="preserve">|
</t>
        </is>
      </c>
      <c r="BY31" t="inlineStr">
        <is>
          <t>interface 
waarmee het centrale systeem van het inreis-uitreissysteem op een beveiligde manier wordt 
aangesloten op de nationale grensinfrastructuur in de lidstaten</t>
        </is>
      </c>
      <c r="BZ31" s="2" t="inlineStr">
        <is>
          <t>jednolity interfejs krajowy</t>
        </is>
      </c>
      <c r="CA31" s="2" t="inlineStr">
        <is>
          <t>3</t>
        </is>
      </c>
      <c r="CB31" s="2" t="inlineStr">
        <is>
          <t/>
        </is>
      </c>
      <c r="CC31" t="inlineStr">
        <is>
          <t>interfejs umożliwiający bezpieczne połączenie &lt;a href="https://iate.europa.eu/entry/result/2246748/pl" target="_blank"&gt;systemu wjazdu/wyjazd&lt;/a&gt;u z krajową infrastrukturą graniczną w państwach członkowskich</t>
        </is>
      </c>
      <c r="CD31" s="2" t="inlineStr">
        <is>
          <t>interface uniforme nacional</t>
        </is>
      </c>
      <c r="CE31" s="2" t="inlineStr">
        <is>
          <t>3</t>
        </is>
      </c>
      <c r="CF31" s="2" t="inlineStr">
        <is>
          <t/>
        </is>
      </c>
      <c r="CG31" t="inlineStr">
        <is>
          <t>Interface que permite a ligação do Sistema
Central do SES às infraestruturas nas fronteiras nacionais nos Estados-Membros
de uma forma segura.</t>
        </is>
      </c>
      <c r="CH31" s="2" t="inlineStr">
        <is>
          <t>interfață uniformă națională|
NUI</t>
        </is>
      </c>
      <c r="CI31" s="2" t="inlineStr">
        <is>
          <t>3|
3</t>
        </is>
      </c>
      <c r="CJ31" s="2" t="inlineStr">
        <is>
          <t xml:space="preserve">|
</t>
        </is>
      </c>
      <c r="CK31" t="inlineStr">
        <is>
          <t/>
        </is>
      </c>
      <c r="CL31" s="2" t="inlineStr">
        <is>
          <t>NUI|
jednotné národné rozhranie</t>
        </is>
      </c>
      <c r="CM31" s="2" t="inlineStr">
        <is>
          <t>3|
3</t>
        </is>
      </c>
      <c r="CN31" s="2" t="inlineStr">
        <is>
          <t xml:space="preserve">|
</t>
        </is>
      </c>
      <c r="CO31" t="inlineStr">
        <is>
          <t>rozhranie, ktoré umožňuje bezpečné pripojenie centrálneho &lt;a href="https://iate.europa.eu/entry/result/2246748/sk" target="_blank"&gt;systému vstup/výstup&lt;/a&gt; k národným pohraničným infraštruktúram v členských štátoch</t>
        </is>
      </c>
      <c r="CP31" s="2" t="inlineStr">
        <is>
          <t>nacionalni enotni vmesnik</t>
        </is>
      </c>
      <c r="CQ31" s="2" t="inlineStr">
        <is>
          <t>3</t>
        </is>
      </c>
      <c r="CR31" s="2" t="inlineStr">
        <is>
          <t/>
        </is>
      </c>
      <c r="CS31" t="inlineStr">
        <is>
          <t>vmesnik, prek katerega so mejne infrastrukture držav članic povezane s centralnim sistemom vstopa/izstopa&lt;sup&gt;*&lt;/sup&gt;</t>
        </is>
      </c>
      <c r="CT31" s="2" t="inlineStr">
        <is>
          <t>enhetligt nationellt gränssnitt</t>
        </is>
      </c>
      <c r="CU31" s="2" t="inlineStr">
        <is>
          <t>3</t>
        </is>
      </c>
      <c r="CV31" s="2" t="inlineStr">
        <is>
          <t/>
        </is>
      </c>
      <c r="CW31" t="inlineStr">
        <is>
          <t/>
        </is>
      </c>
    </row>
    <row r="32">
      <c r="A32" s="1" t="str">
        <f>HYPERLINK("https://iate.europa.eu/entry/result/3639107/all", "3639107")</f>
        <v>3639107</v>
      </c>
      <c r="B32" t="inlineStr">
        <is>
          <t>POLITICS</t>
        </is>
      </c>
      <c r="C32" t="inlineStr">
        <is>
          <t>POLITICS|politics and public safety|public safety|public order|police checks|border control</t>
        </is>
      </c>
      <c r="D32" t="inlineStr">
        <is>
          <t>no</t>
        </is>
      </c>
      <c r="E32" t="inlineStr">
        <is>
          <t/>
        </is>
      </c>
      <c r="F32" s="2" t="inlineStr">
        <is>
          <t>непосредствено преди полета</t>
        </is>
      </c>
      <c r="G32" s="2" t="inlineStr">
        <is>
          <t>2</t>
        </is>
      </c>
      <c r="H32" s="2" t="inlineStr">
        <is>
          <t/>
        </is>
      </c>
      <c r="I32" t="inlineStr">
        <is>
          <t/>
        </is>
      </c>
      <c r="J32" t="inlineStr">
        <is>
          <t/>
        </is>
      </c>
      <c r="K32" t="inlineStr">
        <is>
          <t/>
        </is>
      </c>
      <c r="L32" t="inlineStr">
        <is>
          <t/>
        </is>
      </c>
      <c r="M32" t="inlineStr">
        <is>
          <t/>
        </is>
      </c>
      <c r="N32" t="inlineStr">
        <is>
          <t/>
        </is>
      </c>
      <c r="O32" t="inlineStr">
        <is>
          <t/>
        </is>
      </c>
      <c r="P32" t="inlineStr">
        <is>
          <t/>
        </is>
      </c>
      <c r="Q32" t="inlineStr">
        <is>
          <t/>
        </is>
      </c>
      <c r="R32" s="2" t="inlineStr">
        <is>
          <t>Abfertigungsschluss</t>
        </is>
      </c>
      <c r="S32" s="2" t="inlineStr">
        <is>
          <t>2</t>
        </is>
      </c>
      <c r="T32" s="2" t="inlineStr">
        <is>
          <t/>
        </is>
      </c>
      <c r="U32" t="inlineStr">
        <is>
          <t/>
        </is>
      </c>
      <c r="V32" s="2" t="inlineStr">
        <is>
          <t>κλείσιμο της πτήσης</t>
        </is>
      </c>
      <c r="W32" s="2" t="inlineStr">
        <is>
          <t>2</t>
        </is>
      </c>
      <c r="X32" s="2" t="inlineStr">
        <is>
          <t/>
        </is>
      </c>
      <c r="Y32" t="inlineStr">
        <is>
          <t/>
        </is>
      </c>
      <c r="Z32" s="2" t="inlineStr">
        <is>
          <t>flight closure</t>
        </is>
      </c>
      <c r="AA32" s="2" t="inlineStr">
        <is>
          <t>2</t>
        </is>
      </c>
      <c r="AB32" s="2" t="inlineStr">
        <is>
          <t/>
        </is>
      </c>
      <c r="AC32" t="inlineStr">
        <is>
          <t/>
        </is>
      </c>
      <c r="AD32" t="inlineStr">
        <is>
          <t/>
        </is>
      </c>
      <c r="AE32" t="inlineStr">
        <is>
          <t/>
        </is>
      </c>
      <c r="AF32" t="inlineStr">
        <is>
          <t/>
        </is>
      </c>
      <c r="AG32" t="inlineStr">
        <is>
          <t/>
        </is>
      </c>
      <c r="AH32" t="inlineStr">
        <is>
          <t/>
        </is>
      </c>
      <c r="AI32" t="inlineStr">
        <is>
          <t/>
        </is>
      </c>
      <c r="AJ32" t="inlineStr">
        <is>
          <t/>
        </is>
      </c>
      <c r="AK32" t="inlineStr">
        <is>
          <t/>
        </is>
      </c>
      <c r="AL32" s="2" t="inlineStr">
        <is>
          <t>lähtöportin sulkeutuminen</t>
        </is>
      </c>
      <c r="AM32" s="2" t="inlineStr">
        <is>
          <t>2</t>
        </is>
      </c>
      <c r="AN32" s="2" t="inlineStr">
        <is>
          <t/>
        </is>
      </c>
      <c r="AO32" t="inlineStr">
        <is>
          <t/>
        </is>
      </c>
      <c r="AP32" s="2" t="inlineStr">
        <is>
          <t>clôture du vol</t>
        </is>
      </c>
      <c r="AQ32" s="2" t="inlineStr">
        <is>
          <t>2</t>
        </is>
      </c>
      <c r="AR32" s="2" t="inlineStr">
        <is>
          <t/>
        </is>
      </c>
      <c r="AS32" t="inlineStr">
        <is>
          <t/>
        </is>
      </c>
      <c r="AT32" t="inlineStr">
        <is>
          <t/>
        </is>
      </c>
      <c r="AU32" t="inlineStr">
        <is>
          <t/>
        </is>
      </c>
      <c r="AV32" t="inlineStr">
        <is>
          <t/>
        </is>
      </c>
      <c r="AW32" t="inlineStr">
        <is>
          <t/>
        </is>
      </c>
      <c r="AX32" t="inlineStr">
        <is>
          <t/>
        </is>
      </c>
      <c r="AY32" t="inlineStr">
        <is>
          <t/>
        </is>
      </c>
      <c r="AZ32" t="inlineStr">
        <is>
          <t/>
        </is>
      </c>
      <c r="BA32" t="inlineStr">
        <is>
          <t/>
        </is>
      </c>
      <c r="BB32" t="inlineStr">
        <is>
          <t/>
        </is>
      </c>
      <c r="BC32" t="inlineStr">
        <is>
          <t/>
        </is>
      </c>
      <c r="BD32" t="inlineStr">
        <is>
          <t/>
        </is>
      </c>
      <c r="BE32" t="inlineStr">
        <is>
          <t/>
        </is>
      </c>
      <c r="BF32" s="2" t="inlineStr">
        <is>
          <t>chiusura del volo</t>
        </is>
      </c>
      <c r="BG32" s="2" t="inlineStr">
        <is>
          <t>2</t>
        </is>
      </c>
      <c r="BH32" s="2" t="inlineStr">
        <is>
          <t/>
        </is>
      </c>
      <c r="BI32" t="inlineStr">
        <is>
          <t/>
        </is>
      </c>
      <c r="BJ32" t="inlineStr">
        <is>
          <t/>
        </is>
      </c>
      <c r="BK32" t="inlineStr">
        <is>
          <t/>
        </is>
      </c>
      <c r="BL32" t="inlineStr">
        <is>
          <t/>
        </is>
      </c>
      <c r="BM32" t="inlineStr">
        <is>
          <t/>
        </is>
      </c>
      <c r="BN32" t="inlineStr">
        <is>
          <t/>
        </is>
      </c>
      <c r="BO32" t="inlineStr">
        <is>
          <t/>
        </is>
      </c>
      <c r="BP32" t="inlineStr">
        <is>
          <t/>
        </is>
      </c>
      <c r="BQ32" t="inlineStr">
        <is>
          <t/>
        </is>
      </c>
      <c r="BR32" t="inlineStr">
        <is>
          <t/>
        </is>
      </c>
      <c r="BS32" t="inlineStr">
        <is>
          <t/>
        </is>
      </c>
      <c r="BT32" t="inlineStr">
        <is>
          <t/>
        </is>
      </c>
      <c r="BU32" t="inlineStr">
        <is>
          <t/>
        </is>
      </c>
      <c r="BV32" t="inlineStr">
        <is>
          <t/>
        </is>
      </c>
      <c r="BW32" t="inlineStr">
        <is>
          <t/>
        </is>
      </c>
      <c r="BX32" t="inlineStr">
        <is>
          <t/>
        </is>
      </c>
      <c r="BY32" t="inlineStr">
        <is>
          <t/>
        </is>
      </c>
      <c r="BZ32" t="inlineStr">
        <is>
          <t/>
        </is>
      </c>
      <c r="CA32" t="inlineStr">
        <is>
          <t/>
        </is>
      </c>
      <c r="CB32" t="inlineStr">
        <is>
          <t/>
        </is>
      </c>
      <c r="CC32" t="inlineStr">
        <is>
          <t/>
        </is>
      </c>
      <c r="CD32" t="inlineStr">
        <is>
          <t/>
        </is>
      </c>
      <c r="CE32" t="inlineStr">
        <is>
          <t/>
        </is>
      </c>
      <c r="CF32" t="inlineStr">
        <is>
          <t/>
        </is>
      </c>
      <c r="CG32" t="inlineStr">
        <is>
          <t/>
        </is>
      </c>
      <c r="CH32" s="2" t="inlineStr">
        <is>
          <t>închiderea zborului</t>
        </is>
      </c>
      <c r="CI32" s="2" t="inlineStr">
        <is>
          <t>2</t>
        </is>
      </c>
      <c r="CJ32" s="2" t="inlineStr">
        <is>
          <t/>
        </is>
      </c>
      <c r="CK32" t="inlineStr">
        <is>
          <t/>
        </is>
      </c>
      <c r="CL32" t="inlineStr">
        <is>
          <t/>
        </is>
      </c>
      <c r="CM32" t="inlineStr">
        <is>
          <t/>
        </is>
      </c>
      <c r="CN32" t="inlineStr">
        <is>
          <t/>
        </is>
      </c>
      <c r="CO32" t="inlineStr">
        <is>
          <t/>
        </is>
      </c>
      <c r="CP32" t="inlineStr">
        <is>
          <t/>
        </is>
      </c>
      <c r="CQ32" t="inlineStr">
        <is>
          <t/>
        </is>
      </c>
      <c r="CR32" t="inlineStr">
        <is>
          <t/>
        </is>
      </c>
      <c r="CS32" t="inlineStr">
        <is>
          <t/>
        </is>
      </c>
      <c r="CT32" t="inlineStr">
        <is>
          <t/>
        </is>
      </c>
      <c r="CU32" t="inlineStr">
        <is>
          <t/>
        </is>
      </c>
      <c r="CV32" t="inlineStr">
        <is>
          <t/>
        </is>
      </c>
      <c r="CW32" t="inlineStr">
        <is>
          <t/>
        </is>
      </c>
    </row>
    <row r="33">
      <c r="A33" s="1" t="str">
        <f>HYPERLINK("https://iate.europa.eu/entry/result/3639111/all", "3639111")</f>
        <v>3639111</v>
      </c>
      <c r="B33" t="inlineStr">
        <is>
          <t>POLITICS</t>
        </is>
      </c>
      <c r="C33" t="inlineStr">
        <is>
          <t>POLITICS|politics and public safety|public safety|public order|police checks|border control</t>
        </is>
      </c>
      <c r="D33" t="inlineStr">
        <is>
          <t>no</t>
        </is>
      </c>
      <c r="E33" t="inlineStr">
        <is>
          <t/>
        </is>
      </c>
      <c r="F33" s="2" t="inlineStr">
        <is>
          <t>Обработващ лични данни</t>
        </is>
      </c>
      <c r="G33" s="2" t="inlineStr">
        <is>
          <t>2</t>
        </is>
      </c>
      <c r="H33" s="2" t="inlineStr">
        <is>
          <t/>
        </is>
      </c>
      <c r="I33" t="inlineStr">
        <is>
          <t/>
        </is>
      </c>
      <c r="J33" t="inlineStr">
        <is>
          <t/>
        </is>
      </c>
      <c r="K33" t="inlineStr">
        <is>
          <t/>
        </is>
      </c>
      <c r="L33" t="inlineStr">
        <is>
          <t/>
        </is>
      </c>
      <c r="M33" t="inlineStr">
        <is>
          <t/>
        </is>
      </c>
      <c r="N33" t="inlineStr">
        <is>
          <t/>
        </is>
      </c>
      <c r="O33" t="inlineStr">
        <is>
          <t/>
        </is>
      </c>
      <c r="P33" t="inlineStr">
        <is>
          <t/>
        </is>
      </c>
      <c r="Q33" t="inlineStr">
        <is>
          <t/>
        </is>
      </c>
      <c r="R33" s="2" t="inlineStr">
        <is>
          <t>Auftragsverarbeiter</t>
        </is>
      </c>
      <c r="S33" s="2" t="inlineStr">
        <is>
          <t>2</t>
        </is>
      </c>
      <c r="T33" s="2" t="inlineStr">
        <is>
          <t/>
        </is>
      </c>
      <c r="U33" t="inlineStr">
        <is>
          <t/>
        </is>
      </c>
      <c r="V33" s="2" t="inlineStr">
        <is>
          <t>Εκτελών την επεξεργασία δεδομένων προσωπικού χαρακτήρα</t>
        </is>
      </c>
      <c r="W33" s="2" t="inlineStr">
        <is>
          <t>2</t>
        </is>
      </c>
      <c r="X33" s="2" t="inlineStr">
        <is>
          <t/>
        </is>
      </c>
      <c r="Y33" t="inlineStr">
        <is>
          <t/>
        </is>
      </c>
      <c r="Z33" s="2" t="inlineStr">
        <is>
          <t>personal data processor</t>
        </is>
      </c>
      <c r="AA33" s="2" t="inlineStr">
        <is>
          <t>2</t>
        </is>
      </c>
      <c r="AB33" s="2" t="inlineStr">
        <is>
          <t/>
        </is>
      </c>
      <c r="AC33" t="inlineStr">
        <is>
          <t/>
        </is>
      </c>
      <c r="AD33" t="inlineStr">
        <is>
          <t/>
        </is>
      </c>
      <c r="AE33" t="inlineStr">
        <is>
          <t/>
        </is>
      </c>
      <c r="AF33" t="inlineStr">
        <is>
          <t/>
        </is>
      </c>
      <c r="AG33" t="inlineStr">
        <is>
          <t/>
        </is>
      </c>
      <c r="AH33" t="inlineStr">
        <is>
          <t/>
        </is>
      </c>
      <c r="AI33" t="inlineStr">
        <is>
          <t/>
        </is>
      </c>
      <c r="AJ33" t="inlineStr">
        <is>
          <t/>
        </is>
      </c>
      <c r="AK33" t="inlineStr">
        <is>
          <t/>
        </is>
      </c>
      <c r="AL33" s="2" t="inlineStr">
        <is>
          <t>henkilötietojen käsittelijä</t>
        </is>
      </c>
      <c r="AM33" s="2" t="inlineStr">
        <is>
          <t>2</t>
        </is>
      </c>
      <c r="AN33" s="2" t="inlineStr">
        <is>
          <t/>
        </is>
      </c>
      <c r="AO33" t="inlineStr">
        <is>
          <t/>
        </is>
      </c>
      <c r="AP33" s="2" t="inlineStr">
        <is>
          <t>Sous-traitant des données à caractère personnel</t>
        </is>
      </c>
      <c r="AQ33" s="2" t="inlineStr">
        <is>
          <t>2</t>
        </is>
      </c>
      <c r="AR33" s="2" t="inlineStr">
        <is>
          <t/>
        </is>
      </c>
      <c r="AS33" t="inlineStr">
        <is>
          <t/>
        </is>
      </c>
      <c r="AT33" t="inlineStr">
        <is>
          <t/>
        </is>
      </c>
      <c r="AU33" t="inlineStr">
        <is>
          <t/>
        </is>
      </c>
      <c r="AV33" t="inlineStr">
        <is>
          <t/>
        </is>
      </c>
      <c r="AW33" t="inlineStr">
        <is>
          <t/>
        </is>
      </c>
      <c r="AX33" t="inlineStr">
        <is>
          <t/>
        </is>
      </c>
      <c r="AY33" t="inlineStr">
        <is>
          <t/>
        </is>
      </c>
      <c r="AZ33" t="inlineStr">
        <is>
          <t/>
        </is>
      </c>
      <c r="BA33" t="inlineStr">
        <is>
          <t/>
        </is>
      </c>
      <c r="BB33" t="inlineStr">
        <is>
          <t/>
        </is>
      </c>
      <c r="BC33" t="inlineStr">
        <is>
          <t/>
        </is>
      </c>
      <c r="BD33" t="inlineStr">
        <is>
          <t/>
        </is>
      </c>
      <c r="BE33" t="inlineStr">
        <is>
          <t/>
        </is>
      </c>
      <c r="BF33" s="2" t="inlineStr">
        <is>
          <t>titolari del trattamento dei dati personali</t>
        </is>
      </c>
      <c r="BG33" s="2" t="inlineStr">
        <is>
          <t>2</t>
        </is>
      </c>
      <c r="BH33" s="2" t="inlineStr">
        <is>
          <t/>
        </is>
      </c>
      <c r="BI33" t="inlineStr">
        <is>
          <t/>
        </is>
      </c>
      <c r="BJ33" t="inlineStr">
        <is>
          <t/>
        </is>
      </c>
      <c r="BK33" t="inlineStr">
        <is>
          <t/>
        </is>
      </c>
      <c r="BL33" t="inlineStr">
        <is>
          <t/>
        </is>
      </c>
      <c r="BM33" t="inlineStr">
        <is>
          <t/>
        </is>
      </c>
      <c r="BN33" t="inlineStr">
        <is>
          <t/>
        </is>
      </c>
      <c r="BO33" t="inlineStr">
        <is>
          <t/>
        </is>
      </c>
      <c r="BP33" t="inlineStr">
        <is>
          <t/>
        </is>
      </c>
      <c r="BQ33" t="inlineStr">
        <is>
          <t/>
        </is>
      </c>
      <c r="BR33" t="inlineStr">
        <is>
          <t/>
        </is>
      </c>
      <c r="BS33" t="inlineStr">
        <is>
          <t/>
        </is>
      </c>
      <c r="BT33" t="inlineStr">
        <is>
          <t/>
        </is>
      </c>
      <c r="BU33" t="inlineStr">
        <is>
          <t/>
        </is>
      </c>
      <c r="BV33" t="inlineStr">
        <is>
          <t/>
        </is>
      </c>
      <c r="BW33" t="inlineStr">
        <is>
          <t/>
        </is>
      </c>
      <c r="BX33" t="inlineStr">
        <is>
          <t/>
        </is>
      </c>
      <c r="BY33" t="inlineStr">
        <is>
          <t/>
        </is>
      </c>
      <c r="BZ33" t="inlineStr">
        <is>
          <t/>
        </is>
      </c>
      <c r="CA33" t="inlineStr">
        <is>
          <t/>
        </is>
      </c>
      <c r="CB33" t="inlineStr">
        <is>
          <t/>
        </is>
      </c>
      <c r="CC33" t="inlineStr">
        <is>
          <t/>
        </is>
      </c>
      <c r="CD33" t="inlineStr">
        <is>
          <t/>
        </is>
      </c>
      <c r="CE33" t="inlineStr">
        <is>
          <t/>
        </is>
      </c>
      <c r="CF33" t="inlineStr">
        <is>
          <t/>
        </is>
      </c>
      <c r="CG33" t="inlineStr">
        <is>
          <t/>
        </is>
      </c>
      <c r="CH33" s="2" t="inlineStr">
        <is>
          <t>Persoana împuternicită de operator</t>
        </is>
      </c>
      <c r="CI33" s="2" t="inlineStr">
        <is>
          <t>2</t>
        </is>
      </c>
      <c r="CJ33" s="2" t="inlineStr">
        <is>
          <t/>
        </is>
      </c>
      <c r="CK33" t="inlineStr">
        <is>
          <t/>
        </is>
      </c>
      <c r="CL33" t="inlineStr">
        <is>
          <t/>
        </is>
      </c>
      <c r="CM33" t="inlineStr">
        <is>
          <t/>
        </is>
      </c>
      <c r="CN33" t="inlineStr">
        <is>
          <t/>
        </is>
      </c>
      <c r="CO33" t="inlineStr">
        <is>
          <t/>
        </is>
      </c>
      <c r="CP33" t="inlineStr">
        <is>
          <t/>
        </is>
      </c>
      <c r="CQ33" t="inlineStr">
        <is>
          <t/>
        </is>
      </c>
      <c r="CR33" t="inlineStr">
        <is>
          <t/>
        </is>
      </c>
      <c r="CS33" t="inlineStr">
        <is>
          <t/>
        </is>
      </c>
      <c r="CT33" t="inlineStr">
        <is>
          <t/>
        </is>
      </c>
      <c r="CU33" t="inlineStr">
        <is>
          <t/>
        </is>
      </c>
      <c r="CV33" t="inlineStr">
        <is>
          <t/>
        </is>
      </c>
      <c r="CW33" t="inlineStr">
        <is>
          <t/>
        </is>
      </c>
    </row>
    <row r="34">
      <c r="A34" s="1" t="str">
        <f>HYPERLINK("https://iate.europa.eu/entry/result/3639113/all", "3639113")</f>
        <v>3639113</v>
      </c>
      <c r="B34" t="inlineStr">
        <is>
          <t>POLITICS</t>
        </is>
      </c>
      <c r="C34" t="inlineStr">
        <is>
          <t>POLITICS|politics and public safety|public safety|public order|police checks|border control</t>
        </is>
      </c>
      <c r="D34" t="inlineStr">
        <is>
          <t>no</t>
        </is>
      </c>
      <c r="E34" t="inlineStr">
        <is>
          <t/>
        </is>
      </c>
      <c r="F34" s="2" t="inlineStr">
        <is>
          <t>регистрирани куфари</t>
        </is>
      </c>
      <c r="G34" s="2" t="inlineStr">
        <is>
          <t>2</t>
        </is>
      </c>
      <c r="H34" s="2" t="inlineStr">
        <is>
          <t/>
        </is>
      </c>
      <c r="I34" t="inlineStr">
        <is>
          <t/>
        </is>
      </c>
      <c r="J34" t="inlineStr">
        <is>
          <t/>
        </is>
      </c>
      <c r="K34" t="inlineStr">
        <is>
          <t/>
        </is>
      </c>
      <c r="L34" t="inlineStr">
        <is>
          <t/>
        </is>
      </c>
      <c r="M34" t="inlineStr">
        <is>
          <t/>
        </is>
      </c>
      <c r="N34" t="inlineStr">
        <is>
          <t/>
        </is>
      </c>
      <c r="O34" t="inlineStr">
        <is>
          <t/>
        </is>
      </c>
      <c r="P34" t="inlineStr">
        <is>
          <t/>
        </is>
      </c>
      <c r="Q34" t="inlineStr">
        <is>
          <t/>
        </is>
      </c>
      <c r="R34" s="2" t="inlineStr">
        <is>
          <t>aufgegebene Gepäckstücke</t>
        </is>
      </c>
      <c r="S34" s="2" t="inlineStr">
        <is>
          <t>2</t>
        </is>
      </c>
      <c r="T34" s="2" t="inlineStr">
        <is>
          <t/>
        </is>
      </c>
      <c r="U34" t="inlineStr">
        <is>
          <t/>
        </is>
      </c>
      <c r="V34" s="2" t="inlineStr">
        <is>
          <t>παραδοτέες αποσκευές</t>
        </is>
      </c>
      <c r="W34" s="2" t="inlineStr">
        <is>
          <t>2</t>
        </is>
      </c>
      <c r="X34" s="2" t="inlineStr">
        <is>
          <t/>
        </is>
      </c>
      <c r="Y34" t="inlineStr">
        <is>
          <t/>
        </is>
      </c>
      <c r="Z34" s="2" t="inlineStr">
        <is>
          <t>checked bag</t>
        </is>
      </c>
      <c r="AA34" s="2" t="inlineStr">
        <is>
          <t>2</t>
        </is>
      </c>
      <c r="AB34" s="2" t="inlineStr">
        <is>
          <t/>
        </is>
      </c>
      <c r="AC34" t="inlineStr">
        <is>
          <t/>
        </is>
      </c>
      <c r="AD34" t="inlineStr">
        <is>
          <t/>
        </is>
      </c>
      <c r="AE34" t="inlineStr">
        <is>
          <t/>
        </is>
      </c>
      <c r="AF34" t="inlineStr">
        <is>
          <t/>
        </is>
      </c>
      <c r="AG34" t="inlineStr">
        <is>
          <t/>
        </is>
      </c>
      <c r="AH34" t="inlineStr">
        <is>
          <t/>
        </is>
      </c>
      <c r="AI34" t="inlineStr">
        <is>
          <t/>
        </is>
      </c>
      <c r="AJ34" t="inlineStr">
        <is>
          <t/>
        </is>
      </c>
      <c r="AK34" t="inlineStr">
        <is>
          <t/>
        </is>
      </c>
      <c r="AL34" s="2" t="inlineStr">
        <is>
          <t>kirjatut matkatavarat</t>
        </is>
      </c>
      <c r="AM34" s="2" t="inlineStr">
        <is>
          <t>2</t>
        </is>
      </c>
      <c r="AN34" s="2" t="inlineStr">
        <is>
          <t/>
        </is>
      </c>
      <c r="AO34" t="inlineStr">
        <is>
          <t/>
        </is>
      </c>
      <c r="AP34" s="2" t="inlineStr">
        <is>
          <t>bagages enregistrés</t>
        </is>
      </c>
      <c r="AQ34" s="2" t="inlineStr">
        <is>
          <t>2</t>
        </is>
      </c>
      <c r="AR34" s="2" t="inlineStr">
        <is>
          <t/>
        </is>
      </c>
      <c r="AS34" t="inlineStr">
        <is>
          <t/>
        </is>
      </c>
      <c r="AT34" t="inlineStr">
        <is>
          <t/>
        </is>
      </c>
      <c r="AU34" t="inlineStr">
        <is>
          <t/>
        </is>
      </c>
      <c r="AV34" t="inlineStr">
        <is>
          <t/>
        </is>
      </c>
      <c r="AW34" t="inlineStr">
        <is>
          <t/>
        </is>
      </c>
      <c r="AX34" t="inlineStr">
        <is>
          <t/>
        </is>
      </c>
      <c r="AY34" t="inlineStr">
        <is>
          <t/>
        </is>
      </c>
      <c r="AZ34" t="inlineStr">
        <is>
          <t/>
        </is>
      </c>
      <c r="BA34" t="inlineStr">
        <is>
          <t/>
        </is>
      </c>
      <c r="BB34" t="inlineStr">
        <is>
          <t/>
        </is>
      </c>
      <c r="BC34" t="inlineStr">
        <is>
          <t/>
        </is>
      </c>
      <c r="BD34" t="inlineStr">
        <is>
          <t/>
        </is>
      </c>
      <c r="BE34" t="inlineStr">
        <is>
          <t/>
        </is>
      </c>
      <c r="BF34" s="2" t="inlineStr">
        <is>
          <t>bagagli imbarcati</t>
        </is>
      </c>
      <c r="BG34" s="2" t="inlineStr">
        <is>
          <t>2</t>
        </is>
      </c>
      <c r="BH34" s="2" t="inlineStr">
        <is>
          <t/>
        </is>
      </c>
      <c r="BI34" t="inlineStr">
        <is>
          <t/>
        </is>
      </c>
      <c r="BJ34" t="inlineStr">
        <is>
          <t/>
        </is>
      </c>
      <c r="BK34" t="inlineStr">
        <is>
          <t/>
        </is>
      </c>
      <c r="BL34" t="inlineStr">
        <is>
          <t/>
        </is>
      </c>
      <c r="BM34" t="inlineStr">
        <is>
          <t/>
        </is>
      </c>
      <c r="BN34" t="inlineStr">
        <is>
          <t/>
        </is>
      </c>
      <c r="BO34" t="inlineStr">
        <is>
          <t/>
        </is>
      </c>
      <c r="BP34" t="inlineStr">
        <is>
          <t/>
        </is>
      </c>
      <c r="BQ34" t="inlineStr">
        <is>
          <t/>
        </is>
      </c>
      <c r="BR34" t="inlineStr">
        <is>
          <t/>
        </is>
      </c>
      <c r="BS34" t="inlineStr">
        <is>
          <t/>
        </is>
      </c>
      <c r="BT34" t="inlineStr">
        <is>
          <t/>
        </is>
      </c>
      <c r="BU34" t="inlineStr">
        <is>
          <t/>
        </is>
      </c>
      <c r="BV34" t="inlineStr">
        <is>
          <t/>
        </is>
      </c>
      <c r="BW34" t="inlineStr">
        <is>
          <t/>
        </is>
      </c>
      <c r="BX34" t="inlineStr">
        <is>
          <t/>
        </is>
      </c>
      <c r="BY34" t="inlineStr">
        <is>
          <t/>
        </is>
      </c>
      <c r="BZ34" t="inlineStr">
        <is>
          <t/>
        </is>
      </c>
      <c r="CA34" t="inlineStr">
        <is>
          <t/>
        </is>
      </c>
      <c r="CB34" t="inlineStr">
        <is>
          <t/>
        </is>
      </c>
      <c r="CC34" t="inlineStr">
        <is>
          <t/>
        </is>
      </c>
      <c r="CD34" t="inlineStr">
        <is>
          <t/>
        </is>
      </c>
      <c r="CE34" t="inlineStr">
        <is>
          <t/>
        </is>
      </c>
      <c r="CF34" t="inlineStr">
        <is>
          <t/>
        </is>
      </c>
      <c r="CG34" t="inlineStr">
        <is>
          <t/>
        </is>
      </c>
      <c r="CH34" s="2" t="inlineStr">
        <is>
          <t>bagaje înregistrate</t>
        </is>
      </c>
      <c r="CI34" s="2" t="inlineStr">
        <is>
          <t>2</t>
        </is>
      </c>
      <c r="CJ34" s="2" t="inlineStr">
        <is>
          <t/>
        </is>
      </c>
      <c r="CK34" t="inlineStr">
        <is>
          <t/>
        </is>
      </c>
      <c r="CL34" t="inlineStr">
        <is>
          <t/>
        </is>
      </c>
      <c r="CM34" t="inlineStr">
        <is>
          <t/>
        </is>
      </c>
      <c r="CN34" t="inlineStr">
        <is>
          <t/>
        </is>
      </c>
      <c r="CO34" t="inlineStr">
        <is>
          <t/>
        </is>
      </c>
      <c r="CP34" t="inlineStr">
        <is>
          <t/>
        </is>
      </c>
      <c r="CQ34" t="inlineStr">
        <is>
          <t/>
        </is>
      </c>
      <c r="CR34" t="inlineStr">
        <is>
          <t/>
        </is>
      </c>
      <c r="CS34" t="inlineStr">
        <is>
          <t/>
        </is>
      </c>
      <c r="CT34" t="inlineStr">
        <is>
          <t/>
        </is>
      </c>
      <c r="CU34" t="inlineStr">
        <is>
          <t/>
        </is>
      </c>
      <c r="CV34" t="inlineStr">
        <is>
          <t/>
        </is>
      </c>
      <c r="CW34" t="inlineStr">
        <is>
          <t/>
        </is>
      </c>
    </row>
    <row r="35">
      <c r="A35" s="1" t="str">
        <f>HYPERLINK("https://iate.europa.eu/entry/result/3639110/all", "3639110")</f>
        <v>3639110</v>
      </c>
      <c r="B35" t="inlineStr">
        <is>
          <t>POLITICS</t>
        </is>
      </c>
      <c r="C35" t="inlineStr">
        <is>
          <t>POLITICS|politics and public safety|public safety|public order|police checks|border control</t>
        </is>
      </c>
      <c r="D35" t="inlineStr">
        <is>
          <t>no</t>
        </is>
      </c>
      <c r="E35" t="inlineStr">
        <is>
          <t/>
        </is>
      </c>
      <c r="F35" s="2" t="inlineStr">
        <is>
          <t>Администратори на лични данни</t>
        </is>
      </c>
      <c r="G35" s="2" t="inlineStr">
        <is>
          <t>2</t>
        </is>
      </c>
      <c r="H35" s="2" t="inlineStr">
        <is>
          <t/>
        </is>
      </c>
      <c r="I35" t="inlineStr">
        <is>
          <t/>
        </is>
      </c>
      <c r="J35" t="inlineStr">
        <is>
          <t/>
        </is>
      </c>
      <c r="K35" t="inlineStr">
        <is>
          <t/>
        </is>
      </c>
      <c r="L35" t="inlineStr">
        <is>
          <t/>
        </is>
      </c>
      <c r="M35" t="inlineStr">
        <is>
          <t/>
        </is>
      </c>
      <c r="N35" t="inlineStr">
        <is>
          <t/>
        </is>
      </c>
      <c r="O35" t="inlineStr">
        <is>
          <t/>
        </is>
      </c>
      <c r="P35" t="inlineStr">
        <is>
          <t/>
        </is>
      </c>
      <c r="Q35" t="inlineStr">
        <is>
          <t/>
        </is>
      </c>
      <c r="R35" s="2" t="inlineStr">
        <is>
          <t>Verantwortlicher für die Verarbeitung personenbezogener Daten</t>
        </is>
      </c>
      <c r="S35" s="2" t="inlineStr">
        <is>
          <t>2</t>
        </is>
      </c>
      <c r="T35" s="2" t="inlineStr">
        <is>
          <t/>
        </is>
      </c>
      <c r="U35" t="inlineStr">
        <is>
          <t/>
        </is>
      </c>
      <c r="V35" s="2" t="inlineStr">
        <is>
          <t>Υπεύθυνοι επεξεργασίας δεδομένων προσωπικού χαρακτήρα</t>
        </is>
      </c>
      <c r="W35" s="2" t="inlineStr">
        <is>
          <t>2</t>
        </is>
      </c>
      <c r="X35" s="2" t="inlineStr">
        <is>
          <t/>
        </is>
      </c>
      <c r="Y35" t="inlineStr">
        <is>
          <t/>
        </is>
      </c>
      <c r="Z35" s="2" t="inlineStr">
        <is>
          <t>personal data controller</t>
        </is>
      </c>
      <c r="AA35" s="2" t="inlineStr">
        <is>
          <t>2</t>
        </is>
      </c>
      <c r="AB35" s="2" t="inlineStr">
        <is>
          <t/>
        </is>
      </c>
      <c r="AC35" t="inlineStr">
        <is>
          <t/>
        </is>
      </c>
      <c r="AD35" t="inlineStr">
        <is>
          <t/>
        </is>
      </c>
      <c r="AE35" t="inlineStr">
        <is>
          <t/>
        </is>
      </c>
      <c r="AF35" t="inlineStr">
        <is>
          <t/>
        </is>
      </c>
      <c r="AG35" t="inlineStr">
        <is>
          <t/>
        </is>
      </c>
      <c r="AH35" t="inlineStr">
        <is>
          <t/>
        </is>
      </c>
      <c r="AI35" t="inlineStr">
        <is>
          <t/>
        </is>
      </c>
      <c r="AJ35" t="inlineStr">
        <is>
          <t/>
        </is>
      </c>
      <c r="AK35" t="inlineStr">
        <is>
          <t/>
        </is>
      </c>
      <c r="AL35" s="2" t="inlineStr">
        <is>
          <t>rekisterinpitäjä</t>
        </is>
      </c>
      <c r="AM35" s="2" t="inlineStr">
        <is>
          <t>2</t>
        </is>
      </c>
      <c r="AN35" s="2" t="inlineStr">
        <is>
          <t/>
        </is>
      </c>
      <c r="AO35" t="inlineStr">
        <is>
          <t/>
        </is>
      </c>
      <c r="AP35" s="2" t="inlineStr">
        <is>
          <t>Responsables du traitement des données à caractère personnel</t>
        </is>
      </c>
      <c r="AQ35" s="2" t="inlineStr">
        <is>
          <t>2</t>
        </is>
      </c>
      <c r="AR35" s="2" t="inlineStr">
        <is>
          <t/>
        </is>
      </c>
      <c r="AS35" t="inlineStr">
        <is>
          <t/>
        </is>
      </c>
      <c r="AT35" t="inlineStr">
        <is>
          <t/>
        </is>
      </c>
      <c r="AU35" t="inlineStr">
        <is>
          <t/>
        </is>
      </c>
      <c r="AV35" t="inlineStr">
        <is>
          <t/>
        </is>
      </c>
      <c r="AW35" t="inlineStr">
        <is>
          <t/>
        </is>
      </c>
      <c r="AX35" t="inlineStr">
        <is>
          <t/>
        </is>
      </c>
      <c r="AY35" t="inlineStr">
        <is>
          <t/>
        </is>
      </c>
      <c r="AZ35" t="inlineStr">
        <is>
          <t/>
        </is>
      </c>
      <c r="BA35" t="inlineStr">
        <is>
          <t/>
        </is>
      </c>
      <c r="BB35" t="inlineStr">
        <is>
          <t/>
        </is>
      </c>
      <c r="BC35" t="inlineStr">
        <is>
          <t/>
        </is>
      </c>
      <c r="BD35" t="inlineStr">
        <is>
          <t/>
        </is>
      </c>
      <c r="BE35" t="inlineStr">
        <is>
          <t/>
        </is>
      </c>
      <c r="BF35" s="2" t="inlineStr">
        <is>
          <t>titolari del trattamento dei dati personali</t>
        </is>
      </c>
      <c r="BG35" s="2" t="inlineStr">
        <is>
          <t>2</t>
        </is>
      </c>
      <c r="BH35" s="2" t="inlineStr">
        <is>
          <t/>
        </is>
      </c>
      <c r="BI35" t="inlineStr">
        <is>
          <t/>
        </is>
      </c>
      <c r="BJ35" t="inlineStr">
        <is>
          <t/>
        </is>
      </c>
      <c r="BK35" t="inlineStr">
        <is>
          <t/>
        </is>
      </c>
      <c r="BL35" t="inlineStr">
        <is>
          <t/>
        </is>
      </c>
      <c r="BM35" t="inlineStr">
        <is>
          <t/>
        </is>
      </c>
      <c r="BN35" t="inlineStr">
        <is>
          <t/>
        </is>
      </c>
      <c r="BO35" t="inlineStr">
        <is>
          <t/>
        </is>
      </c>
      <c r="BP35" t="inlineStr">
        <is>
          <t/>
        </is>
      </c>
      <c r="BQ35" t="inlineStr">
        <is>
          <t/>
        </is>
      </c>
      <c r="BR35" t="inlineStr">
        <is>
          <t/>
        </is>
      </c>
      <c r="BS35" t="inlineStr">
        <is>
          <t/>
        </is>
      </c>
      <c r="BT35" t="inlineStr">
        <is>
          <t/>
        </is>
      </c>
      <c r="BU35" t="inlineStr">
        <is>
          <t/>
        </is>
      </c>
      <c r="BV35" t="inlineStr">
        <is>
          <t/>
        </is>
      </c>
      <c r="BW35" t="inlineStr">
        <is>
          <t/>
        </is>
      </c>
      <c r="BX35" t="inlineStr">
        <is>
          <t/>
        </is>
      </c>
      <c r="BY35" t="inlineStr">
        <is>
          <t/>
        </is>
      </c>
      <c r="BZ35" t="inlineStr">
        <is>
          <t/>
        </is>
      </c>
      <c r="CA35" t="inlineStr">
        <is>
          <t/>
        </is>
      </c>
      <c r="CB35" t="inlineStr">
        <is>
          <t/>
        </is>
      </c>
      <c r="CC35" t="inlineStr">
        <is>
          <t/>
        </is>
      </c>
      <c r="CD35" t="inlineStr">
        <is>
          <t/>
        </is>
      </c>
      <c r="CE35" t="inlineStr">
        <is>
          <t/>
        </is>
      </c>
      <c r="CF35" t="inlineStr">
        <is>
          <t/>
        </is>
      </c>
      <c r="CG35" t="inlineStr">
        <is>
          <t/>
        </is>
      </c>
      <c r="CH35" s="2" t="inlineStr">
        <is>
          <t>Operatorii de date cu caracter personal</t>
        </is>
      </c>
      <c r="CI35" s="2" t="inlineStr">
        <is>
          <t>2</t>
        </is>
      </c>
      <c r="CJ35" s="2" t="inlineStr">
        <is>
          <t/>
        </is>
      </c>
      <c r="CK35" t="inlineStr">
        <is>
          <t/>
        </is>
      </c>
      <c r="CL35" t="inlineStr">
        <is>
          <t/>
        </is>
      </c>
      <c r="CM35" t="inlineStr">
        <is>
          <t/>
        </is>
      </c>
      <c r="CN35" t="inlineStr">
        <is>
          <t/>
        </is>
      </c>
      <c r="CO35" t="inlineStr">
        <is>
          <t/>
        </is>
      </c>
      <c r="CP35" t="inlineStr">
        <is>
          <t/>
        </is>
      </c>
      <c r="CQ35" t="inlineStr">
        <is>
          <t/>
        </is>
      </c>
      <c r="CR35" t="inlineStr">
        <is>
          <t/>
        </is>
      </c>
      <c r="CS35" t="inlineStr">
        <is>
          <t/>
        </is>
      </c>
      <c r="CT35" t="inlineStr">
        <is>
          <t/>
        </is>
      </c>
      <c r="CU35" t="inlineStr">
        <is>
          <t/>
        </is>
      </c>
      <c r="CV35" t="inlineStr">
        <is>
          <t/>
        </is>
      </c>
      <c r="CW35" t="inlineStr">
        <is>
          <t/>
        </is>
      </c>
    </row>
    <row r="36">
      <c r="A36" s="1" t="str">
        <f>HYPERLINK("https://iate.europa.eu/entry/result/3639109/all", "3639109")</f>
        <v>3639109</v>
      </c>
      <c r="B36" t="inlineStr">
        <is>
          <t>POLITICS</t>
        </is>
      </c>
      <c r="C36" t="inlineStr">
        <is>
          <t>POLITICS|politics and public safety|public safety|public order|police checks|border control</t>
        </is>
      </c>
      <c r="D36" t="inlineStr">
        <is>
          <t>no</t>
        </is>
      </c>
      <c r="E36" t="inlineStr">
        <is>
          <t/>
        </is>
      </c>
      <c r="F36" s="2" t="inlineStr">
        <is>
          <t>поименни билети</t>
        </is>
      </c>
      <c r="G36" s="2" t="inlineStr">
        <is>
          <t>2</t>
        </is>
      </c>
      <c r="H36" s="2" t="inlineStr">
        <is>
          <t/>
        </is>
      </c>
      <c r="I36" t="inlineStr">
        <is>
          <t/>
        </is>
      </c>
      <c r="J36" t="inlineStr">
        <is>
          <t/>
        </is>
      </c>
      <c r="K36" t="inlineStr">
        <is>
          <t/>
        </is>
      </c>
      <c r="L36" t="inlineStr">
        <is>
          <t/>
        </is>
      </c>
      <c r="M36" t="inlineStr">
        <is>
          <t/>
        </is>
      </c>
      <c r="N36" t="inlineStr">
        <is>
          <t/>
        </is>
      </c>
      <c r="O36" t="inlineStr">
        <is>
          <t/>
        </is>
      </c>
      <c r="P36" t="inlineStr">
        <is>
          <t/>
        </is>
      </c>
      <c r="Q36" t="inlineStr">
        <is>
          <t/>
        </is>
      </c>
      <c r="R36" s="2" t="inlineStr">
        <is>
          <t>Fahrscheine, die auf den Personennamen lauten</t>
        </is>
      </c>
      <c r="S36" s="2" t="inlineStr">
        <is>
          <t>2</t>
        </is>
      </c>
      <c r="T36" s="2" t="inlineStr">
        <is>
          <t/>
        </is>
      </c>
      <c r="U36" t="inlineStr">
        <is>
          <t/>
        </is>
      </c>
      <c r="V36" s="2" t="inlineStr">
        <is>
          <t>ονομαστικά εισιτήρια</t>
        </is>
      </c>
      <c r="W36" s="2" t="inlineStr">
        <is>
          <t>2</t>
        </is>
      </c>
      <c r="X36" s="2" t="inlineStr">
        <is>
          <t/>
        </is>
      </c>
      <c r="Y36" t="inlineStr">
        <is>
          <t/>
        </is>
      </c>
      <c r="Z36" s="2" t="inlineStr">
        <is>
          <t>nominative ticket</t>
        </is>
      </c>
      <c r="AA36" s="2" t="inlineStr">
        <is>
          <t>2</t>
        </is>
      </c>
      <c r="AB36" s="2" t="inlineStr">
        <is>
          <t/>
        </is>
      </c>
      <c r="AC36" t="inlineStr">
        <is>
          <t/>
        </is>
      </c>
      <c r="AD36" t="inlineStr">
        <is>
          <t/>
        </is>
      </c>
      <c r="AE36" t="inlineStr">
        <is>
          <t/>
        </is>
      </c>
      <c r="AF36" t="inlineStr">
        <is>
          <t/>
        </is>
      </c>
      <c r="AG36" t="inlineStr">
        <is>
          <t/>
        </is>
      </c>
      <c r="AH36" t="inlineStr">
        <is>
          <t/>
        </is>
      </c>
      <c r="AI36" t="inlineStr">
        <is>
          <t/>
        </is>
      </c>
      <c r="AJ36" t="inlineStr">
        <is>
          <t/>
        </is>
      </c>
      <c r="AK36" t="inlineStr">
        <is>
          <t/>
        </is>
      </c>
      <c r="AL36" s="2" t="inlineStr">
        <is>
          <t>nimellä varustettu lippu</t>
        </is>
      </c>
      <c r="AM36" s="2" t="inlineStr">
        <is>
          <t>2</t>
        </is>
      </c>
      <c r="AN36" s="2" t="inlineStr">
        <is>
          <t/>
        </is>
      </c>
      <c r="AO36" t="inlineStr">
        <is>
          <t/>
        </is>
      </c>
      <c r="AP36" s="2" t="inlineStr">
        <is>
          <t>billets nominatifs</t>
        </is>
      </c>
      <c r="AQ36" s="2" t="inlineStr">
        <is>
          <t>2</t>
        </is>
      </c>
      <c r="AR36" s="2" t="inlineStr">
        <is>
          <t/>
        </is>
      </c>
      <c r="AS36" t="inlineStr">
        <is>
          <t/>
        </is>
      </c>
      <c r="AT36" t="inlineStr">
        <is>
          <t/>
        </is>
      </c>
      <c r="AU36" t="inlineStr">
        <is>
          <t/>
        </is>
      </c>
      <c r="AV36" t="inlineStr">
        <is>
          <t/>
        </is>
      </c>
      <c r="AW36" t="inlineStr">
        <is>
          <t/>
        </is>
      </c>
      <c r="AX36" t="inlineStr">
        <is>
          <t/>
        </is>
      </c>
      <c r="AY36" t="inlineStr">
        <is>
          <t/>
        </is>
      </c>
      <c r="AZ36" t="inlineStr">
        <is>
          <t/>
        </is>
      </c>
      <c r="BA36" t="inlineStr">
        <is>
          <t/>
        </is>
      </c>
      <c r="BB36" t="inlineStr">
        <is>
          <t/>
        </is>
      </c>
      <c r="BC36" t="inlineStr">
        <is>
          <t/>
        </is>
      </c>
      <c r="BD36" t="inlineStr">
        <is>
          <t/>
        </is>
      </c>
      <c r="BE36" t="inlineStr">
        <is>
          <t/>
        </is>
      </c>
      <c r="BF36" t="inlineStr">
        <is>
          <t/>
        </is>
      </c>
      <c r="BG36" t="inlineStr">
        <is>
          <t/>
        </is>
      </c>
      <c r="BH36" t="inlineStr">
        <is>
          <t/>
        </is>
      </c>
      <c r="BI36" t="inlineStr">
        <is>
          <t/>
        </is>
      </c>
      <c r="BJ36" t="inlineStr">
        <is>
          <t/>
        </is>
      </c>
      <c r="BK36" t="inlineStr">
        <is>
          <t/>
        </is>
      </c>
      <c r="BL36" t="inlineStr">
        <is>
          <t/>
        </is>
      </c>
      <c r="BM36" t="inlineStr">
        <is>
          <t/>
        </is>
      </c>
      <c r="BN36" t="inlineStr">
        <is>
          <t/>
        </is>
      </c>
      <c r="BO36" t="inlineStr">
        <is>
          <t/>
        </is>
      </c>
      <c r="BP36" t="inlineStr">
        <is>
          <t/>
        </is>
      </c>
      <c r="BQ36" t="inlineStr">
        <is>
          <t/>
        </is>
      </c>
      <c r="BR36" t="inlineStr">
        <is>
          <t/>
        </is>
      </c>
      <c r="BS36" t="inlineStr">
        <is>
          <t/>
        </is>
      </c>
      <c r="BT36" t="inlineStr">
        <is>
          <t/>
        </is>
      </c>
      <c r="BU36" t="inlineStr">
        <is>
          <t/>
        </is>
      </c>
      <c r="BV36" t="inlineStr">
        <is>
          <t/>
        </is>
      </c>
      <c r="BW36" t="inlineStr">
        <is>
          <t/>
        </is>
      </c>
      <c r="BX36" t="inlineStr">
        <is>
          <t/>
        </is>
      </c>
      <c r="BY36" t="inlineStr">
        <is>
          <t/>
        </is>
      </c>
      <c r="BZ36" t="inlineStr">
        <is>
          <t/>
        </is>
      </c>
      <c r="CA36" t="inlineStr">
        <is>
          <t/>
        </is>
      </c>
      <c r="CB36" t="inlineStr">
        <is>
          <t/>
        </is>
      </c>
      <c r="CC36" t="inlineStr">
        <is>
          <t/>
        </is>
      </c>
      <c r="CD36" t="inlineStr">
        <is>
          <t/>
        </is>
      </c>
      <c r="CE36" t="inlineStr">
        <is>
          <t/>
        </is>
      </c>
      <c r="CF36" t="inlineStr">
        <is>
          <t/>
        </is>
      </c>
      <c r="CG36" t="inlineStr">
        <is>
          <t/>
        </is>
      </c>
      <c r="CH36" s="2" t="inlineStr">
        <is>
          <t>bilete nominale</t>
        </is>
      </c>
      <c r="CI36" s="2" t="inlineStr">
        <is>
          <t>2</t>
        </is>
      </c>
      <c r="CJ36" s="2" t="inlineStr">
        <is>
          <t/>
        </is>
      </c>
      <c r="CK36" t="inlineStr">
        <is>
          <t/>
        </is>
      </c>
      <c r="CL36" t="inlineStr">
        <is>
          <t/>
        </is>
      </c>
      <c r="CM36" t="inlineStr">
        <is>
          <t/>
        </is>
      </c>
      <c r="CN36" t="inlineStr">
        <is>
          <t/>
        </is>
      </c>
      <c r="CO36" t="inlineStr">
        <is>
          <t/>
        </is>
      </c>
      <c r="CP36" t="inlineStr">
        <is>
          <t/>
        </is>
      </c>
      <c r="CQ36" t="inlineStr">
        <is>
          <t/>
        </is>
      </c>
      <c r="CR36" t="inlineStr">
        <is>
          <t/>
        </is>
      </c>
      <c r="CS36" t="inlineStr">
        <is>
          <t/>
        </is>
      </c>
      <c r="CT36" t="inlineStr">
        <is>
          <t/>
        </is>
      </c>
      <c r="CU36" t="inlineStr">
        <is>
          <t/>
        </is>
      </c>
      <c r="CV36" t="inlineStr">
        <is>
          <t/>
        </is>
      </c>
      <c r="CW36" t="inlineStr">
        <is>
          <t/>
        </is>
      </c>
    </row>
    <row r="37">
      <c r="A37" s="1" t="str">
        <f>HYPERLINK("https://iate.europa.eu/entry/result/3639108/all", "3639108")</f>
        <v>3639108</v>
      </c>
      <c r="B37" t="inlineStr">
        <is>
          <t>POLITICS</t>
        </is>
      </c>
      <c r="C37" t="inlineStr">
        <is>
          <t>POLITICS|politics and public safety|public safety|public order|police checks|border control</t>
        </is>
      </c>
      <c r="D37" t="inlineStr">
        <is>
          <t>no</t>
        </is>
      </c>
      <c r="E37" t="inlineStr">
        <is>
          <t/>
        </is>
      </c>
      <c r="F37" s="2" t="inlineStr">
        <is>
          <t>полети към Съюза</t>
        </is>
      </c>
      <c r="G37" s="2" t="inlineStr">
        <is>
          <t>2</t>
        </is>
      </c>
      <c r="H37" s="2" t="inlineStr">
        <is>
          <t/>
        </is>
      </c>
      <c r="I37" t="inlineStr">
        <is>
          <t/>
        </is>
      </c>
      <c r="J37" t="inlineStr">
        <is>
          <t/>
        </is>
      </c>
      <c r="K37" t="inlineStr">
        <is>
          <t/>
        </is>
      </c>
      <c r="L37" t="inlineStr">
        <is>
          <t/>
        </is>
      </c>
      <c r="M37" t="inlineStr">
        <is>
          <t/>
        </is>
      </c>
      <c r="N37" t="inlineStr">
        <is>
          <t/>
        </is>
      </c>
      <c r="O37" t="inlineStr">
        <is>
          <t/>
        </is>
      </c>
      <c r="P37" t="inlineStr">
        <is>
          <t/>
        </is>
      </c>
      <c r="Q37" t="inlineStr">
        <is>
          <t/>
        </is>
      </c>
      <c r="R37" t="inlineStr">
        <is>
          <t/>
        </is>
      </c>
      <c r="S37" t="inlineStr">
        <is>
          <t/>
        </is>
      </c>
      <c r="T37" t="inlineStr">
        <is>
          <t/>
        </is>
      </c>
      <c r="U37" t="inlineStr">
        <is>
          <t/>
        </is>
      </c>
      <c r="V37" s="2" t="inlineStr">
        <is>
          <t>πτήσεις προς την Ένωση</t>
        </is>
      </c>
      <c r="W37" s="2" t="inlineStr">
        <is>
          <t>2</t>
        </is>
      </c>
      <c r="X37" s="2" t="inlineStr">
        <is>
          <t/>
        </is>
      </c>
      <c r="Y37" t="inlineStr">
        <is>
          <t/>
        </is>
      </c>
      <c r="Z37" s="2" t="inlineStr">
        <is>
          <t>flights into the Union</t>
        </is>
      </c>
      <c r="AA37" s="2" t="inlineStr">
        <is>
          <t>2</t>
        </is>
      </c>
      <c r="AB37" s="2" t="inlineStr">
        <is>
          <t/>
        </is>
      </c>
      <c r="AC37" t="inlineStr">
        <is>
          <t>flights flying from the territory either of a third country or of a Member State not participating in this Regulation, and planned to land on the territory of a Member State participating in this Regulation</t>
        </is>
      </c>
      <c r="AD37" t="inlineStr">
        <is>
          <t/>
        </is>
      </c>
      <c r="AE37" t="inlineStr">
        <is>
          <t/>
        </is>
      </c>
      <c r="AF37" t="inlineStr">
        <is>
          <t/>
        </is>
      </c>
      <c r="AG37" t="inlineStr">
        <is>
          <t/>
        </is>
      </c>
      <c r="AH37" t="inlineStr">
        <is>
          <t/>
        </is>
      </c>
      <c r="AI37" t="inlineStr">
        <is>
          <t/>
        </is>
      </c>
      <c r="AJ37" t="inlineStr">
        <is>
          <t/>
        </is>
      </c>
      <c r="AK37" t="inlineStr">
        <is>
          <t/>
        </is>
      </c>
      <c r="AL37" t="inlineStr">
        <is>
          <t/>
        </is>
      </c>
      <c r="AM37" t="inlineStr">
        <is>
          <t/>
        </is>
      </c>
      <c r="AN37" t="inlineStr">
        <is>
          <t/>
        </is>
      </c>
      <c r="AO37" t="inlineStr">
        <is>
          <t/>
        </is>
      </c>
      <c r="AP37" s="2" t="inlineStr">
        <is>
          <t>vols à destination de l’Union</t>
        </is>
      </c>
      <c r="AQ37" s="2" t="inlineStr">
        <is>
          <t>2</t>
        </is>
      </c>
      <c r="AR37" s="2" t="inlineStr">
        <is>
          <t/>
        </is>
      </c>
      <c r="AS37" t="inlineStr">
        <is>
          <t/>
        </is>
      </c>
      <c r="AT37" t="inlineStr">
        <is>
          <t/>
        </is>
      </c>
      <c r="AU37" t="inlineStr">
        <is>
          <t/>
        </is>
      </c>
      <c r="AV37" t="inlineStr">
        <is>
          <t/>
        </is>
      </c>
      <c r="AW37" t="inlineStr">
        <is>
          <t/>
        </is>
      </c>
      <c r="AX37" t="inlineStr">
        <is>
          <t/>
        </is>
      </c>
      <c r="AY37" t="inlineStr">
        <is>
          <t/>
        </is>
      </c>
      <c r="AZ37" t="inlineStr">
        <is>
          <t/>
        </is>
      </c>
      <c r="BA37" t="inlineStr">
        <is>
          <t/>
        </is>
      </c>
      <c r="BB37" t="inlineStr">
        <is>
          <t/>
        </is>
      </c>
      <c r="BC37" t="inlineStr">
        <is>
          <t/>
        </is>
      </c>
      <c r="BD37" t="inlineStr">
        <is>
          <t/>
        </is>
      </c>
      <c r="BE37" t="inlineStr">
        <is>
          <t/>
        </is>
      </c>
      <c r="BF37" t="inlineStr">
        <is>
          <t/>
        </is>
      </c>
      <c r="BG37" t="inlineStr">
        <is>
          <t/>
        </is>
      </c>
      <c r="BH37" t="inlineStr">
        <is>
          <t/>
        </is>
      </c>
      <c r="BI37" t="inlineStr">
        <is>
          <t/>
        </is>
      </c>
      <c r="BJ37" t="inlineStr">
        <is>
          <t/>
        </is>
      </c>
      <c r="BK37" t="inlineStr">
        <is>
          <t/>
        </is>
      </c>
      <c r="BL37" t="inlineStr">
        <is>
          <t/>
        </is>
      </c>
      <c r="BM37" t="inlineStr">
        <is>
          <t/>
        </is>
      </c>
      <c r="BN37" t="inlineStr">
        <is>
          <t/>
        </is>
      </c>
      <c r="BO37" t="inlineStr">
        <is>
          <t/>
        </is>
      </c>
      <c r="BP37" t="inlineStr">
        <is>
          <t/>
        </is>
      </c>
      <c r="BQ37" t="inlineStr">
        <is>
          <t/>
        </is>
      </c>
      <c r="BR37" t="inlineStr">
        <is>
          <t/>
        </is>
      </c>
      <c r="BS37" t="inlineStr">
        <is>
          <t/>
        </is>
      </c>
      <c r="BT37" t="inlineStr">
        <is>
          <t/>
        </is>
      </c>
      <c r="BU37" t="inlineStr">
        <is>
          <t/>
        </is>
      </c>
      <c r="BV37" t="inlineStr">
        <is>
          <t/>
        </is>
      </c>
      <c r="BW37" t="inlineStr">
        <is>
          <t/>
        </is>
      </c>
      <c r="BX37" t="inlineStr">
        <is>
          <t/>
        </is>
      </c>
      <c r="BY37" t="inlineStr">
        <is>
          <t/>
        </is>
      </c>
      <c r="BZ37" t="inlineStr">
        <is>
          <t/>
        </is>
      </c>
      <c r="CA37" t="inlineStr">
        <is>
          <t/>
        </is>
      </c>
      <c r="CB37" t="inlineStr">
        <is>
          <t/>
        </is>
      </c>
      <c r="CC37" t="inlineStr">
        <is>
          <t/>
        </is>
      </c>
      <c r="CD37" t="inlineStr">
        <is>
          <t/>
        </is>
      </c>
      <c r="CE37" t="inlineStr">
        <is>
          <t/>
        </is>
      </c>
      <c r="CF37" t="inlineStr">
        <is>
          <t/>
        </is>
      </c>
      <c r="CG37" t="inlineStr">
        <is>
          <t/>
        </is>
      </c>
      <c r="CH37" s="2" t="inlineStr">
        <is>
          <t>zboruri către Uniune</t>
        </is>
      </c>
      <c r="CI37" s="2" t="inlineStr">
        <is>
          <t>2</t>
        </is>
      </c>
      <c r="CJ37" s="2" t="inlineStr">
        <is>
          <t/>
        </is>
      </c>
      <c r="CK37" t="inlineStr">
        <is>
          <t/>
        </is>
      </c>
      <c r="CL37" t="inlineStr">
        <is>
          <t/>
        </is>
      </c>
      <c r="CM37" t="inlineStr">
        <is>
          <t/>
        </is>
      </c>
      <c r="CN37" t="inlineStr">
        <is>
          <t/>
        </is>
      </c>
      <c r="CO37" t="inlineStr">
        <is>
          <t/>
        </is>
      </c>
      <c r="CP37" t="inlineStr">
        <is>
          <t/>
        </is>
      </c>
      <c r="CQ37" t="inlineStr">
        <is>
          <t/>
        </is>
      </c>
      <c r="CR37" t="inlineStr">
        <is>
          <t/>
        </is>
      </c>
      <c r="CS37" t="inlineStr">
        <is>
          <t/>
        </is>
      </c>
      <c r="CT37" t="inlineStr">
        <is>
          <t/>
        </is>
      </c>
      <c r="CU37" t="inlineStr">
        <is>
          <t/>
        </is>
      </c>
      <c r="CV37" t="inlineStr">
        <is>
          <t/>
        </is>
      </c>
      <c r="CW37" t="inlineStr">
        <is>
          <t/>
        </is>
      </c>
    </row>
    <row r="38">
      <c r="A38" s="1" t="str">
        <f>HYPERLINK("https://iate.europa.eu/entry/result/3639112/all", "3639112")</f>
        <v>3639112</v>
      </c>
      <c r="B38" t="inlineStr">
        <is>
          <t>POLITICS</t>
        </is>
      </c>
      <c r="C38" t="inlineStr">
        <is>
          <t>POLITICS|politics and public safety|public safety|public order|police checks|border control</t>
        </is>
      </c>
      <c r="D38" t="inlineStr">
        <is>
          <t>no</t>
        </is>
      </c>
      <c r="E38" t="inlineStr">
        <is>
          <t/>
        </is>
      </c>
      <c r="F38" t="inlineStr">
        <is>
          <t/>
        </is>
      </c>
      <c r="G38" t="inlineStr">
        <is>
          <t/>
        </is>
      </c>
      <c r="H38" t="inlineStr">
        <is>
          <t/>
        </is>
      </c>
      <c r="I38" t="inlineStr">
        <is>
          <t/>
        </is>
      </c>
      <c r="J38" t="inlineStr">
        <is>
          <t/>
        </is>
      </c>
      <c r="K38" t="inlineStr">
        <is>
          <t/>
        </is>
      </c>
      <c r="L38" t="inlineStr">
        <is>
          <t/>
        </is>
      </c>
      <c r="M38" t="inlineStr">
        <is>
          <t/>
        </is>
      </c>
      <c r="N38" t="inlineStr">
        <is>
          <t/>
        </is>
      </c>
      <c r="O38" t="inlineStr">
        <is>
          <t/>
        </is>
      </c>
      <c r="P38" t="inlineStr">
        <is>
          <t/>
        </is>
      </c>
      <c r="Q38" t="inlineStr">
        <is>
          <t/>
        </is>
      </c>
      <c r="R38" s="2" t="inlineStr">
        <is>
          <t>Eigenkontrolle</t>
        </is>
      </c>
      <c r="S38" s="2" t="inlineStr">
        <is>
          <t>2</t>
        </is>
      </c>
      <c r="T38" s="2" t="inlineStr">
        <is>
          <t/>
        </is>
      </c>
      <c r="U38" t="inlineStr">
        <is>
          <t/>
        </is>
      </c>
      <c r="V38" s="2" t="inlineStr">
        <is>
          <t>Αυτοέλεγχος</t>
        </is>
      </c>
      <c r="W38" s="2" t="inlineStr">
        <is>
          <t>2</t>
        </is>
      </c>
      <c r="X38" s="2" t="inlineStr">
        <is>
          <t/>
        </is>
      </c>
      <c r="Y38" t="inlineStr">
        <is>
          <t/>
        </is>
      </c>
      <c r="Z38" s="2" t="inlineStr">
        <is>
          <t>self-monitoring</t>
        </is>
      </c>
      <c r="AA38" s="2" t="inlineStr">
        <is>
          <t>2</t>
        </is>
      </c>
      <c r="AB38" s="2" t="inlineStr">
        <is>
          <t/>
        </is>
      </c>
      <c r="AC38" t="inlineStr">
        <is>
          <t/>
        </is>
      </c>
      <c r="AD38" s="2" t="inlineStr">
        <is>
          <t>Autocontrol</t>
        </is>
      </c>
      <c r="AE38" s="2" t="inlineStr">
        <is>
          <t>2</t>
        </is>
      </c>
      <c r="AF38" s="2" t="inlineStr">
        <is>
          <t/>
        </is>
      </c>
      <c r="AG38" t="inlineStr">
        <is>
          <t/>
        </is>
      </c>
      <c r="AH38" t="inlineStr">
        <is>
          <t/>
        </is>
      </c>
      <c r="AI38" t="inlineStr">
        <is>
          <t/>
        </is>
      </c>
      <c r="AJ38" t="inlineStr">
        <is>
          <t/>
        </is>
      </c>
      <c r="AK38" t="inlineStr">
        <is>
          <t/>
        </is>
      </c>
      <c r="AL38" s="2" t="inlineStr">
        <is>
          <t>omavalvonta</t>
        </is>
      </c>
      <c r="AM38" s="2" t="inlineStr">
        <is>
          <t>2</t>
        </is>
      </c>
      <c r="AN38" s="2" t="inlineStr">
        <is>
          <t/>
        </is>
      </c>
      <c r="AO38" t="inlineStr">
        <is>
          <t/>
        </is>
      </c>
      <c r="AP38" s="2" t="inlineStr">
        <is>
          <t>Autocontrôle</t>
        </is>
      </c>
      <c r="AQ38" s="2" t="inlineStr">
        <is>
          <t>2</t>
        </is>
      </c>
      <c r="AR38" s="2" t="inlineStr">
        <is>
          <t/>
        </is>
      </c>
      <c r="AS38" t="inlineStr">
        <is>
          <t/>
        </is>
      </c>
      <c r="AT38" t="inlineStr">
        <is>
          <t/>
        </is>
      </c>
      <c r="AU38" t="inlineStr">
        <is>
          <t/>
        </is>
      </c>
      <c r="AV38" t="inlineStr">
        <is>
          <t/>
        </is>
      </c>
      <c r="AW38" t="inlineStr">
        <is>
          <t/>
        </is>
      </c>
      <c r="AX38" t="inlineStr">
        <is>
          <t/>
        </is>
      </c>
      <c r="AY38" t="inlineStr">
        <is>
          <t/>
        </is>
      </c>
      <c r="AZ38" t="inlineStr">
        <is>
          <t/>
        </is>
      </c>
      <c r="BA38" t="inlineStr">
        <is>
          <t/>
        </is>
      </c>
      <c r="BB38" t="inlineStr">
        <is>
          <t/>
        </is>
      </c>
      <c r="BC38" t="inlineStr">
        <is>
          <t/>
        </is>
      </c>
      <c r="BD38" t="inlineStr">
        <is>
          <t/>
        </is>
      </c>
      <c r="BE38" t="inlineStr">
        <is>
          <t/>
        </is>
      </c>
      <c r="BF38" s="2" t="inlineStr">
        <is>
          <t>verifica interna</t>
        </is>
      </c>
      <c r="BG38" s="2" t="inlineStr">
        <is>
          <t>2</t>
        </is>
      </c>
      <c r="BH38" s="2" t="inlineStr">
        <is>
          <t/>
        </is>
      </c>
      <c r="BI38" t="inlineStr">
        <is>
          <t/>
        </is>
      </c>
      <c r="BJ38" t="inlineStr">
        <is>
          <t/>
        </is>
      </c>
      <c r="BK38" t="inlineStr">
        <is>
          <t/>
        </is>
      </c>
      <c r="BL38" t="inlineStr">
        <is>
          <t/>
        </is>
      </c>
      <c r="BM38" t="inlineStr">
        <is>
          <t/>
        </is>
      </c>
      <c r="BN38" t="inlineStr">
        <is>
          <t/>
        </is>
      </c>
      <c r="BO38" t="inlineStr">
        <is>
          <t/>
        </is>
      </c>
      <c r="BP38" t="inlineStr">
        <is>
          <t/>
        </is>
      </c>
      <c r="BQ38" t="inlineStr">
        <is>
          <t/>
        </is>
      </c>
      <c r="BR38" t="inlineStr">
        <is>
          <t/>
        </is>
      </c>
      <c r="BS38" t="inlineStr">
        <is>
          <t/>
        </is>
      </c>
      <c r="BT38" t="inlineStr">
        <is>
          <t/>
        </is>
      </c>
      <c r="BU38" t="inlineStr">
        <is>
          <t/>
        </is>
      </c>
      <c r="BV38" s="2" t="inlineStr">
        <is>
          <t>Interne monitoring</t>
        </is>
      </c>
      <c r="BW38" s="2" t="inlineStr">
        <is>
          <t>2</t>
        </is>
      </c>
      <c r="BX38" s="2" t="inlineStr">
        <is>
          <t/>
        </is>
      </c>
      <c r="BY38" t="inlineStr">
        <is>
          <t/>
        </is>
      </c>
      <c r="BZ38" t="inlineStr">
        <is>
          <t/>
        </is>
      </c>
      <c r="CA38" t="inlineStr">
        <is>
          <t/>
        </is>
      </c>
      <c r="CB38" t="inlineStr">
        <is>
          <t/>
        </is>
      </c>
      <c r="CC38" t="inlineStr">
        <is>
          <t/>
        </is>
      </c>
      <c r="CD38" s="2" t="inlineStr">
        <is>
          <t>Autocontrolo</t>
        </is>
      </c>
      <c r="CE38" s="2" t="inlineStr">
        <is>
          <t>2</t>
        </is>
      </c>
      <c r="CF38" s="2" t="inlineStr">
        <is>
          <t/>
        </is>
      </c>
      <c r="CG38" t="inlineStr">
        <is>
          <t/>
        </is>
      </c>
      <c r="CH38" s="2" t="inlineStr">
        <is>
          <t>Automonitorizarea</t>
        </is>
      </c>
      <c r="CI38" s="2" t="inlineStr">
        <is>
          <t>2</t>
        </is>
      </c>
      <c r="CJ38" s="2" t="inlineStr">
        <is>
          <t/>
        </is>
      </c>
      <c r="CK38" t="inlineStr">
        <is>
          <t/>
        </is>
      </c>
      <c r="CL38" t="inlineStr">
        <is>
          <t/>
        </is>
      </c>
      <c r="CM38" t="inlineStr">
        <is>
          <t/>
        </is>
      </c>
      <c r="CN38" t="inlineStr">
        <is>
          <t/>
        </is>
      </c>
      <c r="CO38" t="inlineStr">
        <is>
          <t/>
        </is>
      </c>
      <c r="CP38" t="inlineStr">
        <is>
          <t/>
        </is>
      </c>
      <c r="CQ38" t="inlineStr">
        <is>
          <t/>
        </is>
      </c>
      <c r="CR38" t="inlineStr">
        <is>
          <t/>
        </is>
      </c>
      <c r="CS38" t="inlineStr">
        <is>
          <t/>
        </is>
      </c>
      <c r="CT38" t="inlineStr">
        <is>
          <t/>
        </is>
      </c>
      <c r="CU38" t="inlineStr">
        <is>
          <t/>
        </is>
      </c>
      <c r="CV38" t="inlineStr">
        <is>
          <t/>
        </is>
      </c>
      <c r="CW38" t="inlineStr">
        <is>
          <t/>
        </is>
      </c>
    </row>
    <row r="39">
      <c r="A39" s="1" t="str">
        <f>HYPERLINK("https://iate.europa.eu/entry/result/1442580/all", "1442580")</f>
        <v>1442580</v>
      </c>
      <c r="B39" t="inlineStr">
        <is>
          <t>TRANSPORT</t>
        </is>
      </c>
      <c r="C39" t="inlineStr">
        <is>
          <t>TRANSPORT|air and space transport|air transport</t>
        </is>
      </c>
      <c r="D39" t="inlineStr">
        <is>
          <t>yes</t>
        </is>
      </c>
      <c r="E39" t="inlineStr">
        <is>
          <t/>
        </is>
      </c>
      <c r="F39" s="2" t="inlineStr">
        <is>
          <t>редовен полет</t>
        </is>
      </c>
      <c r="G39" s="2" t="inlineStr">
        <is>
          <t>3</t>
        </is>
      </c>
      <c r="H39" s="2" t="inlineStr">
        <is>
          <t/>
        </is>
      </c>
      <c r="I39" t="inlineStr">
        <is>
          <t/>
        </is>
      </c>
      <c r="J39" t="inlineStr">
        <is>
          <t/>
        </is>
      </c>
      <c r="K39" t="inlineStr">
        <is>
          <t/>
        </is>
      </c>
      <c r="L39" t="inlineStr">
        <is>
          <t/>
        </is>
      </c>
      <c r="M39" t="inlineStr">
        <is>
          <t/>
        </is>
      </c>
      <c r="N39" s="2" t="inlineStr">
        <is>
          <t>ruteflyvning</t>
        </is>
      </c>
      <c r="O39" s="2" t="inlineStr">
        <is>
          <t>3</t>
        </is>
      </c>
      <c r="P39" s="2" t="inlineStr">
        <is>
          <t/>
        </is>
      </c>
      <c r="Q39" t="inlineStr">
        <is>
          <t>en række flyvninger, der har alle følgende kendetegn:-de gennemføres af luftfartøjer til befordring af passagerer eller passagerer og fragt og/eller post mod vederlag og således, at der for hver flyvning udbydes pladser til salg til offentligheden, enten direkte hos luftfartsselskabet eller hos dets autoriserede agenter, og-gennemføres mellem de samme to eller flere punkter:1) i henhold til en offentliggjort fartplan, eller 2) med en sådan regelmæssighed eller hyppighed, at de tydeligt udgør en systematisk række</t>
        </is>
      </c>
      <c r="R39" s="2" t="inlineStr">
        <is>
          <t>Linienflug</t>
        </is>
      </c>
      <c r="S39" s="2" t="inlineStr">
        <is>
          <t>3</t>
        </is>
      </c>
      <c r="T39" s="2" t="inlineStr">
        <is>
          <t/>
        </is>
      </c>
      <c r="U39" t="inlineStr">
        <is>
          <t>ein Flug, der sämtliche nachstehende Merkmale aufweist:-er wird mit Luftfahrzeugen zur gewerblichen Beförderung von Fluggästen oder Fluggästen, Fracht und/oder Post durchgeführt, wobei die Plätze unmittelbar durch das Luftverkehrsunternehmen oder dessen genehmigte Reisevermittler im freien Verkauf angeboten werden, und-er dient der Verkehrsverbindung zwischen zwei oder mehr Punkten,1)nach einem offiziellen Flugplan oder 2)durch so regelmäßige oder häufige Flüge, daß sie eine erkennbare systematische Flugfolge bilden</t>
        </is>
      </c>
      <c r="V39" t="inlineStr">
        <is>
          <t/>
        </is>
      </c>
      <c r="W39" t="inlineStr">
        <is>
          <t/>
        </is>
      </c>
      <c r="X39" t="inlineStr">
        <is>
          <t/>
        </is>
      </c>
      <c r="Y39" t="inlineStr">
        <is>
          <t/>
        </is>
      </c>
      <c r="Z39" s="2" t="inlineStr">
        <is>
          <t>scheduled flight</t>
        </is>
      </c>
      <c r="AA39" s="2" t="inlineStr">
        <is>
          <t>3</t>
        </is>
      </c>
      <c r="AB39" s="2" t="inlineStr">
        <is>
          <t/>
        </is>
      </c>
      <c r="AC39" t="inlineStr">
        <is>
          <t>flight provided as part of a commercial air
service operated according to a published timetable, or with such a regular
frequency that it constitutes an easily recognisable systematic series of
flights</t>
        </is>
      </c>
      <c r="AD39" s="2" t="inlineStr">
        <is>
          <t>vuelo regular</t>
        </is>
      </c>
      <c r="AE39" s="2" t="inlineStr">
        <is>
          <t>3</t>
        </is>
      </c>
      <c r="AF39" s="2" t="inlineStr">
        <is>
          <t/>
        </is>
      </c>
      <c r="AG39" t="inlineStr">
        <is>
          <t>todo vuelo que reúna las características siguientes: -que se lleve a cabo en un avión para el transporte a título oneroso de pasajeros o de pasajeros y carga y/o correo, en condiciones tales que las plazas sean puestas a disposición del público, ya sea directamente por la compañía o por sus agentes autorizados, y -que preste servicio de transporte entre dos o más puntos, ya sea: 1) de acuerdo con un horario publicado, o 2) con una frecuencia o regularidad tales que constituyan una serie sistemática evidente</t>
        </is>
      </c>
      <c r="AH39" t="inlineStr">
        <is>
          <t/>
        </is>
      </c>
      <c r="AI39" t="inlineStr">
        <is>
          <t/>
        </is>
      </c>
      <c r="AJ39" t="inlineStr">
        <is>
          <t/>
        </is>
      </c>
      <c r="AK39" t="inlineStr">
        <is>
          <t/>
        </is>
      </c>
      <c r="AL39" s="2" t="inlineStr">
        <is>
          <t>reittilento</t>
        </is>
      </c>
      <c r="AM39" s="2" t="inlineStr">
        <is>
          <t>2</t>
        </is>
      </c>
      <c r="AN39" s="2" t="inlineStr">
        <is>
          <t/>
        </is>
      </c>
      <c r="AO39" t="inlineStr">
        <is>
          <t/>
        </is>
      </c>
      <c r="AP39" s="2" t="inlineStr">
        <is>
          <t>vol régulier</t>
        </is>
      </c>
      <c r="AQ39" s="2" t="inlineStr">
        <is>
          <t>3</t>
        </is>
      </c>
      <c r="AR39" s="2" t="inlineStr">
        <is>
          <t/>
        </is>
      </c>
      <c r="AS39" t="inlineStr">
        <is>
          <t>vol effectué dans le cadre d'un service aérien commercial et organisé de façon à assurer la liaison entre deux points ou plus, soit selon un horaire publié, soit avec une régularité ou une fréquence telle qu'il fait partie d'une série systématique évidente</t>
        </is>
      </c>
      <c r="AT39" t="inlineStr">
        <is>
          <t/>
        </is>
      </c>
      <c r="AU39" t="inlineStr">
        <is>
          <t/>
        </is>
      </c>
      <c r="AV39" t="inlineStr">
        <is>
          <t/>
        </is>
      </c>
      <c r="AW39" t="inlineStr">
        <is>
          <t/>
        </is>
      </c>
      <c r="AX39" t="inlineStr">
        <is>
          <t/>
        </is>
      </c>
      <c r="AY39" t="inlineStr">
        <is>
          <t/>
        </is>
      </c>
      <c r="AZ39" t="inlineStr">
        <is>
          <t/>
        </is>
      </c>
      <c r="BA39" t="inlineStr">
        <is>
          <t/>
        </is>
      </c>
      <c r="BB39" t="inlineStr">
        <is>
          <t/>
        </is>
      </c>
      <c r="BC39" t="inlineStr">
        <is>
          <t/>
        </is>
      </c>
      <c r="BD39" t="inlineStr">
        <is>
          <t/>
        </is>
      </c>
      <c r="BE39" t="inlineStr">
        <is>
          <t/>
        </is>
      </c>
      <c r="BF39" s="2" t="inlineStr">
        <is>
          <t>volo di linea</t>
        </is>
      </c>
      <c r="BG39" s="2" t="inlineStr">
        <is>
          <t>3</t>
        </is>
      </c>
      <c r="BH39" s="2" t="inlineStr">
        <is>
          <t/>
        </is>
      </c>
      <c r="BI39" t="inlineStr">
        <is>
          <t>un volo che presenti tutte le seguenti caratteristiche:-è effettuato, a titolo oneroso, con un aeromobile adibito al trasporto di passeggeri o di passeggeri e di merci e/o di posta in condizioni tali che i posti sono messi in vendita al pubblico direttamente dal vettore aereo o dai suoi agenti autorizzati, e-è organizzato in modo da assicurare il traffico tra due o più punti:1)in base ad un orario pubblicato, oppure 2)con voli tanto regolari o frequenti da costituire una serie sistematica evidente</t>
        </is>
      </c>
      <c r="BJ39" s="2" t="inlineStr">
        <is>
          <t>reguliarus skrydis</t>
        </is>
      </c>
      <c r="BK39" s="2" t="inlineStr">
        <is>
          <t>1</t>
        </is>
      </c>
      <c r="BL39" s="2" t="inlineStr">
        <is>
          <t/>
        </is>
      </c>
      <c r="BM39" t="inlineStr">
        <is>
          <t/>
        </is>
      </c>
      <c r="BN39" t="inlineStr">
        <is>
          <t/>
        </is>
      </c>
      <c r="BO39" t="inlineStr">
        <is>
          <t/>
        </is>
      </c>
      <c r="BP39" t="inlineStr">
        <is>
          <t/>
        </is>
      </c>
      <c r="BQ39" t="inlineStr">
        <is>
          <t/>
        </is>
      </c>
      <c r="BR39" t="inlineStr">
        <is>
          <t/>
        </is>
      </c>
      <c r="BS39" t="inlineStr">
        <is>
          <t/>
        </is>
      </c>
      <c r="BT39" t="inlineStr">
        <is>
          <t/>
        </is>
      </c>
      <c r="BU39" t="inlineStr">
        <is>
          <t/>
        </is>
      </c>
      <c r="BV39" s="2" t="inlineStr">
        <is>
          <t>geregelde vlucht</t>
        </is>
      </c>
      <c r="BW39" s="2" t="inlineStr">
        <is>
          <t>3</t>
        </is>
      </c>
      <c r="BX39" s="2" t="inlineStr">
        <is>
          <t/>
        </is>
      </c>
      <c r="BY39" t="inlineStr">
        <is>
          <t>een vlucht die alle volgende kenmerken bezit:-zij wordt uitgevoerd door vliegtuigen voor het vervoer van passagiers of van passagiers en vracht en/of post tegen betaling, op zodanige wijze dat door het publiek voor elke vlucht plaatsen kunnen worden gekocht rechtstreeks van de luchtvaartmaatschappij of van haar erkende agenten en-zij wordt uitgevoerd om het vervoer te verzorgen tussen twee of meer plaatsen,1.volgens een gepubliceerde dienstregeling dan wel,2.met een zodanige regelmaat of frequentie, dat er duidelijk een systematische reeks wordt gevormd</t>
        </is>
      </c>
      <c r="BZ39" s="2" t="inlineStr">
        <is>
          <t>lot regularny</t>
        </is>
      </c>
      <c r="CA39" s="2" t="inlineStr">
        <is>
          <t>3</t>
        </is>
      </c>
      <c r="CB39" s="2" t="inlineStr">
        <is>
          <t/>
        </is>
      </c>
      <c r="CC39" t="inlineStr">
        <is>
          <t>jeden z lotów wykonywanych z taką częstotliwością, że tworzą łatwo rozpoznawalną systematyczną serię</t>
        </is>
      </c>
      <c r="CD39" s="2" t="inlineStr">
        <is>
          <t>voo regular</t>
        </is>
      </c>
      <c r="CE39" s="2" t="inlineStr">
        <is>
          <t>3</t>
        </is>
      </c>
      <c r="CF39" s="2" t="inlineStr">
        <is>
          <t/>
        </is>
      </c>
      <c r="CG39" t="inlineStr">
        <is>
          <t>um voo que possui as seguintes características:-ser realizado por meio de uma aeronave destinada ao transporte de passageiros,ou de passageiros a carga e/ou correio,mediante pagamento,de tal forma que existam lugares disponíveis para compra pelo público,quer directamente à transportadora aérea quer através dos seus agentes autorizados,e-ser explorado de modo a servir o tráfego entre dois ou mais pontos,quer:1.de acordo com um horário previamente publicado,quer 2.mediante voos que,pela sua regularidade ou frequência,constituam uma série sistemática como tal reconhecível</t>
        </is>
      </c>
      <c r="CH39" t="inlineStr">
        <is>
          <t/>
        </is>
      </c>
      <c r="CI39" t="inlineStr">
        <is>
          <t/>
        </is>
      </c>
      <c r="CJ39" t="inlineStr">
        <is>
          <t/>
        </is>
      </c>
      <c r="CK39" t="inlineStr">
        <is>
          <t/>
        </is>
      </c>
      <c r="CL39" t="inlineStr">
        <is>
          <t/>
        </is>
      </c>
      <c r="CM39" t="inlineStr">
        <is>
          <t/>
        </is>
      </c>
      <c r="CN39" t="inlineStr">
        <is>
          <t/>
        </is>
      </c>
      <c r="CO39" t="inlineStr">
        <is>
          <t/>
        </is>
      </c>
      <c r="CP39" t="inlineStr">
        <is>
          <t/>
        </is>
      </c>
      <c r="CQ39" t="inlineStr">
        <is>
          <t/>
        </is>
      </c>
      <c r="CR39" t="inlineStr">
        <is>
          <t/>
        </is>
      </c>
      <c r="CS39" t="inlineStr">
        <is>
          <t/>
        </is>
      </c>
      <c r="CT39" t="inlineStr">
        <is>
          <t/>
        </is>
      </c>
      <c r="CU39" t="inlineStr">
        <is>
          <t/>
        </is>
      </c>
      <c r="CV39" t="inlineStr">
        <is>
          <t/>
        </is>
      </c>
      <c r="CW39" t="inlineStr">
        <is>
          <t/>
        </is>
      </c>
    </row>
    <row r="40">
      <c r="A40" s="1" t="str">
        <f>HYPERLINK("https://iate.europa.eu/entry/result/3569022/all", "3569022")</f>
        <v>3569022</v>
      </c>
      <c r="B40" t="inlineStr">
        <is>
          <t>SOCIAL QUESTIONS;EDUCATION AND COMMUNICATIONS;SCIENCE</t>
        </is>
      </c>
      <c r="C40" t="inlineStr">
        <is>
          <t>SOCIAL QUESTIONS|migration;EDUCATION AND COMMUNICATIONS|information technology and data processing;SCIENCE|natural and applied sciences|applied sciences</t>
        </is>
      </c>
      <c r="D40" t="inlineStr">
        <is>
          <t>yes</t>
        </is>
      </c>
      <c r="E40" t="inlineStr">
        <is>
          <t/>
        </is>
      </c>
      <c r="F40" s="2" t="inlineStr">
        <is>
          <t>Обща услуга за биометрично съпоставяне|
обща УБС</t>
        </is>
      </c>
      <c r="G40" s="2" t="inlineStr">
        <is>
          <t>3|
3</t>
        </is>
      </c>
      <c r="H40" s="2" t="inlineStr">
        <is>
          <t xml:space="preserve">|
</t>
        </is>
      </c>
      <c r="I40" t="inlineStr">
        <is>
          <t/>
        </is>
      </c>
      <c r="J40" s="2" t="inlineStr">
        <is>
          <t>sdílená služba pro porovnávání biometrických údajů|
sdílená BMS</t>
        </is>
      </c>
      <c r="K40" s="2" t="inlineStr">
        <is>
          <t>3|
3</t>
        </is>
      </c>
      <c r="L40" s="2" t="inlineStr">
        <is>
          <t xml:space="preserve">|
</t>
        </is>
      </c>
      <c r="M40" t="inlineStr">
        <is>
          <t>systém, který umožní vyhledávat v různých informačních systémech obsahujících různé biometrické údaje a případně naznačí vztah k souvisejícím biometrickým údajům, nalezne-li je v jiném systému</t>
        </is>
      </c>
      <c r="N40" s="2" t="inlineStr">
        <is>
          <t>fælles BMS|
fælles biometrisk matchtjeneste</t>
        </is>
      </c>
      <c r="O40" s="2" t="inlineStr">
        <is>
          <t>3|
3</t>
        </is>
      </c>
      <c r="P40" s="2" t="inlineStr">
        <is>
          <t xml:space="preserve">|
</t>
        </is>
      </c>
      <c r="Q40" t="inlineStr">
        <is>
          <t/>
        </is>
      </c>
      <c r="R40" s="2" t="inlineStr">
        <is>
          <t>gemeinsamer Dienst für den Abgleich biometrischer Daten</t>
        </is>
      </c>
      <c r="S40" s="2" t="inlineStr">
        <is>
          <t>3</t>
        </is>
      </c>
      <c r="T40" s="2" t="inlineStr">
        <is>
          <t/>
        </is>
      </c>
      <c r="U40" t="inlineStr">
        <is>
          <t/>
        </is>
      </c>
      <c r="V40" t="inlineStr">
        <is>
          <t/>
        </is>
      </c>
      <c r="W40" t="inlineStr">
        <is>
          <t/>
        </is>
      </c>
      <c r="X40" t="inlineStr">
        <is>
          <t/>
        </is>
      </c>
      <c r="Y40" t="inlineStr">
        <is>
          <t/>
        </is>
      </c>
      <c r="Z40" s="2" t="inlineStr">
        <is>
          <t>shared BMS|
shared biometric matching service|
BMS</t>
        </is>
      </c>
      <c r="AA40" s="2" t="inlineStr">
        <is>
          <t>3|
3|
1</t>
        </is>
      </c>
      <c r="AB40" s="2" t="inlineStr">
        <is>
          <t xml:space="preserve">|
|
</t>
        </is>
      </c>
      <c r="AC40" t="inlineStr">
        <is>
          <t>tool cross-checking biometric data (fingerprints and facial images) and detecting links between information on the same person in different EU information systems</t>
        </is>
      </c>
      <c r="AD40" s="2" t="inlineStr">
        <is>
          <t>SCB compartido|
servicio de correspondencia biométrica compartido</t>
        </is>
      </c>
      <c r="AE40" s="2" t="inlineStr">
        <is>
          <t>3|
3</t>
        </is>
      </c>
      <c r="AF40" s="2" t="inlineStr">
        <is>
          <t xml:space="preserve">|
</t>
        </is>
      </c>
      <c r="AG40" t="inlineStr">
        <is>
          <t>Herramienta de almacenamiento de plantillas biométricas obtenidas a partir de datos biométricos, como impresiones dactilares o imágenes faciales, que permite realizar consultas a partir de los datos biométricos de una misma persona en varios sistemas de información de la UE (SES, VIS, SEIAV, Eurodac y ECRIS-TCN).</t>
        </is>
      </c>
      <c r="AH40" s="2" t="inlineStr">
        <is>
          <t>ühine biomeetrilise võrdlemise teenus</t>
        </is>
      </c>
      <c r="AI40" s="2" t="inlineStr">
        <is>
          <t>3</t>
        </is>
      </c>
      <c r="AJ40" s="2" t="inlineStr">
        <is>
          <t/>
        </is>
      </c>
      <c r="AK40" t="inlineStr">
        <is>
          <t/>
        </is>
      </c>
      <c r="AL40" s="2" t="inlineStr">
        <is>
          <t>yhteinen biometrinen tunnistuspalvelu|
yhteinen BMS</t>
        </is>
      </c>
      <c r="AM40" s="2" t="inlineStr">
        <is>
          <t>3|
3</t>
        </is>
      </c>
      <c r="AN40" s="2" t="inlineStr">
        <is>
          <t xml:space="preserve">|
</t>
        </is>
      </c>
      <c r="AO40" t="inlineStr">
        <is>
          <t>tulevaisuudessa mahdollisesti perustettava useiden tietojärjestelmien yhteinen biometrinen tunnistuspalvelu, joka noudattaa henkilötietojen suojaa koskevia sääntöjä jakamalla tiedot eri osastoihin niin, että kuhunkin tietoluokkaan sovelletaan erillisiä pääsynvalvontasääntöjä</t>
        </is>
      </c>
      <c r="AP40" s="2" t="inlineStr">
        <is>
          <t>BMS partagé|
service partagé d'établissement de correspondances biométriques</t>
        </is>
      </c>
      <c r="AQ40" s="2" t="inlineStr">
        <is>
          <t>3|
3</t>
        </is>
      </c>
      <c r="AR40" s="2" t="inlineStr">
        <is>
          <t xml:space="preserve">|
</t>
        </is>
      </c>
      <c r="AS40" t="inlineStr">
        <is>
          <t>service stockant des modèles biométriques obtenus à partir des données biométriques (empreintes digitales et images faciales) et permettant d'effectuer des recherches croisées sur une même personne dans plusieurs systèmes d'information de l'UE</t>
        </is>
      </c>
      <c r="AT40" s="2" t="inlineStr">
        <is>
          <t>seirbhís chomhroinnte meaitseála sonraí bithmhéadracha</t>
        </is>
      </c>
      <c r="AU40" s="2" t="inlineStr">
        <is>
          <t>3</t>
        </is>
      </c>
      <c r="AV40" s="2" t="inlineStr">
        <is>
          <t/>
        </is>
      </c>
      <c r="AW40" t="inlineStr">
        <is>
          <t/>
        </is>
      </c>
      <c r="AX40" s="2" t="inlineStr">
        <is>
          <t>zajednička usluga uspoređivanja biometrijskih podataka</t>
        </is>
      </c>
      <c r="AY40" s="2" t="inlineStr">
        <is>
          <t>3</t>
        </is>
      </c>
      <c r="AZ40" s="2" t="inlineStr">
        <is>
          <t/>
        </is>
      </c>
      <c r="BA40" t="inlineStr">
        <is>
          <t/>
        </is>
      </c>
      <c r="BB40" s="2" t="inlineStr">
        <is>
          <t>közös biometrikus megfeleltetési szolgáltatás</t>
        </is>
      </c>
      <c r="BC40" s="2" t="inlineStr">
        <is>
          <t>3</t>
        </is>
      </c>
      <c r="BD40" s="2" t="inlineStr">
        <is>
          <t/>
        </is>
      </c>
      <c r="BE40" t="inlineStr">
        <is>
          <t>olyan jövőbeli szolgáltatás, amely lehetővé teszi a biometrikus adatokat tartalmazó különböző információs rendszerekben való keresést, és jelzi, ha más rendszerben talált kapcsolódó biometrikus adatot</t>
        </is>
      </c>
      <c r="BF40" s="2" t="inlineStr">
        <is>
          <t>servizio comune di confronto biometrico|
BMS comune</t>
        </is>
      </c>
      <c r="BG40" s="2" t="inlineStr">
        <is>
          <t>3|
3</t>
        </is>
      </c>
      <c r="BH40" s="2" t="inlineStr">
        <is>
          <t xml:space="preserve">|
</t>
        </is>
      </c>
      <c r="BI40" t="inlineStr">
        <is>
          <t>strumento tecnico per il confronto dei dati biometrici (impronte digitali e immagini del volto) e la successiva identificazione di una persona che è registrata in diverse banche dati, utilizzando un'unica componente tecnologica per far corrispondere i dati biometrici di quella persona contenuti in diversi sistemi anziché più componenti</t>
        </is>
      </c>
      <c r="BJ40" s="2" t="inlineStr">
        <is>
          <t>bendra biometrinių duomenų atitikties nustatymo paslauga</t>
        </is>
      </c>
      <c r="BK40" s="2" t="inlineStr">
        <is>
          <t>3</t>
        </is>
      </c>
      <c r="BL40" s="2" t="inlineStr">
        <is>
          <t/>
        </is>
      </c>
      <c r="BM40" t="inlineStr">
        <is>
          <t>galima būsima bendra duomenų atitikties nustatymo keliose informacinėse sistemose, kuriose skaidant duomenis laikomasi asmens duomenų apsaugos taisyklių ir kuriose kiekvienos kategorijos duomenims taikomos atskiros prieigos kontrolės taisyklės, paslauga</t>
        </is>
      </c>
      <c r="BN40" t="inlineStr">
        <is>
          <t/>
        </is>
      </c>
      <c r="BO40" t="inlineStr">
        <is>
          <t/>
        </is>
      </c>
      <c r="BP40" t="inlineStr">
        <is>
          <t/>
        </is>
      </c>
      <c r="BQ40" t="inlineStr">
        <is>
          <t/>
        </is>
      </c>
      <c r="BR40" s="2" t="inlineStr">
        <is>
          <t>servizz kondiviż ta’ tqabbil bijometriku</t>
        </is>
      </c>
      <c r="BS40" s="2" t="inlineStr">
        <is>
          <t>3</t>
        </is>
      </c>
      <c r="BT40" s="2" t="inlineStr">
        <is>
          <t/>
        </is>
      </c>
      <c r="BU40" t="inlineStr">
        <is>
          <t>servizz possibbli għall-ġejjieni għat-tqabbil bijometriku għal diversi sistemi tal-informazzjoni, li jirrispetta r-regoli tal-protezzjoni tad-data personali billi jikkompartimentalizza d-data, b'regoli ta' kontroll tal-aċċess separati għal kull kategorija tad-data</t>
        </is>
      </c>
      <c r="BV40" s="2" t="inlineStr">
        <is>
          <t>gemeenschappelijke dienst voor biometrische matching|
gezamenlijke dienst voor biometrische matching|
gedeelde dienst voor biometrische matching</t>
        </is>
      </c>
      <c r="BW40" s="2" t="inlineStr">
        <is>
          <t>3|
3|
3</t>
        </is>
      </c>
      <c r="BX40" s="2" t="inlineStr">
        <is>
          <t xml:space="preserve">|
|
</t>
        </is>
      </c>
      <c r="BY40" t="inlineStr">
        <is>
          <t>gemeenschappelijke dienst binnen de EU waarmee kan worden gezocht in verschillende informatiesystemen met biometrische gegevens, waarin (in geval van een treffer) een markering kan zijn aangebracht die wijst op een verband met aanverwante biometrische gegevens in andere systemen</t>
        </is>
      </c>
      <c r="BZ40" s="2" t="inlineStr">
        <is>
          <t>wspólny system porównywania danych biometrycznych</t>
        </is>
      </c>
      <c r="CA40" s="2" t="inlineStr">
        <is>
          <t>3</t>
        </is>
      </c>
      <c r="CB40" s="2" t="inlineStr">
        <is>
          <t/>
        </is>
      </c>
      <c r="CC40" t="inlineStr">
        <is>
          <t/>
        </is>
      </c>
      <c r="CD40" s="2" t="inlineStr">
        <is>
          <t>serviço partilhado de correspondências biométricas</t>
        </is>
      </c>
      <c r="CE40" s="2" t="inlineStr">
        <is>
          <t>3</t>
        </is>
      </c>
      <c r="CF40" s="2" t="inlineStr">
        <is>
          <t/>
        </is>
      </c>
      <c r="CG40" t="inlineStr">
        <is>
          <t/>
        </is>
      </c>
      <c r="CH40" s="2" t="inlineStr">
        <is>
          <t>serviciu comun de comparare a datelor biometrice|
BMS comun</t>
        </is>
      </c>
      <c r="CI40" s="2" t="inlineStr">
        <is>
          <t>3|
2</t>
        </is>
      </c>
      <c r="CJ40" s="2" t="inlineStr">
        <is>
          <t xml:space="preserve">|
</t>
        </is>
      </c>
      <c r="CK40" t="inlineStr">
        <is>
          <t/>
        </is>
      </c>
      <c r="CL40" s="2" t="inlineStr">
        <is>
          <t>spoločná služba porovnávania biometrických údajov|
spoločná BMS</t>
        </is>
      </c>
      <c r="CM40" s="2" t="inlineStr">
        <is>
          <t>3|
3</t>
        </is>
      </c>
      <c r="CN40" s="2" t="inlineStr">
        <is>
          <t xml:space="preserve">|
</t>
        </is>
      </c>
      <c r="CO40" t="inlineStr">
        <is>
          <t>nástroj na porovnávanie biometrických údajov (odtlačkov prstov, podôb tvárí) v rôznych informačných systémoch EÚ</t>
        </is>
      </c>
      <c r="CP40" s="2" t="inlineStr">
        <is>
          <t>skupna storitev za ugotavljanje ujemanja biometričnih podatkov</t>
        </is>
      </c>
      <c r="CQ40" s="2" t="inlineStr">
        <is>
          <t>3</t>
        </is>
      </c>
      <c r="CR40" s="2" t="inlineStr">
        <is>
          <t/>
        </is>
      </c>
      <c r="CS40" t="inlineStr">
        <is>
          <t/>
        </is>
      </c>
      <c r="CT40" s="2" t="inlineStr">
        <is>
          <t>gemensam biometrisk matchningstjänst</t>
        </is>
      </c>
      <c r="CU40" s="2" t="inlineStr">
        <is>
          <t>3</t>
        </is>
      </c>
      <c r="CV40" s="2" t="inlineStr">
        <is>
          <t/>
        </is>
      </c>
      <c r="CW40" t="inlineStr">
        <is>
          <t/>
        </is>
      </c>
    </row>
    <row r="41">
      <c r="A41" s="1" t="str">
        <f>HYPERLINK("https://iate.europa.eu/entry/result/2229413/all", "2229413")</f>
        <v>2229413</v>
      </c>
      <c r="B41" t="inlineStr">
        <is>
          <t>EDUCATION AND COMMUNICATIONS</t>
        </is>
      </c>
      <c r="C41" t="inlineStr">
        <is>
          <t>EDUCATION AND COMMUNICATIONS|information technology and data processing</t>
        </is>
      </c>
      <c r="D41" t="inlineStr">
        <is>
          <t>no</t>
        </is>
      </c>
      <c r="E41" t="inlineStr">
        <is>
          <t/>
        </is>
      </c>
      <c r="F41" t="inlineStr">
        <is>
          <t/>
        </is>
      </c>
      <c r="G41" t="inlineStr">
        <is>
          <t/>
        </is>
      </c>
      <c r="H41" t="inlineStr">
        <is>
          <t/>
        </is>
      </c>
      <c r="I41" t="inlineStr">
        <is>
          <t/>
        </is>
      </c>
      <c r="J41" t="inlineStr">
        <is>
          <t/>
        </is>
      </c>
      <c r="K41" t="inlineStr">
        <is>
          <t/>
        </is>
      </c>
      <c r="L41" t="inlineStr">
        <is>
          <t/>
        </is>
      </c>
      <c r="M41" t="inlineStr">
        <is>
          <t/>
        </is>
      </c>
      <c r="N41" s="2" t="inlineStr">
        <is>
          <t>interfacekontroldokument|
ICD</t>
        </is>
      </c>
      <c r="O41" s="2" t="inlineStr">
        <is>
          <t>4|
4</t>
        </is>
      </c>
      <c r="P41" s="2" t="inlineStr">
        <is>
          <t xml:space="preserve">|
</t>
        </is>
      </c>
      <c r="Q41" t="inlineStr">
        <is>
          <t>"Beskriver, hvordan data vil blive udvekslet mellem det centrale system og de nationale systemer".</t>
        </is>
      </c>
      <c r="R41" s="2" t="inlineStr">
        <is>
          <t>Schnittstellenkontrolldokument|
ICD</t>
        </is>
      </c>
      <c r="S41" s="2" t="inlineStr">
        <is>
          <t>3|
2</t>
        </is>
      </c>
      <c r="T41" s="2" t="inlineStr">
        <is>
          <t xml:space="preserve">|
</t>
        </is>
      </c>
      <c r="U41" t="inlineStr">
        <is>
          <t>enthält die Definition der Schnittstelle zwischen dem zentralen SIS II und den nationalen Systemen, zudem enthält es die technischen Spezifikationen der Interaktion zwischen den Systemen (übermittelte Daten und Mitteilungen, verwendete Protokolle, festgelegte Ereigniszeitpunkte und -abfolge)</t>
        </is>
      </c>
      <c r="V41" s="2" t="inlineStr">
        <is>
          <t>Έγγραφο ελέγχου διασύνδεσης|
Έγγραφο Ελέγχου Διασύνδεσης</t>
        </is>
      </c>
      <c r="W41" s="2" t="inlineStr">
        <is>
          <t>3|
3</t>
        </is>
      </c>
      <c r="X41" s="2" t="inlineStr">
        <is>
          <t xml:space="preserve">|
</t>
        </is>
      </c>
      <c r="Y41" t="inlineStr">
        <is>
          <t>περιγράφει το τρόπο με τον οποίο θα ανταλλάσσονται δεδομένα μεταξύ κεντρικών και εθνικών συστημάτων</t>
        </is>
      </c>
      <c r="Z41" s="2" t="inlineStr">
        <is>
          <t>Interface Control Document|
ICD|
Interface Design Document|
Interface Specification</t>
        </is>
      </c>
      <c r="AA41" s="2" t="inlineStr">
        <is>
          <t>3|
3|
1|
1</t>
        </is>
      </c>
      <c r="AB41" s="2" t="inlineStr">
        <is>
          <t xml:space="preserve">|
|
|
</t>
        </is>
      </c>
      <c r="AC41" t="inlineStr">
        <is>
          <t>technical document which describes the interworking of two or more elements of a system that share a common interface, typically used where complex interfaces exist between components that are being developed by different teams</t>
        </is>
      </c>
      <c r="AD41" s="2" t="inlineStr">
        <is>
          <t>Documento de control de interfaces|
DCI</t>
        </is>
      </c>
      <c r="AE41" s="2" t="inlineStr">
        <is>
          <t>2|
2</t>
        </is>
      </c>
      <c r="AF41" s="2" t="inlineStr">
        <is>
          <t xml:space="preserve">|
</t>
        </is>
      </c>
      <c r="AG41" t="inlineStr">
        <is>
          <t>Documento que define el modo de interacción técnica entre diferentes sistemas.</t>
        </is>
      </c>
      <c r="AH41" t="inlineStr">
        <is>
          <t/>
        </is>
      </c>
      <c r="AI41" t="inlineStr">
        <is>
          <t/>
        </is>
      </c>
      <c r="AJ41" t="inlineStr">
        <is>
          <t/>
        </is>
      </c>
      <c r="AK41" t="inlineStr">
        <is>
          <t/>
        </is>
      </c>
      <c r="AL41" s="2" t="inlineStr">
        <is>
          <t>rajapinnan määrittelyasiakirja</t>
        </is>
      </c>
      <c r="AM41" s="2" t="inlineStr">
        <is>
          <t>3</t>
        </is>
      </c>
      <c r="AN41" s="2" t="inlineStr">
        <is>
          <t/>
        </is>
      </c>
      <c r="AO41" t="inlineStr">
        <is>
          <t/>
        </is>
      </c>
      <c r="AP41" s="2" t="inlineStr">
        <is>
          <t>document de contrôle des interfaces|
DCI</t>
        </is>
      </c>
      <c r="AQ41" s="2" t="inlineStr">
        <is>
          <t>3|
3</t>
        </is>
      </c>
      <c r="AR41" s="2" t="inlineStr">
        <is>
          <t xml:space="preserve">|
</t>
        </is>
      </c>
      <c r="AS41" t="inlineStr">
        <is>
          <t>document décrivant les modalités d'échange des données entre le système central et les systèmes nationaux</t>
        </is>
      </c>
      <c r="AT41" t="inlineStr">
        <is>
          <t/>
        </is>
      </c>
      <c r="AU41" t="inlineStr">
        <is>
          <t/>
        </is>
      </c>
      <c r="AV41" t="inlineStr">
        <is>
          <t/>
        </is>
      </c>
      <c r="AW41" t="inlineStr">
        <is>
          <t/>
        </is>
      </c>
      <c r="AX41" t="inlineStr">
        <is>
          <t/>
        </is>
      </c>
      <c r="AY41" t="inlineStr">
        <is>
          <t/>
        </is>
      </c>
      <c r="AZ41" t="inlineStr">
        <is>
          <t/>
        </is>
      </c>
      <c r="BA41" t="inlineStr">
        <is>
          <t/>
        </is>
      </c>
      <c r="BB41" s="2" t="inlineStr">
        <is>
          <t>interfészvezérlési dokumentáció|
ICD</t>
        </is>
      </c>
      <c r="BC41" s="2" t="inlineStr">
        <is>
          <t>4|
4</t>
        </is>
      </c>
      <c r="BD41" s="2" t="inlineStr">
        <is>
          <t xml:space="preserve">|
</t>
        </is>
      </c>
      <c r="BE41" t="inlineStr">
        <is>
          <t>Azon specifikációk és folyamatok gyűjteménye, amelyek a Nemzeti Rendszer (NS) és a Központi Rendszer (CS) közötti kommunikációt definiálják mind a SIS II, mind a VIS esetében.</t>
        </is>
      </c>
      <c r="BF41" s="2" t="inlineStr">
        <is>
          <t>documento di controllo dell'interfaccia|
ICD</t>
        </is>
      </c>
      <c r="BG41" s="2" t="inlineStr">
        <is>
          <t>2|
2</t>
        </is>
      </c>
      <c r="BH41" s="2" t="inlineStr">
        <is>
          <t xml:space="preserve">|
</t>
        </is>
      </c>
      <c r="BI41" t="inlineStr">
        <is>
          <t>Documento che descrive il modo in cui avviene lo scambio di dati tra il sistema centrale e quelli nazionali.</t>
        </is>
      </c>
      <c r="BJ41" s="2" t="inlineStr">
        <is>
          <t>ICD|
sąsajos kontrolės dokumentas</t>
        </is>
      </c>
      <c r="BK41" s="2" t="inlineStr">
        <is>
          <t>3|
3</t>
        </is>
      </c>
      <c r="BL41" s="2" t="inlineStr">
        <is>
          <t xml:space="preserve">|
</t>
        </is>
      </c>
      <c r="BM41" t="inlineStr">
        <is>
          <t/>
        </is>
      </c>
      <c r="BN41" s="2" t="inlineStr">
        <is>
          <t>saskarnes kontroldokuments|
&lt;i&gt;ICD&lt;/i&gt;</t>
        </is>
      </c>
      <c r="BO41" s="2" t="inlineStr">
        <is>
          <t>2|
2</t>
        </is>
      </c>
      <c r="BP41" s="2" t="inlineStr">
        <is>
          <t xml:space="preserve">|
</t>
        </is>
      </c>
      <c r="BQ41" t="inlineStr">
        <is>
          <t>Dokuments, kurā dotas centrālās SIS II un valstu sistēmu atbilstībai un saskarnei nepieciešamās definīcijas un specifikācijas.</t>
        </is>
      </c>
      <c r="BR41" s="2" t="inlineStr">
        <is>
          <t>Dokument ta’ Kontroll tal-Interface|
ICD</t>
        </is>
      </c>
      <c r="BS41" s="2" t="inlineStr">
        <is>
          <t>3|
3</t>
        </is>
      </c>
      <c r="BT41" s="2" t="inlineStr">
        <is>
          <t xml:space="preserve">|
</t>
        </is>
      </c>
      <c r="BU41" t="inlineStr">
        <is>
          <t>dokument li jiddeskrivi l-mod kif l-Istati Membri jistgħu jikkonnettjaw ma' u jużaw is-SIS II</t>
        </is>
      </c>
      <c r="BV41" t="inlineStr">
        <is>
          <t/>
        </is>
      </c>
      <c r="BW41" t="inlineStr">
        <is>
          <t/>
        </is>
      </c>
      <c r="BX41" t="inlineStr">
        <is>
          <t/>
        </is>
      </c>
      <c r="BY41" t="inlineStr">
        <is>
          <t/>
        </is>
      </c>
      <c r="BZ41" s="2" t="inlineStr">
        <is>
          <t>dokument kontroli interfejsu</t>
        </is>
      </c>
      <c r="CA41" s="2" t="inlineStr">
        <is>
          <t>3</t>
        </is>
      </c>
      <c r="CB41" s="2" t="inlineStr">
        <is>
          <t/>
        </is>
      </c>
      <c r="CC41" t="inlineStr">
        <is>
          <t/>
        </is>
      </c>
      <c r="CD41" s="2" t="inlineStr">
        <is>
          <t>Documento de Controlo das Interfaces|
DCI</t>
        </is>
      </c>
      <c r="CE41" s="2" t="inlineStr">
        <is>
          <t>3|
3</t>
        </is>
      </c>
      <c r="CF41" s="2" t="inlineStr">
        <is>
          <t xml:space="preserve">|
</t>
        </is>
      </c>
      <c r="CG41" t="inlineStr">
        <is>
          <t>Documento elaborado pela Comissão que define a interface entre o sistema central [do Sistema de Informação de Schengen II] e os sistemas nacionais e deve incluir as especificações técnicas das interacções entre sistemas em termos de elementos dos dados e de mensagens transmitidas, de protocolos utilizados e ainda de programação e sucessão dos eventos.</t>
        </is>
      </c>
      <c r="CH41" s="2" t="inlineStr">
        <is>
          <t>document de control al interfeței</t>
        </is>
      </c>
      <c r="CI41" s="2" t="inlineStr">
        <is>
          <t>2</t>
        </is>
      </c>
      <c r="CJ41" s="2" t="inlineStr">
        <is>
          <t/>
        </is>
      </c>
      <c r="CK41" t="inlineStr">
        <is>
          <t/>
        </is>
      </c>
      <c r="CL41" t="inlineStr">
        <is>
          <t/>
        </is>
      </c>
      <c r="CM41" t="inlineStr">
        <is>
          <t/>
        </is>
      </c>
      <c r="CN41" t="inlineStr">
        <is>
          <t/>
        </is>
      </c>
      <c r="CO41" t="inlineStr">
        <is>
          <t/>
        </is>
      </c>
      <c r="CP41" s="2" t="inlineStr">
        <is>
          <t>kontrolni dokument vmesnika</t>
        </is>
      </c>
      <c r="CQ41" s="2" t="inlineStr">
        <is>
          <t>3</t>
        </is>
      </c>
      <c r="CR41" s="2" t="inlineStr">
        <is>
          <t/>
        </is>
      </c>
      <c r="CS41" t="inlineStr">
        <is>
          <t/>
        </is>
      </c>
      <c r="CT41" s="2" t="inlineStr">
        <is>
          <t>dokument för gränssnittskontroll|
ICD</t>
        </is>
      </c>
      <c r="CU41" s="2" t="inlineStr">
        <is>
          <t>2|
2</t>
        </is>
      </c>
      <c r="CV41" s="2" t="inlineStr">
        <is>
          <t xml:space="preserve">|
</t>
        </is>
      </c>
      <c r="CW41" t="inlineStr">
        <is>
          <t/>
        </is>
      </c>
    </row>
    <row r="42">
      <c r="A42" s="1" t="str">
        <f>HYPERLINK("https://iate.europa.eu/entry/result/160349/all", "160349")</f>
        <v>160349</v>
      </c>
      <c r="B42" t="inlineStr">
        <is>
          <t>TRANSPORT;PRODUCTION, TECHNOLOGY AND RESEARCH</t>
        </is>
      </c>
      <c r="C42" t="inlineStr">
        <is>
          <t>TRANSPORT;PRODUCTION, TECHNOLOGY AND RESEARCH|technology and technical regulations|technology;PRODUCTION, TECHNOLOGY AND RESEARCH|technology and technical regulations|technical regulations|standardisation</t>
        </is>
      </c>
      <c r="D42" t="inlineStr">
        <is>
          <t>no</t>
        </is>
      </c>
      <c r="E42" t="inlineStr">
        <is>
          <t/>
        </is>
      </c>
      <c r="F42" t="inlineStr">
        <is>
          <t/>
        </is>
      </c>
      <c r="G42" t="inlineStr">
        <is>
          <t/>
        </is>
      </c>
      <c r="H42" t="inlineStr">
        <is>
          <t/>
        </is>
      </c>
      <c r="I42" t="inlineStr">
        <is>
          <t/>
        </is>
      </c>
      <c r="J42" t="inlineStr">
        <is>
          <t/>
        </is>
      </c>
      <c r="K42" t="inlineStr">
        <is>
          <t/>
        </is>
      </c>
      <c r="L42" t="inlineStr">
        <is>
          <t/>
        </is>
      </c>
      <c r="M42" t="inlineStr">
        <is>
          <t/>
        </is>
      </c>
      <c r="N42" s="2" t="inlineStr">
        <is>
          <t>dokument vedrørende kontrol med udveksling af flyvedata</t>
        </is>
      </c>
      <c r="O42" s="2" t="inlineStr">
        <is>
          <t>3</t>
        </is>
      </c>
      <c r="P42" s="2" t="inlineStr">
        <is>
          <t/>
        </is>
      </c>
      <c r="Q42" t="inlineStr">
        <is>
          <t/>
        </is>
      </c>
      <c r="R42" s="2" t="inlineStr">
        <is>
          <t>FDE-ICD|
Flugdatenaustausch-Schnittstellensteuerungsdokument</t>
        </is>
      </c>
      <c r="S42" s="2" t="inlineStr">
        <is>
          <t>3|
3</t>
        </is>
      </c>
      <c r="T42" s="2" t="inlineStr">
        <is>
          <t xml:space="preserve">|
</t>
        </is>
      </c>
      <c r="U42" t="inlineStr">
        <is>
          <t/>
        </is>
      </c>
      <c r="V42" s="2" t="inlineStr">
        <is>
          <t>FDE-ICD|
ανταλλαγή δεδοµένων πτήσεως — έγγραφο ελέγχου διεπαφής</t>
        </is>
      </c>
      <c r="W42" s="2" t="inlineStr">
        <is>
          <t>3|
3</t>
        </is>
      </c>
      <c r="X42" s="2" t="inlineStr">
        <is>
          <t xml:space="preserve">|
</t>
        </is>
      </c>
      <c r="Y42" t="inlineStr">
        <is>
          <t/>
        </is>
      </c>
      <c r="Z42" s="2" t="inlineStr">
        <is>
          <t>FDE-ICD|
Flight Data Exchange - Interface Control Document</t>
        </is>
      </c>
      <c r="AA42" s="2" t="inlineStr">
        <is>
          <t>3|
3</t>
        </is>
      </c>
      <c r="AB42" s="2" t="inlineStr">
        <is>
          <t xml:space="preserve">|
</t>
        </is>
      </c>
      <c r="AC42" t="inlineStr">
        <is>
          <t/>
        </is>
      </c>
      <c r="AD42" s="2" t="inlineStr">
        <is>
          <t>FDE-ICD|
documento de control de interfaz para el intercambio de datos de vuelo</t>
        </is>
      </c>
      <c r="AE42" s="2" t="inlineStr">
        <is>
          <t>3|
3</t>
        </is>
      </c>
      <c r="AF42" s="2" t="inlineStr">
        <is>
          <t xml:space="preserve">|
</t>
        </is>
      </c>
      <c r="AG42" t="inlineStr">
        <is>
          <t/>
        </is>
      </c>
      <c r="AH42" t="inlineStr">
        <is>
          <t/>
        </is>
      </c>
      <c r="AI42" t="inlineStr">
        <is>
          <t/>
        </is>
      </c>
      <c r="AJ42" t="inlineStr">
        <is>
          <t/>
        </is>
      </c>
      <c r="AK42" t="inlineStr">
        <is>
          <t/>
        </is>
      </c>
      <c r="AL42" s="2" t="inlineStr">
        <is>
          <t>lentotietojen siirron rajapinnan kontrolli|
FDE-ICD</t>
        </is>
      </c>
      <c r="AM42" s="2" t="inlineStr">
        <is>
          <t>3|
3</t>
        </is>
      </c>
      <c r="AN42" s="2" t="inlineStr">
        <is>
          <t xml:space="preserve">|
</t>
        </is>
      </c>
      <c r="AO42" t="inlineStr">
        <is>
          <t/>
        </is>
      </c>
      <c r="AP42" s="2" t="inlineStr">
        <is>
          <t>FDE-ICD|
document de contrôle d'interface pour l'échange de données de vol</t>
        </is>
      </c>
      <c r="AQ42" s="2" t="inlineStr">
        <is>
          <t>3|
3</t>
        </is>
      </c>
      <c r="AR42" s="2" t="inlineStr">
        <is>
          <t xml:space="preserve">|
</t>
        </is>
      </c>
      <c r="AS42" t="inlineStr">
        <is>
          <t/>
        </is>
      </c>
      <c r="AT42" t="inlineStr">
        <is>
          <t/>
        </is>
      </c>
      <c r="AU42" t="inlineStr">
        <is>
          <t/>
        </is>
      </c>
      <c r="AV42" t="inlineStr">
        <is>
          <t/>
        </is>
      </c>
      <c r="AW42" t="inlineStr">
        <is>
          <t/>
        </is>
      </c>
      <c r="AX42" t="inlineStr">
        <is>
          <t/>
        </is>
      </c>
      <c r="AY42" t="inlineStr">
        <is>
          <t/>
        </is>
      </c>
      <c r="AZ42" t="inlineStr">
        <is>
          <t/>
        </is>
      </c>
      <c r="BA42" t="inlineStr">
        <is>
          <t/>
        </is>
      </c>
      <c r="BB42" t="inlineStr">
        <is>
          <t/>
        </is>
      </c>
      <c r="BC42" t="inlineStr">
        <is>
          <t/>
        </is>
      </c>
      <c r="BD42" t="inlineStr">
        <is>
          <t/>
        </is>
      </c>
      <c r="BE42" t="inlineStr">
        <is>
          <t/>
        </is>
      </c>
      <c r="BF42" s="2" t="inlineStr">
        <is>
          <t>scambio di dati di volo - documento relativo al controllo di interfaccia|
FDE-ICD</t>
        </is>
      </c>
      <c r="BG42" s="2" t="inlineStr">
        <is>
          <t>3|
3</t>
        </is>
      </c>
      <c r="BH42" s="2" t="inlineStr">
        <is>
          <t xml:space="preserve">|
</t>
        </is>
      </c>
      <c r="BI42" t="inlineStr">
        <is>
          <t/>
        </is>
      </c>
      <c r="BJ42" t="inlineStr">
        <is>
          <t/>
        </is>
      </c>
      <c r="BK42" t="inlineStr">
        <is>
          <t/>
        </is>
      </c>
      <c r="BL42" t="inlineStr">
        <is>
          <t/>
        </is>
      </c>
      <c r="BM42" t="inlineStr">
        <is>
          <t/>
        </is>
      </c>
      <c r="BN42" t="inlineStr">
        <is>
          <t/>
        </is>
      </c>
      <c r="BO42" t="inlineStr">
        <is>
          <t/>
        </is>
      </c>
      <c r="BP42" t="inlineStr">
        <is>
          <t/>
        </is>
      </c>
      <c r="BQ42" t="inlineStr">
        <is>
          <t/>
        </is>
      </c>
      <c r="BR42" t="inlineStr">
        <is>
          <t/>
        </is>
      </c>
      <c r="BS42" t="inlineStr">
        <is>
          <t/>
        </is>
      </c>
      <c r="BT42" t="inlineStr">
        <is>
          <t/>
        </is>
      </c>
      <c r="BU42" t="inlineStr">
        <is>
          <t/>
        </is>
      </c>
      <c r="BV42" s="2" t="inlineStr">
        <is>
          <t>FDE-ICD</t>
        </is>
      </c>
      <c r="BW42" s="2" t="inlineStr">
        <is>
          <t>3</t>
        </is>
      </c>
      <c r="BX42" s="2" t="inlineStr">
        <is>
          <t/>
        </is>
      </c>
      <c r="BY42" t="inlineStr">
        <is>
          <t/>
        </is>
      </c>
      <c r="BZ42" t="inlineStr">
        <is>
          <t/>
        </is>
      </c>
      <c r="CA42" t="inlineStr">
        <is>
          <t/>
        </is>
      </c>
      <c r="CB42" t="inlineStr">
        <is>
          <t/>
        </is>
      </c>
      <c r="CC42" t="inlineStr">
        <is>
          <t/>
        </is>
      </c>
      <c r="CD42" s="2" t="inlineStr">
        <is>
          <t>FDE-ICD|
documento de controlo do interface de intercâmbio de informação de voo</t>
        </is>
      </c>
      <c r="CE42" s="2" t="inlineStr">
        <is>
          <t>3|
3</t>
        </is>
      </c>
      <c r="CF42" s="2" t="inlineStr">
        <is>
          <t xml:space="preserve">|
</t>
        </is>
      </c>
      <c r="CG42" t="inlineStr">
        <is>
          <t/>
        </is>
      </c>
      <c r="CH42" t="inlineStr">
        <is>
          <t/>
        </is>
      </c>
      <c r="CI42" t="inlineStr">
        <is>
          <t/>
        </is>
      </c>
      <c r="CJ42" t="inlineStr">
        <is>
          <t/>
        </is>
      </c>
      <c r="CK42" t="inlineStr">
        <is>
          <t/>
        </is>
      </c>
      <c r="CL42" t="inlineStr">
        <is>
          <t/>
        </is>
      </c>
      <c r="CM42" t="inlineStr">
        <is>
          <t/>
        </is>
      </c>
      <c r="CN42" t="inlineStr">
        <is>
          <t/>
        </is>
      </c>
      <c r="CO42" t="inlineStr">
        <is>
          <t/>
        </is>
      </c>
      <c r="CP42" t="inlineStr">
        <is>
          <t/>
        </is>
      </c>
      <c r="CQ42" t="inlineStr">
        <is>
          <t/>
        </is>
      </c>
      <c r="CR42" t="inlineStr">
        <is>
          <t/>
        </is>
      </c>
      <c r="CS42" t="inlineStr">
        <is>
          <t/>
        </is>
      </c>
      <c r="CT42" s="2" t="inlineStr">
        <is>
          <t>FDE-ICD|
dokument för kontroll av gränssnitt</t>
        </is>
      </c>
      <c r="CU42" s="2" t="inlineStr">
        <is>
          <t>3|
3</t>
        </is>
      </c>
      <c r="CV42" s="2" t="inlineStr">
        <is>
          <t xml:space="preserve">|
</t>
        </is>
      </c>
      <c r="CW42" t="inlineStr">
        <is>
          <t/>
        </is>
      </c>
    </row>
    <row r="43">
      <c r="A43" s="1" t="str">
        <f>HYPERLINK("https://iate.europa.eu/entry/result/924607/all", "924607")</f>
        <v>924607</v>
      </c>
      <c r="B43" t="inlineStr">
        <is>
          <t>EUROPEAN UNION;LAW;SOCIAL QUESTIONS</t>
        </is>
      </c>
      <c r="C43" t="inlineStr">
        <is>
          <t>EUROPEAN UNION|European construction|European Union;LAW|criminal law;SOCIAL QUESTIONS|migration</t>
        </is>
      </c>
      <c r="D43" t="inlineStr">
        <is>
          <t>yes</t>
        </is>
      </c>
      <c r="E43" t="inlineStr">
        <is>
          <t/>
        </is>
      </c>
      <c r="F43" s="2" t="inlineStr">
        <is>
          <t>машинночетим документ за пътуване|
МЧДП</t>
        </is>
      </c>
      <c r="G43" s="2" t="inlineStr">
        <is>
          <t>4|
3</t>
        </is>
      </c>
      <c r="H43" s="2" t="inlineStr">
        <is>
          <t xml:space="preserve">|
</t>
        </is>
      </c>
      <c r="I43" t="inlineStr">
        <is>
          <t>международен пътен документ, съдържащ както данни, които могат да се четат с невъоръжено око, така и данни, които се разчитат машинно</t>
        </is>
      </c>
      <c r="J43" s="2" t="inlineStr">
        <is>
          <t>strojově čitelný cestovní doklad</t>
        </is>
      </c>
      <c r="K43" s="2" t="inlineStr">
        <is>
          <t>3</t>
        </is>
      </c>
      <c r="L43" s="2" t="inlineStr">
        <is>
          <t/>
        </is>
      </c>
      <c r="M43" t="inlineStr">
        <is>
          <t/>
        </is>
      </c>
      <c r="N43" s="2" t="inlineStr">
        <is>
          <t>MRTD|
maskinlæsbart rejsedokument</t>
        </is>
      </c>
      <c r="O43" s="2" t="inlineStr">
        <is>
          <t>3|
3</t>
        </is>
      </c>
      <c r="P43" s="2" t="inlineStr">
        <is>
          <t xml:space="preserve">|
</t>
        </is>
      </c>
      <c r="Q43" t="inlineStr">
        <is>
          <t/>
        </is>
      </c>
      <c r="R43" s="2" t="inlineStr">
        <is>
          <t>maschinell lesbares Reisedokument|
maschinenlesbares Reisedokument</t>
        </is>
      </c>
      <c r="S43" s="2" t="inlineStr">
        <is>
          <t>2|
3</t>
        </is>
      </c>
      <c r="T43" s="2" t="inlineStr">
        <is>
          <t xml:space="preserve">|
</t>
        </is>
      </c>
      <c r="U43" t="inlineStr">
        <is>
          <t>internationales Reisedokument, das neben direkt zu entnehmenden Informationen auch Daten enthält, die nur mit Geräten ausgelesen werden können</t>
        </is>
      </c>
      <c r="V43" s="2" t="inlineStr">
        <is>
          <t>μηχανικώς αναγνώσιμο ταξιδιωτικό έγγραφο</t>
        </is>
      </c>
      <c r="W43" s="2" t="inlineStr">
        <is>
          <t>4</t>
        </is>
      </c>
      <c r="X43" s="2" t="inlineStr">
        <is>
          <t/>
        </is>
      </c>
      <c r="Y43" t="inlineStr">
        <is>
          <t/>
        </is>
      </c>
      <c r="Z43" s="2" t="inlineStr">
        <is>
          <t>MRTD|
machine readable travel document</t>
        </is>
      </c>
      <c r="AA43" s="2" t="inlineStr">
        <is>
          <t>3|
3</t>
        </is>
      </c>
      <c r="AB43" s="2" t="inlineStr">
        <is>
          <t xml:space="preserve">|
</t>
        </is>
      </c>
      <c r="AC43" t="inlineStr">
        <is>
          <t>official document, issued by a State or organization, which is used by the holder for international travel (e.g. passport, visa, MRtd) and which contains mandatory visual (eye readable) data and a separate mandatory data summary in a format which is capable of being read by machine</t>
        </is>
      </c>
      <c r="AD43" s="2" t="inlineStr">
        <is>
          <t>documento de viaje de lectura mecánica|
DVLM</t>
        </is>
      </c>
      <c r="AE43" s="2" t="inlineStr">
        <is>
          <t>3|
4</t>
        </is>
      </c>
      <c r="AF43" s="2" t="inlineStr">
        <is>
          <t xml:space="preserve">|
</t>
        </is>
      </c>
      <c r="AG43" t="inlineStr">
        <is>
          <t>Documento oficial (...) expedido por un Estado u organización que el titular emplea en viajes internacionales (p. ej., pasaporte, visado, documento oficial de identidad) y que contiene datos visuales (lectura ocular) obligatorios y un resumen de datos obligatorio por separado en formato capaz de leerse mecánicamente.</t>
        </is>
      </c>
      <c r="AH43" s="2" t="inlineStr">
        <is>
          <t>masinloetav reisidokument</t>
        </is>
      </c>
      <c r="AI43" s="2" t="inlineStr">
        <is>
          <t>3</t>
        </is>
      </c>
      <c r="AJ43" s="2" t="inlineStr">
        <is>
          <t/>
        </is>
      </c>
      <c r="AK43" t="inlineStr">
        <is>
          <t>reisidokument, mis sisaldab mikrokiipi, kuhu on kantud biomeetriliste andmetena näokujutis ja masinloetav kood</t>
        </is>
      </c>
      <c r="AL43" s="2" t="inlineStr">
        <is>
          <t>koneellisesti luettava matkustusasiakirja|
koneluettava matkustusasiakirja</t>
        </is>
      </c>
      <c r="AM43" s="2" t="inlineStr">
        <is>
          <t>3|
3</t>
        </is>
      </c>
      <c r="AN43" s="2" t="inlineStr">
        <is>
          <t xml:space="preserve">|
</t>
        </is>
      </c>
      <c r="AO43" t="inlineStr">
        <is>
          <t/>
        </is>
      </c>
      <c r="AP43" s="2" t="inlineStr">
        <is>
          <t>DVLM|
MRTD|
document de voyage lisible à la machine</t>
        </is>
      </c>
      <c r="AQ43" s="2" t="inlineStr">
        <is>
          <t>3|
3|
3</t>
        </is>
      </c>
      <c r="AR43" s="2" t="inlineStr">
        <is>
          <t xml:space="preserve">preferred|
|
</t>
        </is>
      </c>
      <c r="AS43" t="inlineStr">
        <is>
          <t>document de voyage international contenant des données lisibles à l'oeil et à la machine</t>
        </is>
      </c>
      <c r="AT43" s="2" t="inlineStr">
        <is>
          <t>doiciméad taistil meaisín-inléite|
DTMI</t>
        </is>
      </c>
      <c r="AU43" s="2" t="inlineStr">
        <is>
          <t>3|
3</t>
        </is>
      </c>
      <c r="AV43" s="2" t="inlineStr">
        <is>
          <t xml:space="preserve">|
</t>
        </is>
      </c>
      <c r="AW43" t="inlineStr">
        <is>
          <t/>
        </is>
      </c>
      <c r="AX43" t="inlineStr">
        <is>
          <t/>
        </is>
      </c>
      <c r="AY43" t="inlineStr">
        <is>
          <t/>
        </is>
      </c>
      <c r="AZ43" t="inlineStr">
        <is>
          <t/>
        </is>
      </c>
      <c r="BA43" t="inlineStr">
        <is>
          <t/>
        </is>
      </c>
      <c r="BB43" s="2" t="inlineStr">
        <is>
          <t>MRTD|
géppel olvasható úti okmány</t>
        </is>
      </c>
      <c r="BC43" s="2" t="inlineStr">
        <is>
          <t>3|
4</t>
        </is>
      </c>
      <c r="BD43" s="2" t="inlineStr">
        <is>
          <t xml:space="preserve">admitted|
</t>
        </is>
      </c>
      <c r="BE43" t="inlineStr">
        <is>
          <t>gépi olvasásra alkalmas adatsort tartalmazó úti okmány</t>
        </is>
      </c>
      <c r="BF43" s="2" t="inlineStr">
        <is>
          <t>documento di viaggio a lettura ottica</t>
        </is>
      </c>
      <c r="BG43" s="2" t="inlineStr">
        <is>
          <t>3</t>
        </is>
      </c>
      <c r="BH43" s="2" t="inlineStr">
        <is>
          <t/>
        </is>
      </c>
      <c r="BI43" t="inlineStr">
        <is>
          <t>documento valido per spostamenti internazionali composto da una zona di ispezione visiva, contenente la denominazione del documento, la fotografia del titolare, i dati anagrafici e quelli relativi all'emissione e alla validità del documento e da una &lt;i&gt;zona a lettura ottica&lt;/i&gt; [ &lt;a href="/entry/result/906900/all" id="ENTRY_TO_ENTRY_CONVERTER" target="_blank"&gt;IATE:906900&lt;/a&gt; ], contenente alcune delle informazioni della zona di ispezione visiva sotto forma di sequenza alfanumerica leggibile da appositi lettori, al fine di agevolare il controllo dei documenti di viaggio</t>
        </is>
      </c>
      <c r="BJ43" s="2" t="inlineStr">
        <is>
          <t>mašininio nuskaitymo kelionės dokumentas</t>
        </is>
      </c>
      <c r="BK43" s="2" t="inlineStr">
        <is>
          <t>3</t>
        </is>
      </c>
      <c r="BL43" s="2" t="inlineStr">
        <is>
          <t/>
        </is>
      </c>
      <c r="BM43" t="inlineStr">
        <is>
          <t>tarptautiniu mastu pripažįstamas kelionės dokumentas, kuriame yra plika akimi matomų ir mašininiu būdu nuskaitomų duomenų</t>
        </is>
      </c>
      <c r="BN43" s="2" t="inlineStr">
        <is>
          <t>mašīnlasāms ceļošanas dokuments</t>
        </is>
      </c>
      <c r="BO43" s="2" t="inlineStr">
        <is>
          <t>2</t>
        </is>
      </c>
      <c r="BP43" s="2" t="inlineStr">
        <is>
          <t/>
        </is>
      </c>
      <c r="BQ43" t="inlineStr">
        <is>
          <t/>
        </is>
      </c>
      <c r="BR43" s="2" t="inlineStr">
        <is>
          <t>dokument tal-ivvjaġġar li jinqara minn magna</t>
        </is>
      </c>
      <c r="BS43" s="2" t="inlineStr">
        <is>
          <t>3</t>
        </is>
      </c>
      <c r="BT43" s="2" t="inlineStr">
        <is>
          <t/>
        </is>
      </c>
      <c r="BU43" t="inlineStr">
        <is>
          <t/>
        </is>
      </c>
      <c r="BV43" s="2" t="inlineStr">
        <is>
          <t>MRTD|
machineleesbaar reisdocument</t>
        </is>
      </c>
      <c r="BW43" s="2" t="inlineStr">
        <is>
          <t>3|
3</t>
        </is>
      </c>
      <c r="BX43" s="2" t="inlineStr">
        <is>
          <t xml:space="preserve">|
</t>
        </is>
      </c>
      <c r="BY43" t="inlineStr">
        <is>
          <t/>
        </is>
      </c>
      <c r="BZ43" s="2" t="inlineStr">
        <is>
          <t>dokument podróży odczytywany maszynowo</t>
        </is>
      </c>
      <c r="CA43" s="2" t="inlineStr">
        <is>
          <t>3</t>
        </is>
      </c>
      <c r="CB43" s="2" t="inlineStr">
        <is>
          <t/>
        </is>
      </c>
      <c r="CC43" t="inlineStr">
        <is>
          <t/>
        </is>
      </c>
      <c r="CD43" s="2" t="inlineStr">
        <is>
          <t>documento de viagem de leitura ótica|
DVLO|
documento de viagem de leitura automática</t>
        </is>
      </c>
      <c r="CE43" s="2" t="inlineStr">
        <is>
          <t>3|
3|
3</t>
        </is>
      </c>
      <c r="CF43" s="2" t="inlineStr">
        <is>
          <t xml:space="preserve">|
|
</t>
        </is>
      </c>
      <c r="CG43" t="inlineStr">
        <is>
          <t/>
        </is>
      </c>
      <c r="CH43" s="2" t="inlineStr">
        <is>
          <t>MRTD|
document de călătorie care poate fi citit automat|
document de călătorie cu citire optică</t>
        </is>
      </c>
      <c r="CI43" s="2" t="inlineStr">
        <is>
          <t>3|
3|
3</t>
        </is>
      </c>
      <c r="CJ43" s="2" t="inlineStr">
        <is>
          <t xml:space="preserve">|
|
</t>
        </is>
      </c>
      <c r="CK43" t="inlineStr">
        <is>
          <t>document oficial (pașaport, viză sau carte de identitate) emis de un stat sau de o organizație, utilizat de titular în scopul trecerii frontierei și care include date de identificare ale titularului și elemente obligatorii de securitate lizibile cu ochiul liber (în zona de control vizual), împreună cu un rezumat al acestor date într-un format alfanumeric care poate fi citit de dispozitive de citire optică (în zona de citire optică)</t>
        </is>
      </c>
      <c r="CL43" s="2" t="inlineStr">
        <is>
          <t>strojovo čitateľný cestovný doklad</t>
        </is>
      </c>
      <c r="CM43" s="2" t="inlineStr">
        <is>
          <t>3</t>
        </is>
      </c>
      <c r="CN43" s="2" t="inlineStr">
        <is>
          <t/>
        </is>
      </c>
      <c r="CO43" t="inlineStr">
        <is>
          <t/>
        </is>
      </c>
      <c r="CP43" s="2" t="inlineStr">
        <is>
          <t>strojno berljiva potna listina</t>
        </is>
      </c>
      <c r="CQ43" s="2" t="inlineStr">
        <is>
          <t>3</t>
        </is>
      </c>
      <c r="CR43" s="2" t="inlineStr">
        <is>
          <t/>
        </is>
      </c>
      <c r="CS43" t="inlineStr">
        <is>
          <t/>
        </is>
      </c>
      <c r="CT43" s="2" t="inlineStr">
        <is>
          <t>maskinläsbar resehandling</t>
        </is>
      </c>
      <c r="CU43" s="2" t="inlineStr">
        <is>
          <t>3</t>
        </is>
      </c>
      <c r="CV43" s="2" t="inlineStr">
        <is>
          <t/>
        </is>
      </c>
      <c r="CW43" t="inlineStr">
        <is>
          <t>internationell resehandling såsom pass, där personsidan omfattar ett fält för visuell inspektion och ett maskinläsbart fält på vilket del av den visuellt läsbara informationen återges med alfanumeriska tecken</t>
        </is>
      </c>
    </row>
    <row r="44">
      <c r="A44" s="1" t="str">
        <f>HYPERLINK("https://iate.europa.eu/entry/result/3524288/all", "3524288")</f>
        <v>3524288</v>
      </c>
      <c r="B44" t="inlineStr">
        <is>
          <t>TRANSPORT</t>
        </is>
      </c>
      <c r="C44" t="inlineStr">
        <is>
          <t>TRANSPORT|air and space transport|air transport</t>
        </is>
      </c>
      <c r="D44" t="inlineStr">
        <is>
          <t>yes</t>
        </is>
      </c>
      <c r="E44" t="inlineStr">
        <is>
          <t/>
        </is>
      </c>
      <c r="F44" s="2" t="inlineStr">
        <is>
          <t>полетен екипаж|
екипаж</t>
        </is>
      </c>
      <c r="G44" s="2" t="inlineStr">
        <is>
          <t>3|
3</t>
        </is>
      </c>
      <c r="H44" s="2" t="inlineStr">
        <is>
          <t xml:space="preserve">|
</t>
        </is>
      </c>
      <c r="I44" t="inlineStr">
        <is>
          <t/>
        </is>
      </c>
      <c r="J44" s="2" t="inlineStr">
        <is>
          <t>letová posádka</t>
        </is>
      </c>
      <c r="K44" s="2" t="inlineStr">
        <is>
          <t>3</t>
        </is>
      </c>
      <c r="L44" s="2" t="inlineStr">
        <is>
          <t/>
        </is>
      </c>
      <c r="M44" t="inlineStr">
        <is>
          <t/>
        </is>
      </c>
      <c r="N44" s="2" t="inlineStr">
        <is>
          <t>flyvebesætning</t>
        </is>
      </c>
      <c r="O44" s="2" t="inlineStr">
        <is>
          <t>3</t>
        </is>
      </c>
      <c r="P44" s="2" t="inlineStr">
        <is>
          <t/>
        </is>
      </c>
      <c r="Q44" t="inlineStr">
        <is>
          <t/>
        </is>
      </c>
      <c r="R44" s="2" t="inlineStr">
        <is>
          <t>Flugbesatzung</t>
        </is>
      </c>
      <c r="S44" s="2" t="inlineStr">
        <is>
          <t>3</t>
        </is>
      </c>
      <c r="T44" s="2" t="inlineStr">
        <is>
          <t/>
        </is>
      </c>
      <c r="U44" t="inlineStr">
        <is>
          <t/>
        </is>
      </c>
      <c r="V44" s="2" t="inlineStr">
        <is>
          <t>ιπτάμενο πλήρωμα</t>
        </is>
      </c>
      <c r="W44" s="2" t="inlineStr">
        <is>
          <t>2</t>
        </is>
      </c>
      <c r="X44" s="2" t="inlineStr">
        <is>
          <t/>
        </is>
      </c>
      <c r="Y44" t="inlineStr">
        <is>
          <t/>
        </is>
      </c>
      <c r="Z44" s="2" t="inlineStr">
        <is>
          <t>flight crew</t>
        </is>
      </c>
      <c r="AA44" s="2" t="inlineStr">
        <is>
          <t>3</t>
        </is>
      </c>
      <c r="AB44" s="2" t="inlineStr">
        <is>
          <t/>
        </is>
      </c>
      <c r="AC44" t="inlineStr">
        <is>
          <t>those members of the aircrew whose primary concern is the operation and navigation of the aircraft and its safety in flight.</t>
        </is>
      </c>
      <c r="AD44" s="2" t="inlineStr">
        <is>
          <t>tripulación de vuelo|
tripulación</t>
        </is>
      </c>
      <c r="AE44" s="2" t="inlineStr">
        <is>
          <t>3|
3</t>
        </is>
      </c>
      <c r="AF44" s="2" t="inlineStr">
        <is>
          <t xml:space="preserve">|
</t>
        </is>
      </c>
      <c r="AG44" t="inlineStr">
        <is>
          <t/>
        </is>
      </c>
      <c r="AH44" s="2" t="inlineStr">
        <is>
          <t>lennumeeskond</t>
        </is>
      </c>
      <c r="AI44" s="2" t="inlineStr">
        <is>
          <t>3</t>
        </is>
      </c>
      <c r="AJ44" s="2" t="inlineStr">
        <is>
          <t/>
        </is>
      </c>
      <c r="AK44" t="inlineStr">
        <is>
          <t/>
        </is>
      </c>
      <c r="AL44" s="2" t="inlineStr">
        <is>
          <t>ohjaamomiehistö</t>
        </is>
      </c>
      <c r="AM44" s="2" t="inlineStr">
        <is>
          <t>3</t>
        </is>
      </c>
      <c r="AN44" s="2" t="inlineStr">
        <is>
          <t/>
        </is>
      </c>
      <c r="AO44" t="inlineStr">
        <is>
          <t/>
        </is>
      </c>
      <c r="AP44" s="2" t="inlineStr">
        <is>
          <t>équipage de conduite de vol</t>
        </is>
      </c>
      <c r="AQ44" s="2" t="inlineStr">
        <is>
          <t>3</t>
        </is>
      </c>
      <c r="AR44" s="2" t="inlineStr">
        <is>
          <t/>
        </is>
      </c>
      <c r="AS44" t="inlineStr">
        <is>
          <t/>
        </is>
      </c>
      <c r="AT44" s="2" t="inlineStr">
        <is>
          <t>foireann eitilte|
foireann aeir</t>
        </is>
      </c>
      <c r="AU44" s="2" t="inlineStr">
        <is>
          <t>3|
3</t>
        </is>
      </c>
      <c r="AV44" s="2" t="inlineStr">
        <is>
          <t xml:space="preserve">|
</t>
        </is>
      </c>
      <c r="AW44" t="inlineStr">
        <is>
          <t/>
        </is>
      </c>
      <c r="AX44" s="2" t="inlineStr">
        <is>
          <t>letačka posada</t>
        </is>
      </c>
      <c r="AY44" s="2" t="inlineStr">
        <is>
          <t>3</t>
        </is>
      </c>
      <c r="AZ44" s="2" t="inlineStr">
        <is>
          <t/>
        </is>
      </c>
      <c r="BA44" t="inlineStr">
        <is>
          <t>članovi posade zrakoplova koji posjeduju odgovarajuću dozvolu za upravljanje zrakoplovom tijekom vremena letačke dužnosti</t>
        </is>
      </c>
      <c r="BB44" s="2" t="inlineStr">
        <is>
          <t>hajózó személyzet</t>
        </is>
      </c>
      <c r="BC44" s="2" t="inlineStr">
        <is>
          <t>3</t>
        </is>
      </c>
      <c r="BD44" s="2" t="inlineStr">
        <is>
          <t/>
        </is>
      </c>
      <c r="BE44" t="inlineStr">
        <is>
          <t/>
        </is>
      </c>
      <c r="BF44" s="2" t="inlineStr">
        <is>
          <t>equipaggio</t>
        </is>
      </c>
      <c r="BG44" s="2" t="inlineStr">
        <is>
          <t>3</t>
        </is>
      </c>
      <c r="BH44" s="2" t="inlineStr">
        <is>
          <t/>
        </is>
      </c>
      <c r="BI44" t="inlineStr">
        <is>
          <t/>
        </is>
      </c>
      <c r="BJ44" s="2" t="inlineStr">
        <is>
          <t>skrydžio įgula</t>
        </is>
      </c>
      <c r="BK44" s="2" t="inlineStr">
        <is>
          <t>3</t>
        </is>
      </c>
      <c r="BL44" s="2" t="inlineStr">
        <is>
          <t/>
        </is>
      </c>
      <c r="BM44" t="inlineStr">
        <is>
          <t/>
        </is>
      </c>
      <c r="BN44" s="2" t="inlineStr">
        <is>
          <t>lidojuma apkalpe</t>
        </is>
      </c>
      <c r="BO44" s="2" t="inlineStr">
        <is>
          <t>3</t>
        </is>
      </c>
      <c r="BP44" s="2" t="inlineStr">
        <is>
          <t/>
        </is>
      </c>
      <c r="BQ44" t="inlineStr">
        <is>
          <t/>
        </is>
      </c>
      <c r="BR44" s="2" t="inlineStr">
        <is>
          <t>ekwipaġġ tat-titjira</t>
        </is>
      </c>
      <c r="BS44" s="2" t="inlineStr">
        <is>
          <t>2</t>
        </is>
      </c>
      <c r="BT44" s="2" t="inlineStr">
        <is>
          <t/>
        </is>
      </c>
      <c r="BU44" t="inlineStr">
        <is>
          <t/>
        </is>
      </c>
      <c r="BV44" s="2" t="inlineStr">
        <is>
          <t>cockpitpersoneel</t>
        </is>
      </c>
      <c r="BW44" s="2" t="inlineStr">
        <is>
          <t>3</t>
        </is>
      </c>
      <c r="BX44" s="2" t="inlineStr">
        <is>
          <t/>
        </is>
      </c>
      <c r="BY44" t="inlineStr">
        <is>
          <t>onderdeel van de bemanning dat "aan boord van een luchtvaartuig werkzaamheden heeft te verrichten die van direct belang zijn voor de bediening van het luchtvaartuig tijdens de vlucht"</t>
        </is>
      </c>
      <c r="BZ44" s="2" t="inlineStr">
        <is>
          <t>załoga lotnicza</t>
        </is>
      </c>
      <c r="CA44" s="2" t="inlineStr">
        <is>
          <t>3</t>
        </is>
      </c>
      <c r="CB44" s="2" t="inlineStr">
        <is>
          <t/>
        </is>
      </c>
      <c r="CC44" t="inlineStr">
        <is>
          <t>członkowie załogi statku powietrznego, których głównym zadaniem jest użytkowanie i nawigacja statku powietrznego i zapewnienie jego bezpieczeństwa w trakcie lotu</t>
        </is>
      </c>
      <c r="CD44" s="2" t="inlineStr">
        <is>
          <t>tripulação de voo</t>
        </is>
      </c>
      <c r="CE44" s="2" t="inlineStr">
        <is>
          <t>2</t>
        </is>
      </c>
      <c r="CF44" s="2" t="inlineStr">
        <is>
          <t/>
        </is>
      </c>
      <c r="CG44" t="inlineStr">
        <is>
          <t/>
        </is>
      </c>
      <c r="CH44" s="2" t="inlineStr">
        <is>
          <t>echipaj de zbor</t>
        </is>
      </c>
      <c r="CI44" s="2" t="inlineStr">
        <is>
          <t>2</t>
        </is>
      </c>
      <c r="CJ44" s="2" t="inlineStr">
        <is>
          <t/>
        </is>
      </c>
      <c r="CK44" t="inlineStr">
        <is>
          <t/>
        </is>
      </c>
      <c r="CL44" s="2" t="inlineStr">
        <is>
          <t>letová posádka</t>
        </is>
      </c>
      <c r="CM44" s="2" t="inlineStr">
        <is>
          <t>3</t>
        </is>
      </c>
      <c r="CN44" s="2" t="inlineStr">
        <is>
          <t/>
        </is>
      </c>
      <c r="CO44" t="inlineStr">
        <is>
          <t/>
        </is>
      </c>
      <c r="CP44" s="2" t="inlineStr">
        <is>
          <t>letalska posadka</t>
        </is>
      </c>
      <c r="CQ44" s="2" t="inlineStr">
        <is>
          <t>2</t>
        </is>
      </c>
      <c r="CR44" s="2" t="inlineStr">
        <is>
          <t/>
        </is>
      </c>
      <c r="CS44" t="inlineStr">
        <is>
          <t/>
        </is>
      </c>
      <c r="CT44" s="2" t="inlineStr">
        <is>
          <t>flygbesättning</t>
        </is>
      </c>
      <c r="CU44" s="2" t="inlineStr">
        <is>
          <t>3</t>
        </is>
      </c>
      <c r="CV44" s="2" t="inlineStr">
        <is>
          <t/>
        </is>
      </c>
      <c r="CW44" t="inlineStr">
        <is>
          <t/>
        </is>
      </c>
    </row>
    <row r="45">
      <c r="A45" s="1" t="str">
        <f>HYPERLINK("https://iate.europa.eu/entry/result/915879/all", "915879")</f>
        <v>915879</v>
      </c>
      <c r="B45" t="inlineStr">
        <is>
          <t>SOCIAL QUESTIONS;EDUCATION AND COMMUNICATIONS;LAW;EUROPEAN UNION</t>
        </is>
      </c>
      <c r="C45" t="inlineStr">
        <is>
          <t>SOCIAL QUESTIONS|migration;EDUCATION AND COMMUNICATIONS|information technology and data processing;LAW|international law|private international law|rights of aliens|admission of aliens|visa policy;EUROPEAN UNION|European construction|European Union|area of freedom, security and justice</t>
        </is>
      </c>
      <c r="D45" t="inlineStr">
        <is>
          <t>yes</t>
        </is>
      </c>
      <c r="E45" t="inlineStr">
        <is>
          <t/>
        </is>
      </c>
      <c r="F45" s="2" t="inlineStr">
        <is>
          <t>Визова информационна система|
ВИС</t>
        </is>
      </c>
      <c r="G45" s="2" t="inlineStr">
        <is>
          <t>3|
3</t>
        </is>
      </c>
      <c r="H45" s="2" t="inlineStr">
        <is>
          <t xml:space="preserve">|
</t>
        </is>
      </c>
      <c r="I45" t="inlineStr">
        <is>
          <t>система, чиято цел е да подобри прилагането на общата визова политика за краткосрочните пребивавания, консулското сътрудничество и консултациите между визовите органи посредством улесняване на обмена на данни между държавите членки относно заявленията и свързаните с това решения</t>
        </is>
      </c>
      <c r="J45" s="2" t="inlineStr">
        <is>
          <t>Vízový informační systém|
VIS</t>
        </is>
      </c>
      <c r="K45" s="2" t="inlineStr">
        <is>
          <t>4|
4</t>
        </is>
      </c>
      <c r="L45" s="2" t="inlineStr">
        <is>
          <t xml:space="preserve">|
</t>
        </is>
      </c>
      <c r="M45" t="inlineStr">
        <is>
          <t>systém, jehož účelem je zlepšovat provádění
 společné vízové politiky, konzulární spolupráce a konzultace mezi ústředními
 vízovými orgány usnadněním výměny údajů o žádostech a o souvisejících
 rozhodnutích mezi členskými státy</t>
        </is>
      </c>
      <c r="N45" s="2" t="inlineStr">
        <is>
          <t>VIS|
visuminformationssystem</t>
        </is>
      </c>
      <c r="O45" s="2" t="inlineStr">
        <is>
          <t>3|
3</t>
        </is>
      </c>
      <c r="P45" s="2" t="inlineStr">
        <is>
          <t xml:space="preserve">|
</t>
        </is>
      </c>
      <c r="Q45" t="inlineStr">
        <is>
          <t>system med det formål at forbedre gennemførelsen af den fælles visumpolitik, det konsulære samarbejde og konsultationerne mellem de centrale visummyndigheder ved at lette udvekslingen af oplysninger mellem medlemsstaterne om ansøgninger og om afgørelser</t>
        </is>
      </c>
      <c r="R45" s="2" t="inlineStr">
        <is>
          <t>VIS|
Visa-Informationssystem</t>
        </is>
      </c>
      <c r="S45" s="2" t="inlineStr">
        <is>
          <t>3|
3</t>
        </is>
      </c>
      <c r="T45" s="2" t="inlineStr">
        <is>
          <t xml:space="preserve">|
</t>
        </is>
      </c>
      <c r="U45" t="inlineStr">
        <is>
          <t>System für den Austausch von Visa-Daten zwischen Mitgliedstaaten, das es den ermächtigten nationalen Behörden ermöglicht, Visa-Daten einzutragen, zu aktualisieren und diese Daten elektronisch abzurufen</t>
        </is>
      </c>
      <c r="V45" s="2" t="inlineStr">
        <is>
          <t>Σύστημα Πληροφοριών για τις Θεωρήσεις|
VIS</t>
        </is>
      </c>
      <c r="W45" s="2" t="inlineStr">
        <is>
          <t>3|
3</t>
        </is>
      </c>
      <c r="X45" s="2" t="inlineStr">
        <is>
          <t xml:space="preserve">|
</t>
        </is>
      </c>
      <c r="Y45" t="inlineStr">
        <is>
          <t>σύστημα που αποσκοπεί στην καλύτερη εφαρμογή της
κοινής πολιτικής θεωρήσεων, την προξενική συνεργασία και τη διαβούλευση μεταξύ
κεντρικών προξενικών αρχών, διευκολύνοντας την ανταλλαγή δεδομένων μεταξύ των
κρατών μελών για τις αιτήσεις θεωρήσεων και τις σχετικές αποφάσεις</t>
        </is>
      </c>
      <c r="Z45" s="2" t="inlineStr">
        <is>
          <t>VIS|
Visa Information System</t>
        </is>
      </c>
      <c r="AA45" s="2" t="inlineStr">
        <is>
          <t>3|
4</t>
        </is>
      </c>
      <c r="AB45" s="2" t="inlineStr">
        <is>
          <t xml:space="preserve">|
</t>
        </is>
      </c>
      <c r="AC45" t="inlineStr">
        <is>
          <t>system with the
purpose of improving the implementation of the common visa policy, consular
cooperation and consultation between central visa authorities by facilitating
the exchange of data between Member States on applications and on the decisions
relating thereto</t>
        </is>
      </c>
      <c r="AD45" s="2" t="inlineStr">
        <is>
          <t>VIS|
Sistema de Información de Visados</t>
        </is>
      </c>
      <c r="AE45" s="2" t="inlineStr">
        <is>
          <t>4|
4</t>
        </is>
      </c>
      <c r="AF45" s="2" t="inlineStr">
        <is>
          <t xml:space="preserve">|
</t>
        </is>
      </c>
      <c r="AG45" t="inlineStr">
        <is>
          <t>Sistema para el intercambio de datos sobre visados entre los Estados miembros, que permite a las autoridades nacionales autorizadas incorporar y actualizar datos sobre visados y consultarlos electrónicamente.</t>
        </is>
      </c>
      <c r="AH45" s="2" t="inlineStr">
        <is>
          <t>viisainfosüsteem|
VIS</t>
        </is>
      </c>
      <c r="AI45" s="2" t="inlineStr">
        <is>
          <t>3|
3</t>
        </is>
      </c>
      <c r="AJ45" s="2" t="inlineStr">
        <is>
          <t xml:space="preserve">|
</t>
        </is>
      </c>
      <c r="AK45" t="inlineStr">
        <is>
          <t>süsteem, mille eesmärk on parandada ühise viisapoliitika rakendamist, konsulaarkoostööd ning viisasid väljastavate keskasutuste vahelist konsulteerimist, lihtsustades taotlusi ja nende suhtes tehtud otsuseid käsitleva teabe vahetamist liikmesriikide vahel</t>
        </is>
      </c>
      <c r="AL45" s="2" t="inlineStr">
        <is>
          <t>viisumitietojärjestelmä|
VIS</t>
        </is>
      </c>
      <c r="AM45" s="2" t="inlineStr">
        <is>
          <t>3|
3</t>
        </is>
      </c>
      <c r="AN45" s="2" t="inlineStr">
        <is>
          <t xml:space="preserve">|
</t>
        </is>
      </c>
      <c r="AO45" t="inlineStr">
        <is>
          <t>järjestelmä, jonka tarkoituksena on parantaa yhteisen viisumipolitiikan täytäntöönpanoa, konsuliyhteistyötä ja keskusviisumiviranomaisten keskinäistä kuulemista helpottamalla jäsenmaiden välistä viisumihakemuksia ja niihin liittyviä päätöksiä koskevaa tietojenvaihtoa</t>
        </is>
      </c>
      <c r="AP45" s="2" t="inlineStr">
        <is>
          <t>VIS|
système d'information sur les visas</t>
        </is>
      </c>
      <c r="AQ45" s="2" t="inlineStr">
        <is>
          <t>3|
3</t>
        </is>
      </c>
      <c r="AR45" s="2" t="inlineStr">
        <is>
          <t xml:space="preserve">|
</t>
        </is>
      </c>
      <c r="AS45" t="inlineStr">
        <is>
          <t>système ayant pour objet d'améliorer la mise en œuvre de la politique commune en matière de visas, la coopération consulaire et la consultation des autorités consulaires centrales chargées des visas en facilitant l'échange de données entre les États membres sur les demandes de visas et les décisions y relatives</t>
        </is>
      </c>
      <c r="AT45" s="2" t="inlineStr">
        <is>
          <t>VIS|
an Córas Faisnéise Víosaí</t>
        </is>
      </c>
      <c r="AU45" s="2" t="inlineStr">
        <is>
          <t>3|
3</t>
        </is>
      </c>
      <c r="AV45" s="2" t="inlineStr">
        <is>
          <t xml:space="preserve">|
</t>
        </is>
      </c>
      <c r="AW45" t="inlineStr">
        <is>
          <t/>
        </is>
      </c>
      <c r="AX45" s="2" t="inlineStr">
        <is>
          <t>vizni informacijski sustav|
VIS</t>
        </is>
      </c>
      <c r="AY45" s="2" t="inlineStr">
        <is>
          <t>3|
3</t>
        </is>
      </c>
      <c r="AZ45" s="2" t="inlineStr">
        <is>
          <t xml:space="preserve">|
</t>
        </is>
      </c>
      <c r="BA45" t="inlineStr">
        <is>
          <t/>
        </is>
      </c>
      <c r="BB45" s="2" t="inlineStr">
        <is>
          <t>vízuminformációs rendszer|
VIS</t>
        </is>
      </c>
      <c r="BC45" s="2" t="inlineStr">
        <is>
          <t>3|
3</t>
        </is>
      </c>
      <c r="BD45" s="2" t="inlineStr">
        <is>
          <t xml:space="preserve">|
</t>
        </is>
      </c>
      <c r="BE45" t="inlineStr">
        <is>
          <t>rendszer, amelynek célja, hogy a kérelmekkel és az ezekhez kapcsolódó határozatokkal kapcsolatos adatok tagállamok közötti cseréjének megkönnyítése révén javítsa a közös vízumpolitika végrehajtását, a konzuli együttműködést és a központi vízumhatóságok közötti konzultációt</t>
        </is>
      </c>
      <c r="BF45" s="2" t="inlineStr">
        <is>
          <t>sistema di informazione visti|
VIS</t>
        </is>
      </c>
      <c r="BG45" s="2" t="inlineStr">
        <is>
          <t>3|
3</t>
        </is>
      </c>
      <c r="BH45" s="2" t="inlineStr">
        <is>
          <t xml:space="preserve">|
</t>
        </is>
      </c>
      <c r="BI45" t="inlineStr">
        <is>
          <t>sistema di scambio tra gli Stati membri di dati relativi ai visti, che permette alle autorità nazionali autorizzate di inserire e aggiornare dati relativi ai visti, nonché di consultare tali dati per via elettronica</t>
        </is>
      </c>
      <c r="BJ45" s="2" t="inlineStr">
        <is>
          <t>Vizų informacinė sistema|
VIS</t>
        </is>
      </c>
      <c r="BK45" s="2" t="inlineStr">
        <is>
          <t>4|
4</t>
        </is>
      </c>
      <c r="BL45" s="2" t="inlineStr">
        <is>
          <t xml:space="preserve">|
</t>
        </is>
      </c>
      <c r="BM45" t="inlineStr">
        <is>
          <t>sistema, kurios tikslas – gerinti bendros vizų politikos įgyvendinimą, konsulinį bendradarbiavimą ir centrinių vizų institucijų konsultavimąsi, sudarant palankesnes sąlygas valstybėms narėms keistis duomenimis apie prašymus ir su jais susijusius sprendimus</t>
        </is>
      </c>
      <c r="BN45" s="2" t="inlineStr">
        <is>
          <t>Vīzu informācijas sistēma|
VIS</t>
        </is>
      </c>
      <c r="BO45" s="2" t="inlineStr">
        <is>
          <t>3|
3</t>
        </is>
      </c>
      <c r="BP45" s="2" t="inlineStr">
        <is>
          <t xml:space="preserve">|
</t>
        </is>
      </c>
      <c r="BQ45" t="inlineStr">
        <is>
          <t>sistēma, kuras mērķis ir uzlabot kopējās vīzu politikas īstenošanu, konsulāro sadarbību un konsultācijas starp centrālajām vīzu iestādēm, atvieglojot datu apmaiņu starp dalībvalstīm saistībā ar pieteikumiem un ar tiem saistītajiem lēmumiem</t>
        </is>
      </c>
      <c r="BR45" s="2" t="inlineStr">
        <is>
          <t>VIS|
Sistema ta' Informazzjoni dwar il-Viża</t>
        </is>
      </c>
      <c r="BS45" s="2" t="inlineStr">
        <is>
          <t>3|
3</t>
        </is>
      </c>
      <c r="BT45" s="2" t="inlineStr">
        <is>
          <t xml:space="preserve">|
</t>
        </is>
      </c>
      <c r="BU45" t="inlineStr">
        <is>
          <t>sistema li għandha l-għan li ttejjeb l-implimentazzjoni tal-politika komuni tal-viża, il-kooperazzjoni konsulari u l-konsultazzjoni bejn l-awtoritajiet ċentrali tal-viża billi tiffaċilita l-iskambju ta' data bejn l-Istati Membri dwar l-applikazzjonijiet u d-deċiżjonijiet relatati u tippermetti li dawn l-awtoritajiet idaħħlu, jaġġornaw u jikkonsultaw id-data tal-viża elettronikament</t>
        </is>
      </c>
      <c r="BV45" s="2" t="inlineStr">
        <is>
          <t>VIS|
visuminformatiesysteem</t>
        </is>
      </c>
      <c r="BW45" s="2" t="inlineStr">
        <is>
          <t>3|
4</t>
        </is>
      </c>
      <c r="BX45" s="2" t="inlineStr">
        <is>
          <t xml:space="preserve">|
</t>
        </is>
      </c>
      <c r="BY45" t="inlineStr">
        <is>
          <t>systeem voor de uitwisseling tussen de lidstaten van informatie op het gebied van visa, waarin de bevoegde nationale autoriteiten informatie op het gebied van visa kunnen invoeren, deze kunnen bijwerken en langs elektronische weg kunnen raadplegen</t>
        </is>
      </c>
      <c r="BZ45" s="2" t="inlineStr">
        <is>
          <t>VIS|
wizowy system informacyjny</t>
        </is>
      </c>
      <c r="CA45" s="2" t="inlineStr">
        <is>
          <t>3|
3</t>
        </is>
      </c>
      <c r="CB45" s="2" t="inlineStr">
        <is>
          <t xml:space="preserve">|
</t>
        </is>
      </c>
      <c r="CC45" t="inlineStr">
        <is>
          <t>system mający na celu poprawę realizacji wspólnej polityki wizowej, poprawę współpracy konsularnej i procesu konsultacji pomiędzy centralnymi organami wizowymi poprzez ułatwienie wymiany danych pomiędzy państwami członkowskimi o wnioskach i związanych z nimi decyzjach</t>
        </is>
      </c>
      <c r="CD45" s="2" t="inlineStr">
        <is>
          <t>Sistema de Informação sobre Vistos|
VIS</t>
        </is>
      </c>
      <c r="CE45" s="2" t="inlineStr">
        <is>
          <t>3|
3</t>
        </is>
      </c>
      <c r="CF45" s="2" t="inlineStr">
        <is>
          <t xml:space="preserve">|
</t>
        </is>
      </c>
      <c r="CG45" t="inlineStr">
        <is>
          <t>Sistema que tem por objetivo melhorar a aplicação da política comum em matéria de vistos, a cooperação consular e a consulta entre as autoridades centrais responsáveis pelos vistos ao facilitar o intercâmbio de dados entre Estados-Membros sobre os pedidos de vistos e as decisões relativas aos mesmos.</t>
        </is>
      </c>
      <c r="CH45" s="2" t="inlineStr">
        <is>
          <t>VIS|
Sistemul de informații privind vizele</t>
        </is>
      </c>
      <c r="CI45" s="2" t="inlineStr">
        <is>
          <t>4|
3</t>
        </is>
      </c>
      <c r="CJ45" s="2" t="inlineStr">
        <is>
          <t xml:space="preserve">|
</t>
        </is>
      </c>
      <c r="CK45" t="inlineStr">
        <is>
          <t>sistemul informatic al Uniunii Europene, instituit prin Decizia 2004/512/CE a Consiliului din 8 iunie 2004 de instituire a Sistemului de informații privind vizele (VIS), publicată în Jurnalul Oficial al Uniunii Europene nr. L 213 din 15 iunie 2004, destinat schimbului de date privind vizele, care permite autorităților competente din statele membre ale Uniunii Europene să introducă, să actualizeze și să consulte aceste date pe cale electronică</t>
        </is>
      </c>
      <c r="CL45" s="2" t="inlineStr">
        <is>
          <t>VIS|
vízový informačný systém</t>
        </is>
      </c>
      <c r="CM45" s="2" t="inlineStr">
        <is>
          <t>3|
4</t>
        </is>
      </c>
      <c r="CN45" s="2" t="inlineStr">
        <is>
          <t xml:space="preserve">|
</t>
        </is>
      </c>
      <c r="CO45" t="inlineStr">
        <is>
          <t>systém, ktorého účelom je zlepšiť vykonávanie spoločnej vízovej politiky, konzulárnu spoluprácu a konzultácie medzi ústrednými vízovými orgánmi uľahčením výmeny údajov o žiadostiach a súvisiacich rozhodnutiach medzi členskými štátmi</t>
        </is>
      </c>
      <c r="CP45" s="2" t="inlineStr">
        <is>
          <t>Vizumski informacijski sistem|
VIS</t>
        </is>
      </c>
      <c r="CQ45" s="2" t="inlineStr">
        <is>
          <t>3|
3</t>
        </is>
      </c>
      <c r="CR45" s="2" t="inlineStr">
        <is>
          <t xml:space="preserve">|
</t>
        </is>
      </c>
      <c r="CS45" t="inlineStr">
        <is>
          <t>&lt;p&gt;informacijski sistem, ki z olajšanjem izmenjave podatkov med državami članicami o vlogah za izdajo vizumov in s tem povezanih spremljajočih odločitvah pomaga k izboljšanju izvajanja skupne vizumske politike, konzularnega sodelovanja in posvetovanja med centralnimi &lt;a href="https://iate.europa.eu/entry/result/3568652/all" target="_blank"&gt;vizumskimi oblastmi&lt;/a&gt;&lt;/p&gt;</t>
        </is>
      </c>
      <c r="CT45" s="2" t="inlineStr">
        <is>
          <t>informationssystemet för viseringar|
VIS</t>
        </is>
      </c>
      <c r="CU45" s="2" t="inlineStr">
        <is>
          <t>3|
3</t>
        </is>
      </c>
      <c r="CV45" s="2" t="inlineStr">
        <is>
          <t xml:space="preserve">|
</t>
        </is>
      </c>
      <c r="CW45" t="inlineStr">
        <is>
          <t/>
        </is>
      </c>
    </row>
    <row r="46">
      <c r="A46" s="1" t="str">
        <f>HYPERLINK("https://iate.europa.eu/entry/result/2208396/all", "2208396")</f>
        <v>2208396</v>
      </c>
      <c r="B46" t="inlineStr">
        <is>
          <t>SOCIAL QUESTIONS;EUROPEAN UNION;POLITICS</t>
        </is>
      </c>
      <c r="C46" t="inlineStr">
        <is>
          <t>SOCIAL QUESTIONS|migration;EUROPEAN UNION|European construction|European Union|area of freedom, security and justice;POLITICS|politics and public safety|public safety|public order|police checks|border control</t>
        </is>
      </c>
      <c r="D46" t="inlineStr">
        <is>
          <t>yes</t>
        </is>
      </c>
      <c r="E46" t="inlineStr">
        <is>
          <t/>
        </is>
      </c>
      <c r="F46" s="2" t="inlineStr">
        <is>
          <t>гранична проверка</t>
        </is>
      </c>
      <c r="G46" s="2" t="inlineStr">
        <is>
          <t>4</t>
        </is>
      </c>
      <c r="H46" s="2" t="inlineStr">
        <is>
          <t/>
        </is>
      </c>
      <c r="I46" t="inlineStr">
        <is>
          <t>проверка, извършвана на гранично-пропускателните пунктове, за да се гарантира, че лицата, включително превозните им средства и предметите в тяхно владение, могат да получат разрешение за влизане на територията на държавите членки или за излизане</t>
        </is>
      </c>
      <c r="J46" s="2" t="inlineStr">
        <is>
          <t>hraniční kontrola</t>
        </is>
      </c>
      <c r="K46" s="2" t="inlineStr">
        <is>
          <t>3</t>
        </is>
      </c>
      <c r="L46" s="2" t="inlineStr">
        <is>
          <t/>
        </is>
      </c>
      <c r="M46" t="inlineStr">
        <is>
          <t>kontrola prováděná na hraničních přechodech, aby se zajistilo, že osobám, včetně jejich dopravních prostředků a předmětů, které mají v držení, může být povolen vstup na území členských států EU nebo jeho opuštění</t>
        </is>
      </c>
      <c r="N46" s="2" t="inlineStr">
        <is>
          <t>ind- og udrejsekontrol</t>
        </is>
      </c>
      <c r="O46" s="2" t="inlineStr">
        <is>
          <t>3</t>
        </is>
      </c>
      <c r="P46" s="2" t="inlineStr">
        <is>
          <t/>
        </is>
      </c>
      <c r="Q46" t="inlineStr">
        <is>
          <t>kontrol ved grænseovergangsstederne for at sikre, at personer, herunder deres transportmidler og genstande i deres besiddelse, kan få lov til at rejse ind i eller ud af medlemsstaternes område</t>
        </is>
      </c>
      <c r="R46" s="2" t="inlineStr">
        <is>
          <t>Grenzübertrittskontrolle</t>
        </is>
      </c>
      <c r="S46" s="2" t="inlineStr">
        <is>
          <t>4</t>
        </is>
      </c>
      <c r="T46" s="2" t="inlineStr">
        <is>
          <t/>
        </is>
      </c>
      <c r="U46" t="inlineStr">
        <is>
          <t>Kontrolle, die an den Grenzübergangsstellen erfolgt, um festzustellen, ob die betreffenden Personen mit ihrem Fortbewegungsmittel und den von ihnen mitgeführten Sachen in das Hoheitsgebiet der Mitgliedstaaten einreisen oder aus dem Hoheitsgebiet der Mitgliedstaaten ausreisen dürfen</t>
        </is>
      </c>
      <c r="V46" s="2" t="inlineStr">
        <is>
          <t>συνοριακός έλεγχος</t>
        </is>
      </c>
      <c r="W46" s="2" t="inlineStr">
        <is>
          <t>3</t>
        </is>
      </c>
      <c r="X46" s="2" t="inlineStr">
        <is>
          <t/>
        </is>
      </c>
      <c r="Y46" t="inlineStr">
        <is>
          <t>έλεγχος στα συνοριακά σημεία διέλευσης, προκειμένου να εξακριβωθεί ότι τα πρόσωπα, τα μέσα μεταφοράς τους και τα αντικείμενα που έχουν στην κατοχή τους δικαιούνται να εισέλθουν στην επικράτεια των κρατών μελών ή να την εγκαταλείψουν</t>
        </is>
      </c>
      <c r="Z46" s="2" t="inlineStr">
        <is>
          <t>border control|
border check</t>
        </is>
      </c>
      <c r="AA46" s="2" t="inlineStr">
        <is>
          <t>1|
4</t>
        </is>
      </c>
      <c r="AB46" s="2" t="inlineStr">
        <is>
          <t xml:space="preserve">|
</t>
        </is>
      </c>
      <c r="AC46" t="inlineStr">
        <is>
          <t>check carried out at border crossing points, to ensure that persons, including their means of transport and the objects in their possession, may be authorised to enter the territory of the Member States or authorised to leave it</t>
        </is>
      </c>
      <c r="AD46" s="2" t="inlineStr">
        <is>
          <t>inspección fronteriza</t>
        </is>
      </c>
      <c r="AE46" s="2" t="inlineStr">
        <is>
          <t>4</t>
        </is>
      </c>
      <c r="AF46" s="2" t="inlineStr">
        <is>
          <t/>
        </is>
      </c>
      <c r="AG46" t="inlineStr">
        <is>
          <t>Inspección efectuada en los pasos fronterizos con el fin de verificar que se puede autorizar a una persona, incluidos sus medios de transporte y los objetos en su posesión, a entrar en el territorio de los Estados miembros o a abandonarlo.</t>
        </is>
      </c>
      <c r="AH46" s="2" t="inlineStr">
        <is>
          <t>kontroll piiril</t>
        </is>
      </c>
      <c r="AI46" s="2" t="inlineStr">
        <is>
          <t>3</t>
        </is>
      </c>
      <c r="AJ46" s="2" t="inlineStr">
        <is>
          <t/>
        </is>
      </c>
      <c r="AK46" t="inlineStr">
        <is>
          <t>piiripunktis teostatav kontroll tagamaks, et isikutel, sealhulgas nende transpordivahenditel ja nende valduses olevatel esemetel võib lubada siseneda liikmesriigi territooriumile või sealt lahkuda</t>
        </is>
      </c>
      <c r="AL46" s="2" t="inlineStr">
        <is>
          <t>rajalla tehtävä tarkastus|
rajatarkastus</t>
        </is>
      </c>
      <c r="AM46" s="2" t="inlineStr">
        <is>
          <t>3|
3</t>
        </is>
      </c>
      <c r="AN46" s="2" t="inlineStr">
        <is>
          <t xml:space="preserve">|
</t>
        </is>
      </c>
      <c r="AO46" t="inlineStr">
        <is>
          <t>rajanylityspaikoilla suoritettava tarkastus, jonka tarkoituksena on varmistaa, että henkilöt ja heidän kulkuneuvonsa sekä heidän hallussaan olevat esineet voidaan päästää jäsenvaltioiden alueelle tai pois sieltä</t>
        </is>
      </c>
      <c r="AP46" s="2" t="inlineStr">
        <is>
          <t>vérification aux frontières</t>
        </is>
      </c>
      <c r="AQ46" s="2" t="inlineStr">
        <is>
          <t>4</t>
        </is>
      </c>
      <c r="AR46" s="2" t="inlineStr">
        <is>
          <t/>
        </is>
      </c>
      <c r="AS46" t="inlineStr">
        <is>
          <t>vérification effectuée aux points de passage frontaliers afin de s'assurer que les personnes, y compris leurs moyens de transport et les objets en leur possession peuvent être autorisés à entrer sur le territoire des États membres ou à le quitter</t>
        </is>
      </c>
      <c r="AT46" s="2" t="inlineStr">
        <is>
          <t>seiceáil ag an teorainn|
seiceáil teorann</t>
        </is>
      </c>
      <c r="AU46" s="2" t="inlineStr">
        <is>
          <t>3|
3</t>
        </is>
      </c>
      <c r="AV46" s="2" t="inlineStr">
        <is>
          <t xml:space="preserve">admitted|
</t>
        </is>
      </c>
      <c r="AW46" t="inlineStr">
        <is>
          <t/>
        </is>
      </c>
      <c r="AX46" s="2" t="inlineStr">
        <is>
          <t>granična kontrola</t>
        </is>
      </c>
      <c r="AY46" s="2" t="inlineStr">
        <is>
          <t>3</t>
        </is>
      </c>
      <c r="AZ46" s="2" t="inlineStr">
        <is>
          <t/>
        </is>
      </c>
      <c r="BA46" t="inlineStr">
        <is>
          <t>kontrola koja se provodi na graničnim prijelazima kako bi se osiguralo da se osobama i njihovim prijevoznim sredstvima te predmetima koje posjeduju može odobriti ulazak u državno područje ili izlazak iz državnog područja država članica</t>
        </is>
      </c>
      <c r="BB46" s="2" t="inlineStr">
        <is>
          <t>határforgalom-ellenőrzés</t>
        </is>
      </c>
      <c r="BC46" s="2" t="inlineStr">
        <is>
          <t>4</t>
        </is>
      </c>
      <c r="BD46" s="2" t="inlineStr">
        <is>
          <t/>
        </is>
      </c>
      <c r="BE46" t="inlineStr">
        <is>
          <t>a határátkelőhelyeken végzett ellenőrzés annak megállapítására, hogy a személyek, beleértve az azok birtokában lévő közlekedési eszközöket és tárgyakat, beléptethetőek-e a tagállamok területére, illetve elhagyhatják-e azt</t>
        </is>
      </c>
      <c r="BF46" s="2" t="inlineStr">
        <is>
          <t>verifica di frontiera</t>
        </is>
      </c>
      <c r="BG46" s="2" t="inlineStr">
        <is>
          <t>4</t>
        </is>
      </c>
      <c r="BH46" s="2" t="inlineStr">
        <is>
          <t/>
        </is>
      </c>
      <c r="BI46" t="inlineStr">
        <is>
          <t>verifica effettuata ai valichi di frontiera al fine di accertare che le persone, compresi i loro mezzi di trasporto e gli oggetti in loro possesso, possano essere autorizzati ad entrare nel territorio degli Stati membri o autorizzati a lasciarlo</t>
        </is>
      </c>
      <c r="BJ46" s="2" t="inlineStr">
        <is>
          <t>patikrinimas kertant sieną</t>
        </is>
      </c>
      <c r="BK46" s="2" t="inlineStr">
        <is>
          <t>3</t>
        </is>
      </c>
      <c r="BL46" s="2" t="inlineStr">
        <is>
          <t/>
        </is>
      </c>
      <c r="BM46" t="inlineStr">
        <is>
          <t>sienos perėjimo punktuose atliekamas patikrinimas, skirtas užtikrinti, kad asmenims, įskaitant jų transporto priemones ir jų turimus daiktus, būtų leidžiama atvykti į valstybių narių teritoriją arba iš jos išvykti</t>
        </is>
      </c>
      <c r="BN46" s="2" t="inlineStr">
        <is>
          <t>robežpārbaude</t>
        </is>
      </c>
      <c r="BO46" s="2" t="inlineStr">
        <is>
          <t>4</t>
        </is>
      </c>
      <c r="BP46" s="2" t="inlineStr">
        <is>
          <t/>
        </is>
      </c>
      <c r="BQ46" t="inlineStr">
        <is>
          <t>pārbaude, ko veic robežšķērsošanas vietās, lai nodrošinātu, ka personām, tostarp viņu transportlīdzekļiem un mantām drīkst atļaut ieceļot dalībvalstu teritorijā vai izceļot no tās</t>
        </is>
      </c>
      <c r="BR46" s="2" t="inlineStr">
        <is>
          <t>kontroll fuq il-fruntieri|
verifika fuq il-fruntiera|
verifika fil-fruntieri</t>
        </is>
      </c>
      <c r="BS46" s="2" t="inlineStr">
        <is>
          <t>0|
3|
2</t>
        </is>
      </c>
      <c r="BT46" s="2" t="inlineStr">
        <is>
          <t xml:space="preserve">|
|
</t>
        </is>
      </c>
      <c r="BU46" t="inlineStr">
        <is>
          <t>verifika mwettqa f’punti ta' qsim tal-fruntiera, sabiex ikun żgurat li persuni, il-mezzi tat-trasport tagħhom u l-oġġetti fil-pussess tagħhom jitħallew jidħlu fit-territorju tal-Istati Membri jew jitilqu minnu</t>
        </is>
      </c>
      <c r="BV46" s="2" t="inlineStr">
        <is>
          <t>grenscontrole</t>
        </is>
      </c>
      <c r="BW46" s="2" t="inlineStr">
        <is>
          <t>4</t>
        </is>
      </c>
      <c r="BX46" s="2" t="inlineStr">
        <is>
          <t/>
        </is>
      </c>
      <c r="BY46" t="inlineStr">
        <is>
          <t>in de Schengencontext: controle die aan een grensdoorlaatpost wordt verricht om na te gaan of de betrokken personen, hun vervoermiddelen en de voorwerpen in hun bezit het grondgebied van de lidstaten mogen binnenkomen dan wel verlaten</t>
        </is>
      </c>
      <c r="BZ46" s="2" t="inlineStr">
        <is>
          <t>odprawa graniczna</t>
        </is>
      </c>
      <c r="CA46" s="2" t="inlineStr">
        <is>
          <t>3</t>
        </is>
      </c>
      <c r="CB46" s="2" t="inlineStr">
        <is>
          <t/>
        </is>
      </c>
      <c r="CC46" t="inlineStr">
        <is>
          <t>czynności kontrolne przeprowadzane na przejściach granicznych w celu zapewnienia, aby można było zezwolić na wjazd osób, w tym ich środków transportu oraz przedmiotów będących w ich posiadaniu, na terytorium państw członkowskich lub aby można było zezwolić na opuszczenie przez nie tego terytorium</t>
        </is>
      </c>
      <c r="CD46" s="2" t="inlineStr">
        <is>
          <t>controlo de fronteira</t>
        </is>
      </c>
      <c r="CE46" s="2" t="inlineStr">
        <is>
          <t>3</t>
        </is>
      </c>
      <c r="CF46" s="2" t="inlineStr">
        <is>
          <t/>
        </is>
      </c>
      <c r="CG46" t="inlineStr">
        <is>
          <t>Controlo efetuado nos pontos de passagem de fronteira, a fim de assegurar que as pessoas, incluindo os seus meios de transporte e objetos na sua posse, podem ser autorizadas a entrar no território dos Estados-Membros ou autorizadas a abandoná-lo.</t>
        </is>
      </c>
      <c r="CH46" s="2" t="inlineStr">
        <is>
          <t>verificare la frontiere</t>
        </is>
      </c>
      <c r="CI46" s="2" t="inlineStr">
        <is>
          <t>3</t>
        </is>
      </c>
      <c r="CJ46" s="2" t="inlineStr">
        <is>
          <t/>
        </is>
      </c>
      <c r="CK46" t="inlineStr">
        <is>
          <t>verificare efectuată la punctele de trecere a frontierei pentru a se 
asigura că persoanele, inclusiv mijloacele de transport ale acestora și 
obiectele aflate în posesia lor, pot fi autorizate să intre pe 
teritoriul statelor membre sau să îl părăsească</t>
        </is>
      </c>
      <c r="CL46" s="2" t="inlineStr">
        <is>
          <t>hraničná kontrola</t>
        </is>
      </c>
      <c r="CM46" s="2" t="inlineStr">
        <is>
          <t>3</t>
        </is>
      </c>
      <c r="CN46" s="2" t="inlineStr">
        <is>
          <t/>
        </is>
      </c>
      <c r="CO46" t="inlineStr">
        <is>
          <t>kontroly vykonávané na hraničných priechodoch, aby sa osobám, vrátane ich dopravných prostriedkov a predmetov v ich držbe mohol povoliť vstup na územie členských štátov, alebo aby smeli toto územie opustiť</t>
        </is>
      </c>
      <c r="CP46" s="2" t="inlineStr">
        <is>
          <t>mejna kontrola</t>
        </is>
      </c>
      <c r="CQ46" s="2" t="inlineStr">
        <is>
          <t>4</t>
        </is>
      </c>
      <c r="CR46" s="2" t="inlineStr">
        <is>
          <t/>
        </is>
      </c>
      <c r="CS46" t="inlineStr">
        <is>
          <t>kontrola, opravljena na mejnih prehodih, s katero se zagotovi, da se osebam, vključno z njihovimi vozili in predmeti v njihovi posesti, dovoli vstop na ozemlje držav članic ali izstop iz njega</t>
        </is>
      </c>
      <c r="CT46" s="2" t="inlineStr">
        <is>
          <t>in- och utresekontroll</t>
        </is>
      </c>
      <c r="CU46" s="2" t="inlineStr">
        <is>
          <t>4</t>
        </is>
      </c>
      <c r="CV46" s="2" t="inlineStr">
        <is>
          <t/>
        </is>
      </c>
      <c r="CW46" t="inlineStr">
        <is>
          <t>kontroll vid gränsövergångsställen för att säkerställa att personer, deras transportmedel och föremål i deras besittning kan tillåtas att resa in i medlemsstaternas territorium eller att lämna det</t>
        </is>
      </c>
    </row>
    <row r="47">
      <c r="A47" s="1" t="str">
        <f>HYPERLINK("https://iate.europa.eu/entry/result/3573698/all", "3573698")</f>
        <v>3573698</v>
      </c>
      <c r="B47" t="inlineStr">
        <is>
          <t>POLITICS;SOCIAL QUESTIONS;EDUCATION AND COMMUNICATIONS</t>
        </is>
      </c>
      <c r="C47" t="inlineStr">
        <is>
          <t>POLITICS|politics and public safety|public safety;SOCIAL QUESTIONS|migration;EDUCATION AND COMMUNICATIONS|information and information processing</t>
        </is>
      </c>
      <c r="D47" t="inlineStr">
        <is>
          <t>yes</t>
        </is>
      </c>
      <c r="E47" t="inlineStr">
        <is>
          <t/>
        </is>
      </c>
      <c r="F47" s="2" t="inlineStr">
        <is>
          <t>Европейски портал за търсене|
ESP</t>
        </is>
      </c>
      <c r="G47" s="2" t="inlineStr">
        <is>
          <t>3|
2</t>
        </is>
      </c>
      <c r="H47" s="2" t="inlineStr">
        <is>
          <t>|
proposed</t>
        </is>
      </c>
      <c r="I47" t="inlineStr">
        <is>
          <t/>
        </is>
      </c>
      <c r="J47" s="2" t="inlineStr">
        <is>
          <t>Evropský vyhledávací portál|
ESP</t>
        </is>
      </c>
      <c r="K47" s="2" t="inlineStr">
        <is>
          <t>3|
3</t>
        </is>
      </c>
      <c r="L47" s="2" t="inlineStr">
        <is>
          <t xml:space="preserve">|
</t>
        </is>
      </c>
      <c r="M47" t="inlineStr">
        <is>
          <t>portál, jehož účelem je usnadnit rychlý, plynulý, účinný, systematický a řízený přístup orgánů členských států a agentur Unie, v souladu s jejich přístupovými právy, k informačním systémům EU (tj. 
&lt;i&gt;EES&lt;/i&gt; [ &lt;a href="/entry/result/2246748/all" id="ENTRY_TO_ENTRY_CONVERTER" target="_blank"&gt;IATE:2246748&lt;/a&gt; ], 
&lt;i&gt;VIS&lt;/i&gt; [ &lt;a href="/entry/result/915879/all" id="ENTRY_TO_ENTRY_CONVERTER" target="_blank"&gt;IATE:915879&lt;/a&gt; ], 
&lt;i&gt;ETIAS&lt;/i&gt; [ &lt;a href="/entry/result/3568915/all" id="ENTRY_TO_ENTRY_CONVERTER" target="_blank"&gt;IATE:3568915&lt;/a&gt; ], 
&lt;i&gt;Eurodac&lt;/i&gt; [ &lt;a href="/entry/result/870701/all" id="ENTRY_TO_ENTRY_CONVERTER" target="_blank"&gt;IATE:870701&lt;/a&gt; ], 
&lt;i&gt;SIS&lt;/i&gt; [ &lt;a href="/entry/result/780991/all" id="ENTRY_TO_ENTRY_CONVERTER" target="_blank"&gt;IATE:780991&lt;/a&gt; ] a ECRIS-TCN [ &lt;a href="/entry/result/3573929/all" id="ENTRY_TO_ENTRY_CONVERTER" target="_blank"&gt;IATE:3573929&lt;/a&gt; ]), k údajům 
&lt;i&gt;Europolu&lt;/i&gt; [ &lt;a href="/entry/result/3568221/all" id="ENTRY_TO_ENTRY_CONVERTER" target="_blank"&gt;IATE:3568221&lt;/a&gt; ] a k databázím 
&lt;i&gt;Interpolu&lt;/i&gt; [ &lt;a href="/entry/result/795466/all" id="ENTRY_TO_ENTRY_CONVERTER" target="_blank"&gt;IATE:795466&lt;/a&gt; ], který potřebují k plnění svých úkolů, v souladu s cíli a účely EES, VIS, ETIAS, Eurodacu, SIS a ECRIS-TCN</t>
        </is>
      </c>
      <c r="N47" s="2" t="inlineStr">
        <is>
          <t>europæisk søgeportal|
ESP</t>
        </is>
      </c>
      <c r="O47" s="2" t="inlineStr">
        <is>
          <t>3|
3</t>
        </is>
      </c>
      <c r="P47" s="2" t="inlineStr">
        <is>
          <t xml:space="preserve">|
</t>
        </is>
      </c>
      <c r="Q47" t="inlineStr">
        <is>
          <t>websted, der er oprettet med henblik på at lette hurtig, problemfri, effektiv, systematisk og kontrolleret adgang for medlemsstatsmyndigheder og EU-agenturer til EU-informationssystemer, til Europoloplysningerne og til INTERPOL-databaserne i forbindelse med udførelsen af deres opgaver og i overensstemmelse med deres adgangsret og målene for og formålene med ind- og udrejsesystemet, VIS, ETIAS, Eurodac, SIS og ECRIS-TCN</t>
        </is>
      </c>
      <c r="R47" s="2" t="inlineStr">
        <is>
          <t>Europäisches Suchportal|
ESP</t>
        </is>
      </c>
      <c r="S47" s="2" t="inlineStr">
        <is>
          <t>3|
3</t>
        </is>
      </c>
      <c r="T47" s="2" t="inlineStr">
        <is>
          <t xml:space="preserve">|
</t>
        </is>
      </c>
      <c r="U47" t="inlineStr">
        <is>
          <t>&lt;div&gt;Such-Plattform, die einen raschen, unterbrechungsfreien, effizienten, systematischen und kontrollierten Zugang zu den EU-Informationssystemen, den Europol-Daten und den Interpol-Datenbanken zur Wahrnehmung ihrer Aufgaben und nach Maßgabe ihrer Zugangsrechte und im Einklang mit den Zielen und Zwecken des &lt;a href="https://iate.europa.eu/entry/result/2246748/en-de" target="_blank"&gt;EES&lt;/a&gt; des VIS, des &lt;a href="https://iate.europa.eu/entry/result/3568915/en-de" target="_blank"&gt;ETIAS&lt;/a&gt;, von &lt;a href="https://iate.europa.eu/entry/result/870701/en-de" target="_blank"&gt;Eurodac&lt;/a&gt;, des SIS und des ECRIS-TCN erleichtern soll.&lt;br&gt;&lt;/div&gt;</t>
        </is>
      </c>
      <c r="V47" s="2" t="inlineStr">
        <is>
          <t>ευρωπαϊκή πύλη αναζήτησης|
ESP</t>
        </is>
      </c>
      <c r="W47" s="2" t="inlineStr">
        <is>
          <t>3|
3</t>
        </is>
      </c>
      <c r="X47" s="2" t="inlineStr">
        <is>
          <t xml:space="preserve">|
</t>
        </is>
      </c>
      <c r="Y47" t="inlineStr">
        <is>
          <t>Ιστότοπος με σκοπό τη διευκόλυνση της γρήγορης, απρόσκοπτης, αποτελεσματικής, συστηματικής και ελεγχόμενης πρόσβασης των αρχών των κρατών μελών και των οργανισμών της Ένωσης στα συστήματα πληροφοριών της Ένωσης, τα δεδομένα της Ευρωπόλ και τις βάσεις δεδομένων της Ιντερπόλ για την εκτέλεση των καθηκόντων τους και σύμφωνα με τα δικαιώματα πρόσβασής τους, καθώς και τους στόχους και τους σκοπούς του ΣΕΕ, του VIS, του ETIAS του Eurodac, του SIS και του ECRIS-TCN.</t>
        </is>
      </c>
      <c r="Z47" s="2" t="inlineStr">
        <is>
          <t>European Search Portal|
ESP</t>
        </is>
      </c>
      <c r="AA47" s="2" t="inlineStr">
        <is>
          <t>3|
3</t>
        </is>
      </c>
      <c r="AB47" s="2" t="inlineStr">
        <is>
          <t xml:space="preserve">|
</t>
        </is>
      </c>
      <c r="AC47" t="inlineStr">
        <is>
          <t>website established for the purposes of facilitating the fast, seamless, efficient, systematic and controlled access of Member State authorities and Union agencies to the EU information systems, to Europol data and to the Interpol databases for the performance of their tasks and in accordance with their access rights and the objectives and purposes of the EES, VIS, ETIAS, Eurodac, SIS and ECRIS-TCN</t>
        </is>
      </c>
      <c r="AD47" s="2" t="inlineStr">
        <is>
          <t>PEB|
portal europeo de búsqueda</t>
        </is>
      </c>
      <c r="AE47" s="2" t="inlineStr">
        <is>
          <t>3|
3</t>
        </is>
      </c>
      <c r="AF47" s="2" t="inlineStr">
        <is>
          <t xml:space="preserve">|
</t>
        </is>
      </c>
      <c r="AG47" t="inlineStr">
        <is>
          <t>Portal destinado a facilitar el acceso rápido, ininterrumpido, eficiente, sistemático y controlado de las autoridades de los Estados miembros y de las agencias de la Unión a los sistemas de información de la UE, los datos de Europol y las bases de datos de Interpol para el desempeño de sus tareas.</t>
        </is>
      </c>
      <c r="AH47" s="2" t="inlineStr">
        <is>
          <t>Euroopa otsinguportaal</t>
        </is>
      </c>
      <c r="AI47" s="2" t="inlineStr">
        <is>
          <t>3</t>
        </is>
      </c>
      <c r="AJ47" s="2" t="inlineStr">
        <is>
          <t/>
        </is>
      </c>
      <c r="AK47" t="inlineStr">
        <is>
          <t>otsinguportaal, mis on loodud selleks, et lihtsustada liikmesriikide ametiasutuste ja liidu asutuste kiiret, tõrgeteta, tõhusat, süstemaatilist ja kontrollitud juurdepääsu ELi infosüsteemidele, Europoli andmetele ja Interpoli andmebaasidele nende ametiasutuste ja ametite ülesannete täitmiseks ning kooskõlas nende juurdepääsuõigustega ja EESi, VISi, ETIASe, Eurodaci, SISi ning ECRIS-TCNi eesmärkide ja sihtidega</t>
        </is>
      </c>
      <c r="AL47" s="2" t="inlineStr">
        <is>
          <t>ESP|
eurooppalainen hakuportaali</t>
        </is>
      </c>
      <c r="AM47" s="2" t="inlineStr">
        <is>
          <t>3|
3</t>
        </is>
      </c>
      <c r="AN47" s="2" t="inlineStr">
        <is>
          <t xml:space="preserve">|
</t>
        </is>
      </c>
      <c r="AO47" t="inlineStr">
        <is>
          <t>verkkosivusto, jonka avulla voidaan helpottaa jäsenvaltioiden viranomaisten ja unionin virastojen nopeaa, saumatonta, tehokasta, järjestelmällistä ja valvottua pääsyä niiden käyttöoikeuksien puitteissa EU:n tietojärjestelmiin, Europolin tietoihin ja Interpolin tietokantoihin niiden tehtävien suorittamiseksi sekä tukea EES-, VIS-, ETIAS-, Eurodac-, SIS- ja ECRIS-TCN-järjestelmien tavoitteita ja tarkoituksia</t>
        </is>
      </c>
      <c r="AP47" s="2" t="inlineStr">
        <is>
          <t>ESP|
portail de recherche européen</t>
        </is>
      </c>
      <c r="AQ47" s="2" t="inlineStr">
        <is>
          <t>3|
3</t>
        </is>
      </c>
      <c r="AR47" s="2" t="inlineStr">
        <is>
          <t xml:space="preserve">|
</t>
        </is>
      </c>
      <c r="AS47" t="inlineStr">
        <is>
          <t>portail permettant aux autorités compétentes des États membres d'effectuer
des recherches en parallèle dans de multiples systèmes d'information, en
utilisant les données tant biographiques que biométriques</t>
        </is>
      </c>
      <c r="AT47" s="2" t="inlineStr">
        <is>
          <t>tairseach chuardaigh Eorpach|
ESP</t>
        </is>
      </c>
      <c r="AU47" s="2" t="inlineStr">
        <is>
          <t>3|
3</t>
        </is>
      </c>
      <c r="AV47" s="2" t="inlineStr">
        <is>
          <t xml:space="preserve">|
</t>
        </is>
      </c>
      <c r="AW47" t="inlineStr">
        <is>
          <t/>
        </is>
      </c>
      <c r="AX47" s="2" t="inlineStr">
        <is>
          <t>europski portal za pretraživanje|
ESP</t>
        </is>
      </c>
      <c r="AY47" s="2" t="inlineStr">
        <is>
          <t>3|
3</t>
        </is>
      </c>
      <c r="AZ47" s="2" t="inlineStr">
        <is>
          <t xml:space="preserve">|
</t>
        </is>
      </c>
      <c r="BA47" t="inlineStr">
        <is>
          <t>portal koji nadležnim tijelima država članica i agencijama Unije omogućava pristup informacijskim sustavima EU-a, podacima Europola i Interpolovim bazama podataka radi obavljanja njihovih zadaća i u skladu s njihovim pravima pristupa te ciljevima i svrhama EES-a, VIS-a, ETIAS-a, Eurodaca, SIS-a i ECRIS-TCN-a</t>
        </is>
      </c>
      <c r="BB47" s="2" t="inlineStr">
        <is>
          <t>ESP|
európai keresőportál</t>
        </is>
      </c>
      <c r="BC47" s="2" t="inlineStr">
        <is>
          <t>3|
3</t>
        </is>
      </c>
      <c r="BD47" s="2" t="inlineStr">
        <is>
          <t xml:space="preserve">|
</t>
        </is>
      </c>
      <c r="BE47" t="inlineStr">
        <is>
          <t>honlap, amely létrehozásának célja a tagállami hatóságok és az uniós ügynökségek gyors, akadálytalan, hatékony, szisztematikus és ellenőrzött hozzáférésének megkönnyítése az uniós információs rendszerekhez, az Europol-adatokhoz és az Interpol-adatbázisokhoz feladataik ellátása céljából, összhangban hozzáférési jogosultságaikkal és az EES, a VIS, az ETIAS, az Eurodac, a SIS, és az ECRIS-TCN céljaival és célkitűzéseivel</t>
        </is>
      </c>
      <c r="BF47" s="2" t="inlineStr">
        <is>
          <t>ESP|
portale di ricerca europeo</t>
        </is>
      </c>
      <c r="BG47" s="2" t="inlineStr">
        <is>
          <t>3|
4</t>
        </is>
      </c>
      <c r="BH47" s="2" t="inlineStr">
        <is>
          <t xml:space="preserve">|
</t>
        </is>
      </c>
      <c r="BI47" t="inlineStr">
        <is>
          <t>piattaforma di ricerca unica in grado di consentire alle autorità competenti degli Stati membri (comprese quelle preposte al rilascio dei visti) e alle agenzie dell'Unione di effettuare un'unica ricerca per accedere ai sistemi di informazione dell'UE, ai dati Europol e alle banche dati Interpol per lo svolgimento dei loro compiti e conformemente ai rispettivi diritti di accesso e agli obiettivi e scopi dell'EES, del VIS, dell'ETIAS, dell'Eurodac, del SIS e dell'ECRIS-TCN</t>
        </is>
      </c>
      <c r="BJ47" s="2" t="inlineStr">
        <is>
          <t>Europos paieškos portalas|
EPP</t>
        </is>
      </c>
      <c r="BK47" s="2" t="inlineStr">
        <is>
          <t>3|
3</t>
        </is>
      </c>
      <c r="BL47" s="2" t="inlineStr">
        <is>
          <t xml:space="preserve">|
</t>
        </is>
      </c>
      <c r="BM47" t="inlineStr">
        <is>
          <t>portalas, kuriame galima tuo pačiu metu atlikti paiešką visose susijusiose ES saugumo, sienų ir migracijos valdymo sistemose, taip pat teikti šioms sistemoms bendrą biometrinių duomenų atitikties nustatymo paslaugą ir sukurti bendrą tapatybės duomenų saugyklą</t>
        </is>
      </c>
      <c r="BN47" s="2" t="inlineStr">
        <is>
          <t>&lt;i&gt;ESP&lt;/i&gt;|
Eiropas meklēšanas portāls</t>
        </is>
      </c>
      <c r="BO47" s="2" t="inlineStr">
        <is>
          <t>3|
3</t>
        </is>
      </c>
      <c r="BP47" s="2" t="inlineStr">
        <is>
          <t xml:space="preserve">|
</t>
        </is>
      </c>
      <c r="BQ47" t="inlineStr">
        <is>
          <t>portāls, kas izveidots nolūkā atvieglot dalībvalstu iestāžu un Savienības aģentūru ātru, netraucētu, efektīvu, sistemātisku un kontrolētu piekļuvi ES informācijas sistēmām, Eiropola datiem un Interpola datubāzēm to uzdevumu veikšanai un saskaņā ar to piekļuves tiesībām un IIS, VIS, &lt;em&gt;ETIAS&lt;/em&gt;, &lt;em&gt;Eurodac&lt;/em&gt;, &lt;em&gt;SIS&lt;/em&gt; un &lt;em&gt;ECRIS-TCN&lt;/em&gt; mērķiem un nolūkiem</t>
        </is>
      </c>
      <c r="BR47" s="2" t="inlineStr">
        <is>
          <t>portal Ewropew tat-tfittxija|
ESP</t>
        </is>
      </c>
      <c r="BS47" s="2" t="inlineStr">
        <is>
          <t>3|
3</t>
        </is>
      </c>
      <c r="BT47" s="2" t="inlineStr">
        <is>
          <t xml:space="preserve">|
</t>
        </is>
      </c>
      <c r="BU47" t="inlineStr">
        <is>
          <t>portal stabbilit bl-għan li jippermetti aċċess veloċi, mingħajr xkiel, effiċjenti, sistematiku u kontrollat tal-awtoritajiet tal-Istati Membri u tal-aġenziji tal-Unjoni għas-sistemi ta' informazzjoni tal-UE, għad-data tal-Europol u għall-bażijiet ta' data tal-Interpol għat-twettiq tal-kompiti tagħhom u f'konformità mad-drittijiet ta' aċċess tagħhom, u għall-għanijiet u l-finijiet tal-EES, tal-VIS, tal- ETIAS, tal-Eurodac, tas-SIS u tal-ECRIS-TCN</t>
        </is>
      </c>
      <c r="BV47" s="2" t="inlineStr">
        <is>
          <t>Europees zoekportaal|
ESP</t>
        </is>
      </c>
      <c r="BW47" s="2" t="inlineStr">
        <is>
          <t>3|
3</t>
        </is>
      </c>
      <c r="BX47" s="2" t="inlineStr">
        <is>
          <t xml:space="preserve">|
</t>
        </is>
      </c>
      <c r="BY47" t="inlineStr">
        <is>
          <t>instrument
dat ervoor moet zorgen dat de autoriteiten van de lidstaten en de
Unie-agentschappen snel, ononderbroken, efficiënt, systematisch en
gecontroleerd toegang hebben tot de Unie-informatiesystemen, de
Europol-gegevens en de Interpol-databanken die zij nodig hebben om hun taken te
verrichten</t>
        </is>
      </c>
      <c r="BZ47" s="2" t="inlineStr">
        <is>
          <t>europejski portal wyszukiwania</t>
        </is>
      </c>
      <c r="CA47" s="2" t="inlineStr">
        <is>
          <t>3</t>
        </is>
      </c>
      <c r="CB47" s="2" t="inlineStr">
        <is>
          <t/>
        </is>
      </c>
      <c r="CC47" t="inlineStr">
        <is>
          <t>portal utworzony, aby ułatwić organom państw członkowskich i agencjom unijnym uzyskiwanie szybkiego, sprawnego, wydajnego, systematycznego i kontrolowanego dostępu do systemów informacyjnych UE, danych Europolu i baz danych Interpolu w celu pełnienia przez nie ich funkcji oraz zgodnie z przysługującymi im prawami dostępu</t>
        </is>
      </c>
      <c r="CD47" s="2" t="inlineStr">
        <is>
          <t>ESP|
portal europeu de pesquisa</t>
        </is>
      </c>
      <c r="CE47" s="2" t="inlineStr">
        <is>
          <t>3|
3</t>
        </is>
      </c>
      <c r="CF47" s="2" t="inlineStr">
        <is>
          <t xml:space="preserve">|
</t>
        </is>
      </c>
      <c r="CG47" t="inlineStr">
        <is>
          <t>Portal que se destina a facilitar o acesso das autoridades dos Estados-Membros e das agências da União aos sistemas de informação da UE, aos dados da Europol e às bases de dados da Interpol.</t>
        </is>
      </c>
      <c r="CH47" s="2" t="inlineStr">
        <is>
          <t>ESP|
portal european de căutare</t>
        </is>
      </c>
      <c r="CI47" s="2" t="inlineStr">
        <is>
          <t>3|
3</t>
        </is>
      </c>
      <c r="CJ47" s="2" t="inlineStr">
        <is>
          <t xml:space="preserve">|
</t>
        </is>
      </c>
      <c r="CK47" t="inlineStr">
        <is>
          <t>portal de căutare creat cu scopul (i) de a asigura accesul rapid, neîntrerupt, eficient, sistematic și controlat al autorităților statelor membre și al organismelor UE la sistemele de informații ale UE, la datele Europol și la bazele de date ale Interpol de care au nevoie pentru a-și îndeplini sarcinile în conformitate cu drepturile de acces de care beneficiază și (ii) de a sprijini realizarea obiectivelor EES, VIS, [ETIAS], Eurodac, SIS, [ECRIS-TCN] și ale datelor Europol</t>
        </is>
      </c>
      <c r="CL47" s="2" t="inlineStr">
        <is>
          <t>ESP|
európsky vyhľadávací portál</t>
        </is>
      </c>
      <c r="CM47" s="2" t="inlineStr">
        <is>
          <t>3|
3</t>
        </is>
      </c>
      <c r="CN47" s="2" t="inlineStr">
        <is>
          <t xml:space="preserve">|
</t>
        </is>
      </c>
      <c r="CO47" t="inlineStr">
        <is>
          <t>portál, ktorého účelom je uľahčiť orgánom členských štátov a agentúram Únie rýchly, bezproblémový, efektívny, systematický a kontrolovaný prístup k informačným systémom EÚ, k údajom Europolu a databázam Interpolu na plnenie ich úloh a v súlade s ich prístupovými právami a cieľmi a účelmi systémov vstup/výstup, VIS, ETIAS, Eurodac, SIS a ECRIS-TCN</t>
        </is>
      </c>
      <c r="CP47" s="2" t="inlineStr">
        <is>
          <t>evropski iskalni portal|
ESP</t>
        </is>
      </c>
      <c r="CQ47" s="2" t="inlineStr">
        <is>
          <t>3|
3</t>
        </is>
      </c>
      <c r="CR47" s="2" t="inlineStr">
        <is>
          <t xml:space="preserve">|
</t>
        </is>
      </c>
      <c r="CS47" t="inlineStr">
        <is>
          <t>portal vzpostavljen za namene spodbujanja hitrega, nemotenega, učinkovitega, sistematičnega in nadzorovanega dostopa organov držav članic in agencij Unije do informacijskih sistemov EU, podatkov &lt;a href="https://iate.europa.eu/entry/result/3568221/sl" target="_blank"&gt;Europola&lt;/a&gt; in podatkovnih zbirk &lt;a href="https://iate.europa.eu/entry/result/795466/sl" target="_blank"&gt;Interpola&lt;/a&gt; za opravljanje njihovih nalog in v skladu s pravicami do dostopa ter cilji in nameni &lt;a href="https://iate.europa.eu/entry/result/2246748/all" target="_blank"&gt;SVI&lt;/a&gt;, &lt;a href="https://iate.europa.eu/entry/result/915879/sl" target="_blank"&gt;VIS&lt;/a&gt;, &lt;a href="https://iate.europa.eu/entry/result/3568915/sl" target="_blank"&gt;ETIAS&lt;/a&gt;, &lt;a href="https://iate.europa.eu/entry/result/870701/sl" target="_blank"&gt;Eurodac&lt;/a&gt;, &lt;a href="https://iate.europa.eu/entry/result/780991/sl" target="_blank"&gt;SIS&lt;/a&gt; in &lt;a href="https://iate.europa.eu/entry/result/3573929/sl" target="_blank"&gt;ECRIS-TCN&lt;/a&gt;</t>
        </is>
      </c>
      <c r="CT47" s="2" t="inlineStr">
        <is>
          <t>ESP|
den europeiska sökportalen</t>
        </is>
      </c>
      <c r="CU47" s="2" t="inlineStr">
        <is>
          <t>3|
3</t>
        </is>
      </c>
      <c r="CV47" s="2" t="inlineStr">
        <is>
          <t xml:space="preserve">|
</t>
        </is>
      </c>
      <c r="CW47" t="inlineStr">
        <is>
          <t>planerat framtida system som skulle göra det möjligt att samtidigt söka i flera system (det centrala SIS, Eurodac, VIS, det framtida in- och utresesystemet och de föreslagna Etias och Ecris-TCN-systemet, samt relevanta Interpolsystem och Europoluppgifter) med identitetsuppgifter (både biografiska och biometriska uppgifter)</t>
        </is>
      </c>
    </row>
    <row r="48">
      <c r="A48" s="1" t="str">
        <f>HYPERLINK("https://iate.europa.eu/entry/result/3568915/all", "3568915")</f>
        <v>3568915</v>
      </c>
      <c r="B48" t="inlineStr">
        <is>
          <t>SOCIAL QUESTIONS;EDUCATION AND COMMUNICATIONS;INTERNATIONAL RELATIONS</t>
        </is>
      </c>
      <c r="C48" t="inlineStr">
        <is>
          <t>SOCIAL QUESTIONS|migration;EDUCATION AND COMMUNICATIONS|information technology and data processing;INTERNATIONAL RELATIONS|international balance|international security</t>
        </is>
      </c>
      <c r="D48" t="inlineStr">
        <is>
          <t>yes</t>
        </is>
      </c>
      <c r="E48" t="inlineStr">
        <is>
          <t/>
        </is>
      </c>
      <c r="F48" s="2" t="inlineStr">
        <is>
          <t>Европейска система за информация за пътуванията и разрешаването им|
ETIAS</t>
        </is>
      </c>
      <c r="G48" s="2" t="inlineStr">
        <is>
          <t>3|
3</t>
        </is>
      </c>
      <c r="H48" s="2" t="inlineStr">
        <is>
          <t xml:space="preserve">|
</t>
        </is>
      </c>
      <c r="I48" t="inlineStr">
        <is>
          <t>система за контрол на границите по отношение на граждани на трети държави, освободени от изискването за притежаване на виза при преминаване на външните граници, която позволява да се прецени дали присъствието на тези граждани на трети държави на територията на държавите членки би представлявало риск за сигурността, риск от незаконна имиграция или висок епидемичен риск</t>
        </is>
      </c>
      <c r="J48" s="2" t="inlineStr">
        <is>
          <t>Evropský systém pro cestovní informace a povolení|
ETIAS</t>
        </is>
      </c>
      <c r="K48" s="2" t="inlineStr">
        <is>
          <t>3|
3</t>
        </is>
      </c>
      <c r="L48" s="2" t="inlineStr">
        <is>
          <t xml:space="preserve">|
</t>
        </is>
      </c>
      <c r="M48" t="inlineStr">
        <is>
          <t>systém pro státní příslušníky třetích zemí osvobozené od vízové povinnosti, který umožňuje posoudit, zda by jejich přítomnost na území členských států EU představovala bezpečnostní riziko, riziko nedovoleného přistěhovalectví nebo vysoké epidemické riziko</t>
        </is>
      </c>
      <c r="N48" s="2" t="inlineStr">
        <is>
          <t>ETIAS|
europæisk system vedrørende rejseinformation og rejsetilladelse</t>
        </is>
      </c>
      <c r="O48" s="2" t="inlineStr">
        <is>
          <t>3|
4</t>
        </is>
      </c>
      <c r="P48" s="2" t="inlineStr">
        <is>
          <t xml:space="preserve">|
</t>
        </is>
      </c>
      <c r="Q48" t="inlineStr">
        <is>
          <t>system, der skal fastlægge, hvorvidt tredjelandsstatsborgere, der er fritaget for visumpligt, opfylder betingelserne herfor, inden de rejser til Schengenområdet, og om deres indrejse udgør en risiko for sikkerheden eller for ulovlig indvandring eller en høj risiko for epidemi</t>
        </is>
      </c>
      <c r="R48" s="2" t="inlineStr">
        <is>
          <t>ETIAS|
Europäisches Reiseinformations- und -genehmigungssystem</t>
        </is>
      </c>
      <c r="S48" s="2" t="inlineStr">
        <is>
          <t>3|
3</t>
        </is>
      </c>
      <c r="T48" s="2" t="inlineStr">
        <is>
          <t xml:space="preserve">|
</t>
        </is>
      </c>
      <c r="U48" t="inlineStr">
        <is>
          <t>System, das Informationen zu nicht visumpflichtigen Drittstaatsangehörigen vor deren Abreise erhebt und über deren Berechtigung zur Einreise in den Schengen-Raum sowie darüber entscheidet, ob die Einreise ein Sicherheits-, Migrationsrisiko oder Epidemierisiko darstellt</t>
        </is>
      </c>
      <c r="V48" s="2" t="inlineStr">
        <is>
          <t>ETIAS|
Ευρωπαϊκό Σύστημα Πληροφοριών και Αδειοδότησης Ταξιδιού</t>
        </is>
      </c>
      <c r="W48" s="2" t="inlineStr">
        <is>
          <t>3|
3</t>
        </is>
      </c>
      <c r="X48" s="2" t="inlineStr">
        <is>
          <t xml:space="preserve">|
</t>
        </is>
      </c>
      <c r="Y48" t="inlineStr">
        <is>
          <t>σύστημα με τη βοήθεια του οποίου εξετάζεται κατά πόσον η παρουσία στα κράτη μέλη υπηκόων τρίτων χωρών που δεν υπόκεινται στην υποχρεώση θεώρησης αναμένεται να συνιστά κίνδυνο ως προς την ασφάλεια, την παράνομη μετανάστευση ή τη δημόσια υγεία</t>
        </is>
      </c>
      <c r="Z48" s="2" t="inlineStr">
        <is>
          <t>European Travel Information and Authorisation System|
Travel Information and Authorisation System|
ETIAS|
EU Travel Information and Authorisation System</t>
        </is>
      </c>
      <c r="AA48" s="2" t="inlineStr">
        <is>
          <t>3|
1|
3|
1</t>
        </is>
      </c>
      <c r="AB48" s="2" t="inlineStr">
        <is>
          <t xml:space="preserve">|
|
|
</t>
        </is>
      </c>
      <c r="AC48" t="inlineStr">
        <is>
          <t>system intended to determine the eligibility of visa-exempt third-country nationals prior to their travel to the Schengen Area, and to decide whether such travel poses a security, illegal immigration or high epidemic risk</t>
        </is>
      </c>
      <c r="AD48" s="2" t="inlineStr">
        <is>
          <t>SEIAV|
Sistema Europeo de Información y Autorización de Viajes</t>
        </is>
      </c>
      <c r="AE48" s="2" t="inlineStr">
        <is>
          <t>4|
3</t>
        </is>
      </c>
      <c r="AF48" s="2" t="inlineStr">
        <is>
          <t xml:space="preserve">|
</t>
        </is>
      </c>
      <c r="AG48" t="inlineStr">
        <is>
          <t>Sistema aplicable a los nacionales de terceros países que están exentos de la obligación de visado para cruzar las fronteras exteriores, destinado a evaluar, antes de la llegada de estas personas a las fronteras exteriores y sobre la base de la información que han presentado con anterioridad al viaje, si plantean algún riesgo para la seguridad, un riesgo de inmigración ilegal o un riesgo elevado de epidemia y, en caso negativo, emitir la correspondiente autorización de viaje.</t>
        </is>
      </c>
      <c r="AH48" s="2" t="inlineStr">
        <is>
          <t>ETIAS|
Euroopa reisiinfo ja -lubade süsteem</t>
        </is>
      </c>
      <c r="AI48" s="2" t="inlineStr">
        <is>
          <t>3|
3</t>
        </is>
      </c>
      <c r="AJ48" s="2" t="inlineStr">
        <is>
          <t xml:space="preserve">|
</t>
        </is>
      </c>
      <c r="AK48" t="inlineStr">
        <is>
          <t>süsteem, mille abil saab enne viisanõudest vabastatud kolmandate riikide kodanike Schengeni alale reisimist kindlaks teha, kas nad on täitnud Schengeni alale sisenemise eeltingimused ja kas nende reisimine Schengeni alale kujutab endast 
&lt;i&gt;julgeolekuohtu&lt;/i&gt; [ &lt;a href="/entry/result/3576695/all" id="ENTRY_TO_ENTRY_CONVERTER" target="_blank"&gt;IATE:3576695&lt;/a&gt; ], ebaseadusliku sisserände ohtu või suurt 
&lt;i&gt;epideemiaohtu&lt;/i&gt; [ &lt;a href="/entry/result/3576703/all" id="ENTRY_TO_ENTRY_CONVERTER" target="_blank"&gt;IATE:3576703&lt;/a&gt; ]</t>
        </is>
      </c>
      <c r="AL48" s="2" t="inlineStr">
        <is>
          <t>ETIAS|
Euroopan matkustustieto- ja -lupajärjestelmä</t>
        </is>
      </c>
      <c r="AM48" s="2" t="inlineStr">
        <is>
          <t>3|
3</t>
        </is>
      </c>
      <c r="AN48" s="2" t="inlineStr">
        <is>
          <t xml:space="preserve">|
</t>
        </is>
      </c>
      <c r="AO48" t="inlineStr">
        <is>
          <t>järjestelmä, johon viisumivapautetut matkustajat rekisteröivät tarvittavat tiedot suunnitellusta matkastaan.</t>
        </is>
      </c>
      <c r="AP48" s="2" t="inlineStr">
        <is>
          <t>système de l'UE d'information et d'autorisation concernant les voyages|
système européen d'information et d'autorisation concernant les voyages|
ETIAS</t>
        </is>
      </c>
      <c r="AQ48" s="2" t="inlineStr">
        <is>
          <t>3|
3|
3</t>
        </is>
      </c>
      <c r="AR48" s="2" t="inlineStr">
        <is>
          <t xml:space="preserve">|
|
</t>
        </is>
      </c>
      <c r="AS48" t="inlineStr">
        <is>
          <t>système devant permettre de déterminer si les ressortissants de pays tiers exemptés de l’obligation de visa remplissent les conditions applicables, préalablement à leur voyage vers l’espace Schengen, et si ce voyage présente un risque en matière de sécurité ou d’immigration illégale ou un risque épidémique élevé</t>
        </is>
      </c>
      <c r="AT48" s="2" t="inlineStr">
        <is>
          <t>an Córas Eorpach um Fhaisnéis agus Údarú Taistil|
ETIAS</t>
        </is>
      </c>
      <c r="AU48" s="2" t="inlineStr">
        <is>
          <t>3|
3</t>
        </is>
      </c>
      <c r="AV48" s="2" t="inlineStr">
        <is>
          <t xml:space="preserve">preferred|
</t>
        </is>
      </c>
      <c r="AW48" t="inlineStr">
        <is>
          <t/>
        </is>
      </c>
      <c r="AX48" s="2" t="inlineStr">
        <is>
          <t>Europski sustav za informacije o putovanjima i odobravanje putovanja|
sustav EU-a za informacije o putovanjima i odobravanje putovanja|
ETIAS</t>
        </is>
      </c>
      <c r="AY48" s="2" t="inlineStr">
        <is>
          <t>3|
3|
3</t>
        </is>
      </c>
      <c r="AZ48" s="2" t="inlineStr">
        <is>
          <t xml:space="preserve">|
|
</t>
        </is>
      </c>
      <c r="BA48" t="inlineStr">
        <is>
          <t>sustav čija je zadaća utvrditi prihvatljivost državljana trećih zemalja izuzetih od obveze posjedovanja vize prije njihova putovanja na schengensko područje te utvrditi predstavlja li to putovanje rizik za sigurnost, rizik od nezakonitog useljavanja ili visok rizik od epidemije</t>
        </is>
      </c>
      <c r="BB48" s="2" t="inlineStr">
        <is>
          <t>ETIAS|
Európai Utasinformációs és Engedélyezési Rendszer</t>
        </is>
      </c>
      <c r="BC48" s="2" t="inlineStr">
        <is>
          <t>3|
3</t>
        </is>
      </c>
      <c r="BD48" s="2" t="inlineStr">
        <is>
          <t xml:space="preserve">|
</t>
        </is>
      </c>
      <c r="BE48" t="inlineStr">
        <is>
          <t>a vízummentesen az EU területére belépő harmadik országbeli állampolgárok adatainak rögzítésére és ellenőrzésére szolgáló uniós rendszer, amely a schengeni térségbe való beutazásukat megelőzően lehetővé teszi annak eldöntését, hogy jelenlétük a tagállamok területén jelentene-e biztonsági, illegális bevándorlással kapcsolatos vagy magas szintű járványügyi kockázatot</t>
        </is>
      </c>
      <c r="BF48" s="2" t="inlineStr">
        <is>
          <t>ETIAS|
sistema dell'UE di informazione e autorizzazione ai viaggi|
sistema europeo di informazione e autorizzazione ai viaggi</t>
        </is>
      </c>
      <c r="BG48" s="2" t="inlineStr">
        <is>
          <t>4|
3|
4</t>
        </is>
      </c>
      <c r="BH48" s="2" t="inlineStr">
        <is>
          <t xml:space="preserve">|
|
</t>
        </is>
      </c>
      <c r="BI48" t="inlineStr">
        <is>
          <t>sistema che determinerebbe l'ammissibilità dei cittadini di paesi terzi esenti dall'obbligo di visto prima che si rechino nello spazio Schengen e stabilirebbe se il loro viaggio rappresenta un rischio per la sicurezza, di immigrazione illegale o un alto rischio epidemico</t>
        </is>
      </c>
      <c r="BJ48" s="2" t="inlineStr">
        <is>
          <t>ETIAS|
ES kelionių informacijos ir leidimų sistema|
Europos kelionių informacijos ir leidimų sistema</t>
        </is>
      </c>
      <c r="BK48" s="2" t="inlineStr">
        <is>
          <t>3|
2|
3</t>
        </is>
      </c>
      <c r="BL48" s="2" t="inlineStr">
        <is>
          <t xml:space="preserve">|
|
</t>
        </is>
      </c>
      <c r="BM48" t="inlineStr">
        <is>
          <t>trečiųjų šalių piliečiams, kuriems netaikomas reikalavimas turėti vizą kertant išorės sienas (toliau – vizos reikalavimas), sistema, kuria sudaroma galimybė apsvarstyti, ar dėl tų trečiųjų piliečių buvimo valstybių narių teritorijoje kiltų saugumo, nelegalios imigracijos rizika arba didelė epidemijos rizika</t>
        </is>
      </c>
      <c r="BN48" s="2" t="inlineStr">
        <is>
          <t>&lt;i&gt;ETIAS&lt;/i&gt;|
ES ceļošanas informācijas un atļauju sistēma|
Eiropas ceļošanas informācijas un atļauju sistēma</t>
        </is>
      </c>
      <c r="BO48" s="2" t="inlineStr">
        <is>
          <t>3|
3|
3</t>
        </is>
      </c>
      <c r="BP48" s="2" t="inlineStr">
        <is>
          <t xml:space="preserve">|
|
</t>
        </is>
      </c>
      <c r="BQ48" t="inlineStr">
        <is>
          <t>sistēma, kas nosaka, vai no vīzas prasības atbrīvotie trešo valstu valstspiederīgie ir attiecīgi tiesīgi vēl pirms viņu ceļošanas uz Šengenas zonu, kā arī nosaka, vai šāda ceļošana rada drošības, nelikumīgas imigrācijas vai augstu epidēmijas risku</t>
        </is>
      </c>
      <c r="BR48" s="2" t="inlineStr">
        <is>
          <t>Sistema Ewropea ta’ Informazzjoni u ta’ Awtorizzazzjoni għall-Ivvjaġġar|
ETIAS</t>
        </is>
      </c>
      <c r="BS48" s="2" t="inlineStr">
        <is>
          <t>3|
3</t>
        </is>
      </c>
      <c r="BT48" s="2" t="inlineStr">
        <is>
          <t xml:space="preserve">|
</t>
        </is>
      </c>
      <c r="BU48" t="inlineStr">
        <is>
          <t>sistema fejn vjaġġaturi eżentati mill-viża jirreġistraw informazzjoni rilevanti rigward il-vjaġġ maħsub tagħhom, qabel ma jaslu fiż-Żona Schengen, bl-għan li jiġi determinat jekk humiex ta' riskju għas-sigurtà, għas saħħa pubblika jew jekk humiex migranti irregolari</t>
        </is>
      </c>
      <c r="BV48" s="2" t="inlineStr">
        <is>
          <t>Europees reisinformatie- en -autorisatiesysteem|
EU-Systeem voor reisinformatie en -autorisatie|
Etias</t>
        </is>
      </c>
      <c r="BW48" s="2" t="inlineStr">
        <is>
          <t>3|
2|
3</t>
        </is>
      </c>
      <c r="BX48" s="2" t="inlineStr">
        <is>
          <t xml:space="preserve">|
|
</t>
        </is>
      </c>
      <c r="BY48" t="inlineStr">
        <is>
          <t>systeem dat tot doel heeft te bepalen of het voorgenomen verblijf op het grondgebied van de lidstaten van niet-visumplichtige onderdanen van derde landen geen risico vormt uit het oogpunt van irreguliere migratie, veiligheid of volksgezondheid</t>
        </is>
      </c>
      <c r="BZ48" s="2" t="inlineStr">
        <is>
          <t>europejski system informacji o podróży oraz zezwoleń na podróż|
ETIAS</t>
        </is>
      </c>
      <c r="CA48" s="2" t="inlineStr">
        <is>
          <t>3|
3</t>
        </is>
      </c>
      <c r="CB48" s="2" t="inlineStr">
        <is>
          <t xml:space="preserve">|
</t>
        </is>
      </c>
      <c r="CC48" t="inlineStr">
        <is>
          <t>system rejestrujący obywateli państw trzecich zwolnionych z obowiązku wizowego – w celu ustalenia, czy ich obecność na terytorium UE wiązałabym się z ryzykiem dla bezpieczeństwa, ryzykiem nielegalnej migracji lub wysokim ryzykiem epidemiologicznym</t>
        </is>
      </c>
      <c r="CD48" s="2" t="inlineStr">
        <is>
          <t>ETIAS|
Sistema Europeu de Informação e Autorização de Viagem|
sistema de informação e autorização de viagem da UE</t>
        </is>
      </c>
      <c r="CE48" s="2" t="inlineStr">
        <is>
          <t>3|
3|
3</t>
        </is>
      </c>
      <c r="CF48" s="2" t="inlineStr">
        <is>
          <t xml:space="preserve">|
|
</t>
        </is>
      </c>
      <c r="CG48" t="inlineStr">
        <is>
          <t>Sistema que permite determinar, antes de chegarem ao espaço Schengen, se nacionais de países terceiros isentos da obrigação de visto representam um risco de segurança, de imigração ilegal, ou um elevado risco de epidemia. 
&lt;p&gt;Corresponde ao &lt;b&gt;sistema eletrónico de autorização de viagem (ESTA) [ &lt;a href="/entry/result/2249582/all" id="ENTRY_TO_ENTRY_CONVERTER" target="_blank"&gt;IATE:2249582&lt;/a&gt; ], &lt;/b&gt; instaurado pelos Estados Unidos em 2007.&lt;/p&gt; 
&lt;p&gt; Componentes do sistema:&lt;br&gt;o sistema de informação ETIAS [ &lt;a href="/entry/result/3576728/all" id="ENTRY_TO_ENTRY_CONVERTER" target="_blank"&gt;IATE:3576728&lt;/a&gt; ], a unidade central ETIAS [ &lt;a href="/entry/result/3575599/all" id="ENTRY_TO_ENTRY_CONVERTER" target="_blank"&gt;IATE:3575599&lt;/a&gt; ], as unidades nacionais ETIAS [ &lt;a href="/entry/result/3576294/all" id="ENTRY_TO_ENTRY_CONVERTER" target="_blank"&gt;IATE:3576294&lt;/a&gt; ].&lt;/p&gt;</t>
        </is>
      </c>
      <c r="CH48" s="2" t="inlineStr">
        <is>
          <t>Sistemul european de informații și de autorizare privind călătoriile|
ETIAS</t>
        </is>
      </c>
      <c r="CI48" s="2" t="inlineStr">
        <is>
          <t>3|
3</t>
        </is>
      </c>
      <c r="CJ48" s="2" t="inlineStr">
        <is>
          <t xml:space="preserve">|
</t>
        </is>
      </c>
      <c r="CK48" t="inlineStr">
        <is>
          <t>sistem care permite să se evalueze dacă prezența pe teritoriul statelor membre a resortisanților țărilor terțe exonerați de obligația de a deține viză la trecerea frontierelor externe ar constitui un risc în materie de securitate, un risc de imigrație ilegală sau un risc epidemic ridicat</t>
        </is>
      </c>
      <c r="CL48" s="2" t="inlineStr">
        <is>
          <t>Európsky systém pre cestovné informácie a povolenia|
systém EÚ pre cestovné informácie a povolenia|
ETIAS</t>
        </is>
      </c>
      <c r="CM48" s="2" t="inlineStr">
        <is>
          <t>3|
3|
3</t>
        </is>
      </c>
      <c r="CN48" s="2" t="inlineStr">
        <is>
          <t xml:space="preserve">|
|
</t>
        </is>
      </c>
      <c r="CO48" t="inlineStr">
        <is>
          <t>systém pre štátnych príslušníkov tretích krajín, ktorí sú oslobodení od povinnosti mať pri prekračovaní vonkajších hraníc víza („vízová povinnosť“), ktorý umožní posúdiť, či by prítomnosť týchto štátnych príslušníkov tretích krajín na území členských štátov nepredstavovala bezpečnostné riziko, riziko z hľadiska nelegálneho prisťahovalectva alebo vysoké epidemiologické riziko</t>
        </is>
      </c>
      <c r="CP48" s="2" t="inlineStr">
        <is>
          <t>sistem EU za potovalne informacije in odobritve|
Evropski sistem za potovalne informacije in odobritve|
ETIAS</t>
        </is>
      </c>
      <c r="CQ48" s="2" t="inlineStr">
        <is>
          <t>2|
3|
3</t>
        </is>
      </c>
      <c r="CR48" s="2" t="inlineStr">
        <is>
          <t xml:space="preserve">|
preferred|
</t>
        </is>
      </c>
      <c r="CS48" t="inlineStr">
        <is>
          <t>sistem, s katerim bi bilo mogoče še pred potovanjem državljanov tretjih držav, ki so oproščeni vizumske obveznosti, na schengensko območje, ugotavljati, ali izpolnjujejo pogoje za takšno potovanje in ali zadevno potovanje predstavlja tveganje za varnost ali nezakonito priseljevanje oziroma visoko tveganje za epidemijo</t>
        </is>
      </c>
      <c r="CT48" s="2" t="inlineStr">
        <is>
          <t>EU-system för reseuppgifter och resetillstånd|
Etias</t>
        </is>
      </c>
      <c r="CU48" s="2" t="inlineStr">
        <is>
          <t>3|
3</t>
        </is>
      </c>
      <c r="CV48" s="2" t="inlineStr">
        <is>
          <t xml:space="preserve">|
</t>
        </is>
      </c>
      <c r="CW48" t="inlineStr">
        <is>
          <t>EU-system för reseuppgifter och resetillstånd för tredjelandsmedborgare som är undantagna från kravet på visering för att passera de yttre gränserna</t>
        </is>
      </c>
    </row>
    <row r="49">
      <c r="A49" s="1" t="str">
        <f>HYPERLINK("https://iate.europa.eu/entry/result/770234/all", "770234")</f>
        <v>770234</v>
      </c>
      <c r="B49" t="inlineStr">
        <is>
          <t>EDUCATION AND COMMUNICATIONS</t>
        </is>
      </c>
      <c r="C49" t="inlineStr">
        <is>
          <t>EDUCATION AND COMMUNICATIONS|information technology and data processing|data processing</t>
        </is>
      </c>
      <c r="D49" t="inlineStr">
        <is>
          <t>yes</t>
        </is>
      </c>
      <c r="E49" t="inlineStr">
        <is>
          <t/>
        </is>
      </c>
      <c r="F49" s="2" t="inlineStr">
        <is>
          <t>лични данни</t>
        </is>
      </c>
      <c r="G49" s="2" t="inlineStr">
        <is>
          <t>3</t>
        </is>
      </c>
      <c r="H49" s="2" t="inlineStr">
        <is>
          <t/>
        </is>
      </c>
      <c r="I49" t="inlineStr">
        <is>
          <t>всяка информация, свързана с идентифицирано физическо лице или физическо лице, което може да бъде идентифицирано</t>
        </is>
      </c>
      <c r="J49" s="2" t="inlineStr">
        <is>
          <t>osobní údaje</t>
        </is>
      </c>
      <c r="K49" s="2" t="inlineStr">
        <is>
          <t>3</t>
        </is>
      </c>
      <c r="L49" s="2" t="inlineStr">
        <is>
          <t/>
        </is>
      </c>
      <c r="M49" t="inlineStr">
        <is>
          <t>veškeré informace o identifikované nebo identifikovatelné osobě</t>
        </is>
      </c>
      <c r="N49" s="2" t="inlineStr">
        <is>
          <t>persondata|
personoplysninger</t>
        </is>
      </c>
      <c r="O49" s="2" t="inlineStr">
        <is>
          <t>4|
4</t>
        </is>
      </c>
      <c r="P49" s="2" t="inlineStr">
        <is>
          <t xml:space="preserve">|
</t>
        </is>
      </c>
      <c r="Q49" t="inlineStr">
        <is>
          <t>enhver form for information om en identificeret eller identificérbar fysisk person</t>
        </is>
      </c>
      <c r="R49" s="2" t="inlineStr">
        <is>
          <t>personenbezogene Daten</t>
        </is>
      </c>
      <c r="S49" s="2" t="inlineStr">
        <is>
          <t>3</t>
        </is>
      </c>
      <c r="T49" s="2" t="inlineStr">
        <is>
          <t/>
        </is>
      </c>
      <c r="U49" t="inlineStr">
        <is>
          <t>(1) alle Informationen die sich auf eine identifizierte oder identifizierbare natürliche Person beziehen (= "betroffene Person" &lt;a href="/entry/result/914351/all" id="ENTRY_TO_ENTRY_CONVERTER" target="_blank"&gt;IATE:914351&lt;/a&gt; ) 
&lt;br&gt;(2) Einzelangaben über persönliche oder sachliche Verhältnisse einer bestimmten oder bestimmbaren natürlichen Person</t>
        </is>
      </c>
      <c r="V49" s="2" t="inlineStr">
        <is>
          <t>δεδομένα προσωπικού χαρακτήρα|
προσωπικά δεδομένα</t>
        </is>
      </c>
      <c r="W49" s="2" t="inlineStr">
        <is>
          <t>3|
3</t>
        </is>
      </c>
      <c r="X49" s="2" t="inlineStr">
        <is>
          <t xml:space="preserve">|
</t>
        </is>
      </c>
      <c r="Y49" t="inlineStr">
        <is>
          <t>κάθε πληροφορία που αναφέρεται σε φυσικό πρόσωπο του οποίου η ταυτότητα είναι γνωστή ή μπορεί να εξακριβωθεί (στο εξής αποκαλούμενο "υποκείμενο των δεδομένων")· ως πρόσωπο του οποίου η ταυτότητα μπορεί να εξακριβωθεί λογίζεται το πρόσωπο εκείνο που μπορεί να προσδιοριστεί, άμεσα ή έμμεσα, ιδίως βάσει αριθμού ταυτότητας ή βάσει ενός ή περισσοτέρων συγκεκριμένων στοιχείων που χαρακτηρίζουν την υπόστασή του από άποψη φυσική, βιολογική, ψυχική, οικονομική, πολιτιστική ή κοινωνική.</t>
        </is>
      </c>
      <c r="Z49" s="2" t="inlineStr">
        <is>
          <t>personal data|
nominative data|
personal information|
personal particulars</t>
        </is>
      </c>
      <c r="AA49" s="2" t="inlineStr">
        <is>
          <t>3|
1|
2|
1</t>
        </is>
      </c>
      <c r="AB49" s="2" t="inlineStr">
        <is>
          <t xml:space="preserve">preferred|
|
|
</t>
        </is>
      </c>
      <c r="AC49" t="inlineStr">
        <is>
          <t>any information relating to an identified or identifiable natural person</t>
        </is>
      </c>
      <c r="AD49" s="2" t="inlineStr">
        <is>
          <t>datos personales</t>
        </is>
      </c>
      <c r="AE49" s="2" t="inlineStr">
        <is>
          <t>3</t>
        </is>
      </c>
      <c r="AF49" s="2" t="inlineStr">
        <is>
          <t/>
        </is>
      </c>
      <c r="AG49" t="inlineStr">
        <is>
          <t>Toda información sobre una persona física identificada o identificable.</t>
        </is>
      </c>
      <c r="AH49" s="2" t="inlineStr">
        <is>
          <t>isikuandmed</t>
        </is>
      </c>
      <c r="AI49" s="2" t="inlineStr">
        <is>
          <t>3</t>
        </is>
      </c>
      <c r="AJ49" s="2" t="inlineStr">
        <is>
          <t/>
        </is>
      </c>
      <c r="AK49" t="inlineStr">
        <is>
          <t>igasugune teave tuvastatud või tuvastatava füüsilise isiku („andmesubjekt“) kohta</t>
        </is>
      </c>
      <c r="AL49" s="2" t="inlineStr">
        <is>
          <t>henkilötiedot</t>
        </is>
      </c>
      <c r="AM49" s="2" t="inlineStr">
        <is>
          <t>3</t>
        </is>
      </c>
      <c r="AN49" s="2" t="inlineStr">
        <is>
          <t/>
        </is>
      </c>
      <c r="AO49" t="inlineStr">
        <is>
          <t>kaikki tunnistettuun tai tunnistettavissa olevaan luonnolliseen henkilöön liittyvät tiedot</t>
        </is>
      </c>
      <c r="AP49" s="2" t="inlineStr">
        <is>
          <t>données personnelles|
informations personnelles|
données à caractère personnel</t>
        </is>
      </c>
      <c r="AQ49" s="2" t="inlineStr">
        <is>
          <t>3|
3|
3</t>
        </is>
      </c>
      <c r="AR49" s="2" t="inlineStr">
        <is>
          <t>|
|
preferred</t>
        </is>
      </c>
      <c r="AS49" t="inlineStr">
        <is>
          <t>toute information se rapportant à une personne physique identifiée ou identifiable</t>
        </is>
      </c>
      <c r="AT49" s="2" t="inlineStr">
        <is>
          <t>sonraí pearsanta</t>
        </is>
      </c>
      <c r="AU49" s="2" t="inlineStr">
        <is>
          <t>3</t>
        </is>
      </c>
      <c r="AV49" s="2" t="inlineStr">
        <is>
          <t/>
        </is>
      </c>
      <c r="AW49" t="inlineStr">
        <is>
          <t>aon fhaisnéis a bhaineann le duine nádúrtha sainaitheanta nó in-sainaitheanta (“ábhar sonraí”); is é is duine nádúrtha in-sainaitheanta ann duine is féidir a shainaithint, go díreach nó go hindíreach, go háirithe trí thagairt a dhéanamh d'aitheantóir amhail ainm, uimhir aitheantais, sonraí suímh, aitheantóir ar líne nó ceann amháin nó níos mó de thosca a bhaineann go sonrach le céannacht fhisiceach, fhiseolaíoch, ghéiniteach, mheabhrach, eacnamaíoch, chultúrtha nó shóisialta an duine nádúrtha sin</t>
        </is>
      </c>
      <c r="AX49" s="2" t="inlineStr">
        <is>
          <t>osobni podaci</t>
        </is>
      </c>
      <c r="AY49" s="2" t="inlineStr">
        <is>
          <t>3</t>
        </is>
      </c>
      <c r="AZ49" s="2" t="inlineStr">
        <is>
          <t/>
        </is>
      </c>
      <c r="BA49" t="inlineStr">
        <is>
          <t>svi podaci koji se odnose na pojedinca čiji je identitet utvrđen ili se može utvrditi („ispitanik”)</t>
        </is>
      </c>
      <c r="BB49" s="2" t="inlineStr">
        <is>
          <t>személyes adat</t>
        </is>
      </c>
      <c r="BC49" s="2" t="inlineStr">
        <is>
          <t>3</t>
        </is>
      </c>
      <c r="BD49" s="2" t="inlineStr">
        <is>
          <t/>
        </is>
      </c>
      <c r="BE49" t="inlineStr">
        <is>
          <t>az érintettel kapcsolatba hozható adat - különösen az érintett neve, azonosító jele, valamint egy vagy több fizikai, fiziológiai, mentális, gazdasági, kulturális vagy szociális azonosságára jellemző ismeret -, valamint az adatból levonható, az érintettre vonatkozó következtetés</t>
        </is>
      </c>
      <c r="BF49" s="2" t="inlineStr">
        <is>
          <t>informazioni personali|
dati personali</t>
        </is>
      </c>
      <c r="BG49" s="2" t="inlineStr">
        <is>
          <t>3|
3</t>
        </is>
      </c>
      <c r="BH49" s="2" t="inlineStr">
        <is>
          <t xml:space="preserve">|
</t>
        </is>
      </c>
      <c r="BI49" t="inlineStr">
        <is>
          <t>qualsiasi informazione concernente una persona fisica identificata o identificabile</t>
        </is>
      </c>
      <c r="BJ49" s="2" t="inlineStr">
        <is>
          <t>asmens duomenys</t>
        </is>
      </c>
      <c r="BK49" s="2" t="inlineStr">
        <is>
          <t>3</t>
        </is>
      </c>
      <c r="BL49" s="2" t="inlineStr">
        <is>
          <t/>
        </is>
      </c>
      <c r="BM49" t="inlineStr">
        <is>
          <t>bet kokia informacija apie fizinį asmenį, kurio tapatybė nustatyta arba kurio tapatybę galima nustatyti (toliau – duomenų subjektas); fizinis asmuo, kurio tapatybę galima nustatyti, yra asmuo, kurio tapatybę tiesiogiai arba netiesiogiai galima nustatyti, visų pirma pagal identifikatorių, kaip antai vardą ir pavardę, asmens identifikavimo numerį, buvimo vietos duomenis ir interneto identifikatorių arba pagal vieną ar kelis to fizinio asmens fizinės, fiziologinės, genetinės, psichinės, ekonominės, kultūrinės ar socialinės tapatybės požymius</t>
        </is>
      </c>
      <c r="BN49" s="2" t="inlineStr">
        <is>
          <t>personas dati|
persondati</t>
        </is>
      </c>
      <c r="BO49" s="2" t="inlineStr">
        <is>
          <t>3|
3</t>
        </is>
      </c>
      <c r="BP49" s="2" t="inlineStr">
        <is>
          <t>|
preferred</t>
        </is>
      </c>
      <c r="BQ49" t="inlineStr">
        <is>
          <t>jebkāda informācija, kas attiecas uz identificētu vai identificējamu fizisku personu ( 
&lt;i&gt;datu subjektu&lt;/i&gt; [&lt;a href="/entry/result/914351/all" id="ENTRY_TO_ENTRY_CONVERTER" target="_blank"&gt;IATE:914351&lt;/a&gt;])</t>
        </is>
      </c>
      <c r="BR49" s="2" t="inlineStr">
        <is>
          <t>data personali</t>
        </is>
      </c>
      <c r="BS49" s="2" t="inlineStr">
        <is>
          <t>3</t>
        </is>
      </c>
      <c r="BT49" s="2" t="inlineStr">
        <is>
          <t/>
        </is>
      </c>
      <c r="BU49" t="inlineStr">
        <is>
          <t>kwalunkwe informazzjoni relatata ma’ persuna fiżika identifikata jew identifikabbli</t>
        </is>
      </c>
      <c r="BV49" s="2" t="inlineStr">
        <is>
          <t>persoonsgegevens</t>
        </is>
      </c>
      <c r="BW49" s="2" t="inlineStr">
        <is>
          <t>3</t>
        </is>
      </c>
      <c r="BX49" s="2" t="inlineStr">
        <is>
          <t/>
        </is>
      </c>
      <c r="BY49" t="inlineStr">
        <is>
          <t>"iedere informatie betreffende een geïdentificeerde of identificeerbare natuurlijke persoon"</t>
        </is>
      </c>
      <c r="BZ49" s="2" t="inlineStr">
        <is>
          <t>dane osobowe</t>
        </is>
      </c>
      <c r="CA49" s="2" t="inlineStr">
        <is>
          <t>3</t>
        </is>
      </c>
      <c r="CB49" s="2" t="inlineStr">
        <is>
          <t/>
        </is>
      </c>
      <c r="CC49" t="inlineStr">
        <is>
          <t>informacje o zidentyfikowanej lub możliwej do zidentyfikowania osobie fizycznej („osobie, której dane dotyczą”)</t>
        </is>
      </c>
      <c r="CD49" s="2" t="inlineStr">
        <is>
          <t>dados pessoais</t>
        </is>
      </c>
      <c r="CE49" s="2" t="inlineStr">
        <is>
          <t>4</t>
        </is>
      </c>
      <c r="CF49" s="2" t="inlineStr">
        <is>
          <t/>
        </is>
      </c>
      <c r="CG49" t="inlineStr">
        <is>
          <t>Informações - de qualquer natureza e independentemente do respetivo suporte - relativas a uma pessoa singular, que permitem identificá-la direta ou indiretamente, designadamente por referência a um número de identificação ou a um ou mais elementos específicos da sua identidade física, fisiológica, psíquica, económica, cultural ou social.</t>
        </is>
      </c>
      <c r="CH49" s="2" t="inlineStr">
        <is>
          <t>date cu caracter personal</t>
        </is>
      </c>
      <c r="CI49" s="2" t="inlineStr">
        <is>
          <t>3</t>
        </is>
      </c>
      <c r="CJ49" s="2" t="inlineStr">
        <is>
          <t/>
        </is>
      </c>
      <c r="CK49" t="inlineStr">
        <is>
          <t>orice informație privind o persoană fizică identificată sau identificabilă</t>
        </is>
      </c>
      <c r="CL49" s="2" t="inlineStr">
        <is>
          <t>osobné údaje</t>
        </is>
      </c>
      <c r="CM49" s="2" t="inlineStr">
        <is>
          <t>3</t>
        </is>
      </c>
      <c r="CN49" s="2" t="inlineStr">
        <is>
          <t/>
        </is>
      </c>
      <c r="CO49" t="inlineStr">
        <is>
          <t>akékoľvek informácie týkajúce sa identifikovanej alebo identifikovateľnej fyzickej osoby, t. j. dotknutej osoby</t>
        </is>
      </c>
      <c r="CP49" s="2" t="inlineStr">
        <is>
          <t>osebni podatek</t>
        </is>
      </c>
      <c r="CQ49" s="2" t="inlineStr">
        <is>
          <t>3</t>
        </is>
      </c>
      <c r="CR49" s="2" t="inlineStr">
        <is>
          <t/>
        </is>
      </c>
      <c r="CS49" t="inlineStr">
        <is>
          <t>katerikoli podatek, ki se nanaša na posameznika, ne glede na obliko, v kateri je izražen</t>
        </is>
      </c>
      <c r="CT49" s="2" t="inlineStr">
        <is>
          <t>personuppgifter</t>
        </is>
      </c>
      <c r="CU49" s="2" t="inlineStr">
        <is>
          <t>3</t>
        </is>
      </c>
      <c r="CV49" s="2" t="inlineStr">
        <is>
          <t/>
        </is>
      </c>
      <c r="CW49" t="inlineStr">
        <is>
          <t>varje upplysning som avser en identifierad eller identifierbar fysisk person</t>
        </is>
      </c>
    </row>
    <row r="50">
      <c r="A50" s="1" t="str">
        <f>HYPERLINK("https://iate.europa.eu/entry/result/3573929/all", "3573929")</f>
        <v>3573929</v>
      </c>
      <c r="B50" t="inlineStr">
        <is>
          <t>EDUCATION AND COMMUNICATIONS;LAW</t>
        </is>
      </c>
      <c r="C50" t="inlineStr">
        <is>
          <t>EDUCATION AND COMMUNICATIONS|information and information processing|information;LAW|criminal law|penalty|criminal record</t>
        </is>
      </c>
      <c r="D50" t="inlineStr">
        <is>
          <t>yes</t>
        </is>
      </c>
      <c r="E50" t="inlineStr">
        <is>
          <t/>
        </is>
      </c>
      <c r="F50" s="2" t="inlineStr">
        <is>
          <t>система ECRIS-TCN|
Европейска информационна система за съдимост за граждани на трети държави</t>
        </is>
      </c>
      <c r="G50" s="2" t="inlineStr">
        <is>
          <t>3|
3</t>
        </is>
      </c>
      <c r="H50" s="2" t="inlineStr">
        <is>
          <t xml:space="preserve">|
</t>
        </is>
      </c>
      <c r="I50" t="inlineStr">
        <is>
          <t/>
        </is>
      </c>
      <c r="J50" s="2" t="inlineStr">
        <is>
          <t>systém ECRIS-TCN</t>
        </is>
      </c>
      <c r="K50" s="2" t="inlineStr">
        <is>
          <t>3</t>
        </is>
      </c>
      <c r="L50" s="2" t="inlineStr">
        <is>
          <t/>
        </is>
      </c>
      <c r="M50" t="inlineStr">
        <is>
          <t>centralizovaný systém pro identifikaci členských států, jež mají informace o odsouzeních &lt;a href="https://iate.europa.eu/entry/slideshow/1608033077988/880036/cs" target="_blank"&gt;státních příslušníků třetích zemí &lt;/a&gt;a &lt;a href="https://iate.europa.eu/entry/result/775760" target="_blank"&gt;osob bez státní příslušnosti&lt;/a&gt;</t>
        </is>
      </c>
      <c r="N50" s="2" t="inlineStr">
        <is>
          <t>europæisk informationssystem til udveksling af oplysninger fra strafferegistre vedrørende tredjelandsstatsborgere|
ECRIS-TCN</t>
        </is>
      </c>
      <c r="O50" s="2" t="inlineStr">
        <is>
          <t>3|
3</t>
        </is>
      </c>
      <c r="P50" s="2" t="inlineStr">
        <is>
          <t xml:space="preserve">|
</t>
        </is>
      </c>
      <c r="Q50" t="inlineStr">
        <is>
          <t>system til bestemmelse af, hvilke medlemsstater der ligger inde med oplysninger om tidligere straffedomme afsagt over &lt;a href="https://iate.europa.eu/entry/result/880036/da" target="_blank"&gt;tredjelandsstatsborgere&lt;/a&gt;</t>
        </is>
      </c>
      <c r="R50" s="2" t="inlineStr">
        <is>
          <t>ECRIS-TCN|
Europäisches Strafregisterinformationssystem für Drittstaatsangehörige</t>
        </is>
      </c>
      <c r="S50" s="2" t="inlineStr">
        <is>
          <t>3|
3</t>
        </is>
      </c>
      <c r="T50" s="2" t="inlineStr">
        <is>
          <t xml:space="preserve">|
</t>
        </is>
      </c>
      <c r="U50" t="inlineStr">
        <is>
          <t>System zur Ermittlung des Mitgliedstaats bzw. der Mitgliedstaaten, in dem bzw. denen Informationen zu vorherigen Verurteilungen von Drittstaatsangehörigen und Staatenlosen vorliegen</t>
        </is>
      </c>
      <c r="V50" s="2" t="inlineStr">
        <is>
          <t>σύστημα ECRIS-TCN</t>
        </is>
      </c>
      <c r="W50" s="2" t="inlineStr">
        <is>
          <t>3</t>
        </is>
      </c>
      <c r="X50" s="2" t="inlineStr">
        <is>
          <t/>
        </is>
      </c>
      <c r="Y50" t="inlineStr">
        <is>
          <t/>
        </is>
      </c>
      <c r="Z50" s="2" t="inlineStr">
        <is>
          <t>ECRIS-TCN|
European Criminal Records Information System for third-country nationals</t>
        </is>
      </c>
      <c r="AA50" s="2" t="inlineStr">
        <is>
          <t>3|
3</t>
        </is>
      </c>
      <c r="AB50" s="2" t="inlineStr">
        <is>
          <t xml:space="preserve">|
</t>
        </is>
      </c>
      <c r="AC50" t="inlineStr">
        <is>
          <t>system by which the central authority of a Member State can find out promptly and efficiently which other Member States hold criminal records information on a third-country national</t>
        </is>
      </c>
      <c r="AD50" s="2" t="inlineStr">
        <is>
          <t>sistema ECRIS-TCN|
sistema centralizado para la identificación de los Estados miembros que poseen información sobre condenas de nacionales de terceros países y apátridas a fin de complementar y apoyar el Sistema Europeo de Información de Antecedentes Penales</t>
        </is>
      </c>
      <c r="AE50" s="2" t="inlineStr">
        <is>
          <t>3|
3</t>
        </is>
      </c>
      <c r="AF50" s="2" t="inlineStr">
        <is>
          <t xml:space="preserve">|
</t>
        </is>
      </c>
      <c r="AG50" t="inlineStr">
        <is>
          <t>Sistema operativo desde abril de 2012 que permite a las autoridades que gestionan los registros de antecedentes penales de cada Estado miembro obtener, del Estado miembro de su nacionalidad, información completa sobre las condenas previas de un nacional de la UE.</t>
        </is>
      </c>
      <c r="AH50" s="2" t="inlineStr">
        <is>
          <t>ECRIS-TCN-süsteem</t>
        </is>
      </c>
      <c r="AI50" s="2" t="inlineStr">
        <is>
          <t>3</t>
        </is>
      </c>
      <c r="AJ50" s="2" t="inlineStr">
        <is>
          <t/>
        </is>
      </c>
      <c r="AK50" t="inlineStr">
        <is>
          <t/>
        </is>
      </c>
      <c r="AL50" s="2" t="inlineStr">
        <is>
          <t>kolmansien maiden kansalaisia koskeva eurooppalainen rikosrekisteritietojärjestelmä|
ECRIS-TCN-järjestelmä</t>
        </is>
      </c>
      <c r="AM50" s="2" t="inlineStr">
        <is>
          <t>3|
3</t>
        </is>
      </c>
      <c r="AN50" s="2" t="inlineStr">
        <is>
          <t xml:space="preserve">|
</t>
        </is>
      </c>
      <c r="AO50" t="inlineStr">
        <is>
          <t>järjestelmä, jonka kautta saadaan tieto siitä, millä jäsenvaltio(i)lla on tietoja kolmansien maiden kansalaisten saamista aikaisemmista tuomioista</t>
        </is>
      </c>
      <c r="AP50" s="2" t="inlineStr">
        <is>
          <t>ECRIS-TCN|
système ECRIS-TCN|
système européen d'information sur les casiers judiciaires pour les ressortissants de pays tiers</t>
        </is>
      </c>
      <c r="AQ50" s="2" t="inlineStr">
        <is>
          <t>4|
4|
4</t>
        </is>
      </c>
      <c r="AR50" s="2" t="inlineStr">
        <is>
          <t xml:space="preserve">|
|
</t>
        </is>
      </c>
      <c r="AS50" t="inlineStr">
        <is>
          <t>système permettant d'identifier les États membres détenant des informations sur les condamnations antérieures prononcées à l'encontre de ressortissants de pays tiers</t>
        </is>
      </c>
      <c r="AT50" s="2" t="inlineStr">
        <is>
          <t>córas ECRIS-TCN</t>
        </is>
      </c>
      <c r="AU50" s="2" t="inlineStr">
        <is>
          <t>3</t>
        </is>
      </c>
      <c r="AV50" s="2" t="inlineStr">
        <is>
          <t/>
        </is>
      </c>
      <c r="AW50" t="inlineStr">
        <is>
          <t/>
        </is>
      </c>
      <c r="AX50" s="2" t="inlineStr">
        <is>
          <t>Europski informacijski sustav kaznene evidencije za državljane trećih zemalja|
sustav ECRIS-TCN</t>
        </is>
      </c>
      <c r="AY50" s="2" t="inlineStr">
        <is>
          <t>3|
3</t>
        </is>
      </c>
      <c r="AZ50" s="2" t="inlineStr">
        <is>
          <t xml:space="preserve">|
</t>
        </is>
      </c>
      <c r="BA50" t="inlineStr">
        <is>
          <t>sustav pomoću kojega središnje tijelo države članice može odmah i učinkovito saznati koje druge države članice imaju podatke iz kaznene evidencije o državljaninu treće zemlje</t>
        </is>
      </c>
      <c r="BB50" s="2" t="inlineStr">
        <is>
          <t>ECRIS-TCN rendszer|
Harmadik Országbeli Állampolgárok Európai Bűnügyi Nyilvántartási Információs Rendszere</t>
        </is>
      </c>
      <c r="BC50" s="2" t="inlineStr">
        <is>
          <t>3|
2</t>
        </is>
      </c>
      <c r="BD50" s="2" t="inlineStr">
        <is>
          <t xml:space="preserve">|
</t>
        </is>
      </c>
      <c r="BE50" t="inlineStr">
        <is>
          <t>olyan központi rendszer, amelynek segítségével gyorsan és hatékonyan megállapítható, hogy mely tagállam(ok)ban tárolnak egy adott harmadik országbeli állampolgárral kapcsolatos bűnügyi nyilvántartási információkat</t>
        </is>
      </c>
      <c r="BF50" s="2" t="inlineStr">
        <is>
          <t>sistema europeo di informazione sui casellari giudiziali riguardo ai cittadini di paesi terzi|
sistema ECRIS-TCN|
ECRIS-TCN</t>
        </is>
      </c>
      <c r="BG50" s="2" t="inlineStr">
        <is>
          <t>3|
3|
3</t>
        </is>
      </c>
      <c r="BH50" s="2" t="inlineStr">
        <is>
          <t xml:space="preserve">|
|
</t>
        </is>
      </c>
      <c r="BI50" t="inlineStr">
        <is>
          <t>sistema che permette all'autorità centrale di uno Stato membro di verificare con tempestività ed efficacia quali altri Stati membri siano in possesso di informazioni sul casellario giudiziale di un cittadino di paese terzo</t>
        </is>
      </c>
      <c r="BJ50" s="2" t="inlineStr">
        <is>
          <t>ECRIS-TCN|
sistema ECRIS-TCN</t>
        </is>
      </c>
      <c r="BK50" s="2" t="inlineStr">
        <is>
          <t>3|
3</t>
        </is>
      </c>
      <c r="BL50" s="2" t="inlineStr">
        <is>
          <t>|
admitted</t>
        </is>
      </c>
      <c r="BM50" t="inlineStr">
        <is>
          <t>sistema, kurios paskirtis – nustatyti valstybę narę (-es), turinčią (-ias) informacijos apie ankstesnius trečiųjų šalių piliečių apkaltinamuosius nuosprendžius</t>
        </is>
      </c>
      <c r="BN50" s="2" t="inlineStr">
        <is>
          <t>&lt;i&gt;ECRIS-TCN&lt;/i&gt; sistēma</t>
        </is>
      </c>
      <c r="BO50" s="2" t="inlineStr">
        <is>
          <t>3</t>
        </is>
      </c>
      <c r="BP50" s="2" t="inlineStr">
        <is>
          <t/>
        </is>
      </c>
      <c r="BQ50" t="inlineStr">
        <is>
          <t>centralizēta sistēma tādu dalībvalstu identificēšanai, kurām ir informācija par iepriekšējiem notiesājošiem spriedumiem attiecībā uz trešo valstu valstspiederīgajiem</t>
        </is>
      </c>
      <c r="BR50" s="2" t="inlineStr">
        <is>
          <t>sistema ECRIS-TCN</t>
        </is>
      </c>
      <c r="BS50" s="2" t="inlineStr">
        <is>
          <t>3</t>
        </is>
      </c>
      <c r="BT50" s="2" t="inlineStr">
        <is>
          <t/>
        </is>
      </c>
      <c r="BU50" t="inlineStr">
        <is>
          <t>sistema biex jiġu identifikati l-Istati Membri li jkollhom informazzjoni dwar kundanni preċedenti ta' persuni ta' nazzjonalità ta' pajjiż terz</t>
        </is>
      </c>
      <c r="BV50" s="2" t="inlineStr">
        <is>
          <t>Ecris-TCN-systeem</t>
        </is>
      </c>
      <c r="BW50" s="2" t="inlineStr">
        <is>
          <t>3</t>
        </is>
      </c>
      <c r="BX50" s="2" t="inlineStr">
        <is>
          <t/>
        </is>
      </c>
      <c r="BY50" t="inlineStr">
        <is>
          <t>systeem dat ervoor zorgt dat de bevoegde autoriteiten snel en efficiënt kunnen achterhalen in welke andere lidstaten strafregistergegevens over een onderdaan van een derde land zijn opgeslagen</t>
        </is>
      </c>
      <c r="BZ50" s="2" t="inlineStr">
        <is>
          <t>europejski system przekazywania informacji z rejestrów karnych o obywatelach państw trzecich|
ECRIS-TCN</t>
        </is>
      </c>
      <c r="CA50" s="2" t="inlineStr">
        <is>
          <t>3|
3</t>
        </is>
      </c>
      <c r="CB50" s="2" t="inlineStr">
        <is>
          <t xml:space="preserve">|
</t>
        </is>
      </c>
      <c r="CC50" t="inlineStr">
        <is>
          <t>system identyfikacji państw członkowskich posiadających informacje o wyrokach skazujących wydanych wobec obywateli państw trzecich i bezpaństwowców</t>
        </is>
      </c>
      <c r="CD50" s="2" t="inlineStr">
        <is>
          <t>sistema ECRIS-TCN|
Sistema Europeu de Informação sobre os Registos Criminais de nacionais de países terceiros</t>
        </is>
      </c>
      <c r="CE50" s="2" t="inlineStr">
        <is>
          <t>3|
3</t>
        </is>
      </c>
      <c r="CF50" s="2" t="inlineStr">
        <is>
          <t xml:space="preserve">|
</t>
        </is>
      </c>
      <c r="CG50" t="inlineStr">
        <is>
          <t/>
        </is>
      </c>
      <c r="CH50" s="2" t="inlineStr">
        <is>
          <t>Sistemul european de informații cu privire la cazierele judiciare ale resortisanților țărilor terțe|
sistemul ECRIS-TCN</t>
        </is>
      </c>
      <c r="CI50" s="2" t="inlineStr">
        <is>
          <t>3|
3</t>
        </is>
      </c>
      <c r="CJ50" s="2" t="inlineStr">
        <is>
          <t xml:space="preserve">|
</t>
        </is>
      </c>
      <c r="CK50" t="inlineStr">
        <is>
          <t>sistem menit să identifice statul membru (statele membre) care deține (dețin) informații cu privire la condamnările anterioare ale resortisanților țărilor terțe</t>
        </is>
      </c>
      <c r="CL50" s="2" t="inlineStr">
        <is>
          <t>európsky informačný systém registrov trestov pre štátnych príslušníkov tretích krajín|
ECRIS-TCN</t>
        </is>
      </c>
      <c r="CM50" s="2" t="inlineStr">
        <is>
          <t>3|
3</t>
        </is>
      </c>
      <c r="CN50" s="2" t="inlineStr">
        <is>
          <t xml:space="preserve">|
</t>
        </is>
      </c>
      <c r="CO50" t="inlineStr">
        <is>
          <t>&lt;div&gt;
 systém, prostredníctvom ktorého môže ústredný orgán členského štátu rýchlo a efektívne zistiť, ktoré iné členské štáty majú informácie z registra trestov o štátnom príslušníkovi tretej krajiny&lt;/div&gt;</t>
        </is>
      </c>
      <c r="CP50" s="2" t="inlineStr">
        <is>
          <t>sistem ECRIS-TCN</t>
        </is>
      </c>
      <c r="CQ50" s="2" t="inlineStr">
        <is>
          <t>3</t>
        </is>
      </c>
      <c r="CR50" s="2" t="inlineStr">
        <is>
          <t/>
        </is>
      </c>
      <c r="CS50" t="inlineStr">
        <is>
          <t>sistem za določitev držav članic, ki imajo informacije o predhodnih obsodbah državljanov tretjih držav</t>
        </is>
      </c>
      <c r="CT50" s="2" t="inlineStr">
        <is>
          <t>det europeiska informationssystemet för utbyte av uppgifter ur kriminalregister avseende tredjelandsmedborgare|
Ecris-TCN</t>
        </is>
      </c>
      <c r="CU50" s="2" t="inlineStr">
        <is>
          <t>2|
3</t>
        </is>
      </c>
      <c r="CV50" s="2" t="inlineStr">
        <is>
          <t xml:space="preserve">|
</t>
        </is>
      </c>
      <c r="CW50" t="inlineStr">
        <is>
          <t>ett system varigenom en medlemsstats centralmyndighet kan få reda på vilka andra medlemsstater som innehar uppgifter i kriminalregister om en tredjelandsmedborgare</t>
        </is>
      </c>
    </row>
    <row r="51">
      <c r="A51" s="1" t="str">
        <f>HYPERLINK("https://iate.europa.eu/entry/result/3510721/all", "3510721")</f>
        <v>3510721</v>
      </c>
      <c r="B51" t="inlineStr">
        <is>
          <t>EUROPEAN UNION;SOCIAL QUESTIONS;EDUCATION AND COMMUNICATIONS</t>
        </is>
      </c>
      <c r="C51" t="inlineStr">
        <is>
          <t>EUROPEAN UNION|EU institutions and European civil service|EU office or agency;SOCIAL QUESTIONS|migration;EDUCATION AND COMMUNICATIONS|information technology and data processing</t>
        </is>
      </c>
      <c r="D51" t="inlineStr">
        <is>
          <t>yes</t>
        </is>
      </c>
      <c r="E51" t="inlineStr">
        <is>
          <t/>
        </is>
      </c>
      <c r="F51" s="2" t="inlineStr">
        <is>
          <t>Агенция на Европейския съюз за оперативното управление на широкомащабни информационни системи в пространството на свобода, сигурност и правосъдие|
eu-LISA</t>
        </is>
      </c>
      <c r="G51" s="2" t="inlineStr">
        <is>
          <t>4|
4</t>
        </is>
      </c>
      <c r="H51" s="2" t="inlineStr">
        <is>
          <t xml:space="preserve">|
</t>
        </is>
      </c>
      <c r="I51" t="inlineStr">
        <is>
          <t>&lt;div&gt;Агенцията отговаря за оперативното управление на Шенгенската информационна система (ШИС II), Визовата информационна система (ВИС) и системата Евродак.&lt;/div&gt;&lt;div&gt;Агенцията отговаря за подготовката, разработването или оперативното управление на Системата за влизане/излизане (СВИ), DubliNet и Системата на ЕС за информация за пътуванията и разрешаването им (ETIAS).&lt;br&gt;&lt;/div&gt;</t>
        </is>
      </c>
      <c r="J51" s="2" t="inlineStr">
        <is>
          <t>eu-LISA|
Agentura Evropské unie pro provozní řízení rozsáhlých informačních systémů v prostoru svobody, bezpečnosti a práva</t>
        </is>
      </c>
      <c r="K51" s="2" t="inlineStr">
        <is>
          <t>4|
4</t>
        </is>
      </c>
      <c r="L51" s="2" t="inlineStr">
        <is>
          <t xml:space="preserve">|
</t>
        </is>
      </c>
      <c r="M51" t="inlineStr">
        <is>
          <t>agentura opovídající za provozní řízení Schengenského informačního systému (SIS II), Vízového informačního systému (VIS) a Eurodacu</t>
        </is>
      </c>
      <c r="N51" s="2" t="inlineStr">
        <is>
          <t>eu-LISA|
Den Europæiske Unions Agentur for den Operationelle Forvaltning af Store IT-Systemer inden for Området med Frihed, Sikkerhed og Retfærdighed</t>
        </is>
      </c>
      <c r="O51" s="2" t="inlineStr">
        <is>
          <t>4|
4</t>
        </is>
      </c>
      <c r="P51" s="2" t="inlineStr">
        <is>
          <t xml:space="preserve">|
</t>
        </is>
      </c>
      <c r="Q51" t="inlineStr">
        <is>
          <t>Agenturet er ansvarligt for den operationelle forvaltning af Schengeninformationssystemet (SIS II) &lt;a href="/entry/result/915561/all" id="ENTRY_TO_ENTRY_CONVERTER" target="_blank"&gt;IATE:915561&lt;/a&gt; , visuminformationssystemet (VIS) &lt;a href="/entry/result/915879/all" id="ENTRY_TO_ENTRY_CONVERTER" target="_blank"&gt;IATE:915879&lt;/a&gt; og Eurodac &lt;a href="/entry/result/870701/all" id="ENTRY_TO_ENTRY_CONVERTER" target="_blank"&gt;IATE:870701&lt;/a&gt; samt for forberedelsen, udviklingen eller den operationelle forvaltning af ind- og udrejsesystemet, DubliNet og ETIAS.</t>
        </is>
      </c>
      <c r="R51" s="2" t="inlineStr">
        <is>
          <t>eu-LISA|
Agentur der Europäischen Union für das Betriebsmanagement von IT-Großsystemen im Raum der Freiheit, der Sicherheit und des Rechts</t>
        </is>
      </c>
      <c r="S51" s="2" t="inlineStr">
        <is>
          <t>4|
4</t>
        </is>
      </c>
      <c r="T51" s="2" t="inlineStr">
        <is>
          <t xml:space="preserve">|
</t>
        </is>
      </c>
      <c r="U51" t="inlineStr">
        <is>
          <t>Agentur der Europäischen Union für das Betriebsmanagement des Schengener Informationssystems der zweiten Generation (SI II) &lt;a href="/entry/result/915561/all" id="ENTRY_TO_ENTRY_CONVERTER" target="_blank"&gt;IATE:915561&lt;/a&gt;, des Visa-Informationssystems &lt;a href="/entry/result/915879/all" id="ENTRY_TO_ENTRY_CONVERTER" target="_blank"&gt;IATE:915879&lt;/a&gt; und von Eurodac &lt;a href="/entry/result/870701/all" id="ENTRY_TO_ENTRY_CONVERTER" target="_blank"&gt;IATE:870701&lt;/a&gt;, die Konzeption, die Entwicklung und das Betriebsmanagement des Einreise-/Ausreisesystems (EES), von DubliNet und des Europäischen Reiseinformations- und -genehmigungssystems (ETIAS); IT-Großsysteme im Raum der Freiheit, der Sicherheit und des Rechts</t>
        </is>
      </c>
      <c r="V51" s="2" t="inlineStr">
        <is>
          <t>Οργανισμός της Ευρωπαϊκής Ένωσης για τη Λειτουργική Διαχείριση Συστημάτων ΤΠ Μεγάλης Κλίμακας στον Χώρο Ελευθερίας, Ασφάλειας και Δικαιοσύνης|
eu-LISA</t>
        </is>
      </c>
      <c r="W51" s="2" t="inlineStr">
        <is>
          <t>4|
4</t>
        </is>
      </c>
      <c r="X51" s="2" t="inlineStr">
        <is>
          <t xml:space="preserve">|
</t>
        </is>
      </c>
      <c r="Y51" t="inlineStr">
        <is>
          <t>Οργανισμός υπεύθυνος για τη λειτουργική διαχείριση του συστήματος πληροφοριών Σένγκεν (SIS II) (&lt;a href="/entry/result/915561/all" id="ENTRY_TO_ENTRY_CONVERTER" target="_blank"&gt;IATE:915561&lt;/a&gt; ), του συστήματος πληροφοριών για τις θεωρήσεις (VIS) (&lt;a href="/entry/result/915879/all" id="ENTRY_TO_ENTRY_CONVERTER" target="_blank"&gt;IATE:915879&lt;/a&gt;) και του Eurodac (&lt;a href="/entry/result/870701/all" id="ENTRY_TO_ENTRY_CONVERTER" target="_blank"&gt;IATE:870701&lt;/a&gt; ), την προετοιμασία, την ανάπτυξη ή τη λειτουργική διαχείριση του συστήματος εισόδου/εξόδου (ΣΕΕ), του DubliNet, και του Ευρωπαϊκού Συστήματος Πληροφοριών και Αδειοδότησης Ταξιδιού (ETIAS) καθώς και των συστημάτων ΤΠ μεγάλης κλίμακας στον χώρο ελευθερίας, ασφάλειας</t>
        </is>
      </c>
      <c r="Z51" s="2" t="inlineStr">
        <is>
          <t>EU Agency for Large-Scale IT Systems|
eu-LISA|
European Union Agency for the Operational Management of Large-Scale IT Systems in the Area of Freedom, Security and Justice|
European Agency for the Operational Management of Large-Scale IT Systems in the Area of Freedom, Security and Justice|
IT Agency</t>
        </is>
      </c>
      <c r="AA51" s="2" t="inlineStr">
        <is>
          <t>3|
4|
4|
4|
4</t>
        </is>
      </c>
      <c r="AB51" s="2" t="inlineStr">
        <is>
          <t>|
|
|
obsolete|
obsolete</t>
        </is>
      </c>
      <c r="AC51" t="inlineStr">
        <is>
          <t>agency responsible for the operational management of the second-generation Schengen Information System (SIS II) &lt;a href="/entry/result/915561/all" id="ENTRY_TO_ENTRY_CONVERTER" target="_blank"&gt;IATE:915561&lt;/a&gt; , the Visa Information System (VIS) ( &lt;a href="/entry/result/915879/all" id="ENTRY_TO_ENTRY_CONVERTER" target="_blank"&gt;IATE:915879&lt;/a&gt; ), and EURODAC ( &lt;a href="/entry/result/870701/all" id="ENTRY_TO_ENTRY_CONVERTER" target="_blank"&gt;IATE:870701&lt;/a&gt; ), the preparation, development or operational management of the Entry/Exit System (EES), DubliNet, the European Travel Information and Authorisation System (ETIAS) and of large-scale IT systems in the area of freedom, security and justice</t>
        </is>
      </c>
      <c r="AD51" s="2" t="inlineStr">
        <is>
          <t>eu-LISA|
Agencia de la Unión Europea para la Gestión Operativa de Sistemas Informáticos de Gran Magnitud en el Espacio de Libertad, Seguridad y Justicia</t>
        </is>
      </c>
      <c r="AE51" s="2" t="inlineStr">
        <is>
          <t>4|
4</t>
        </is>
      </c>
      <c r="AF51" s="2" t="inlineStr">
        <is>
          <t xml:space="preserve">|
</t>
        </is>
      </c>
      <c r="AG51" t="inlineStr">
        <is>
          <t>&lt;p&gt;Agencia responsable de la gestión operativa del Sistema de Información de Schengen de segunda generación (SIS II) &lt;a href="/entry/result/915561/all" id="ENTRY_TO_ENTRY_CONVERTER" target="_blank"&gt;IATE:915561&lt;/a&gt; , del Sistema de Información de Visados (VIS) &lt;a href="/entry/result/915879/all" id="ENTRY_TO_ENTRY_CONVERTER" target="_blank"&gt;IATE:915879&lt;/a&gt; y de EURODAC &lt;a href="/entry/result/870701/all" id="ENTRY_TO_ENTRY_CONVERTER" target="_blank"&gt;IATE:870701&lt;/a&gt; .&lt;/p&gt;</t>
        </is>
      </c>
      <c r="AH51" s="2" t="inlineStr">
        <is>
          <t>Vabadusel, Turvalisusel ja Õigusel Rajaneva Ala Suuremahuliste IT-süsteemide Operatiivjuhtimise Euroopa Liidu Amet|
eu-LISA</t>
        </is>
      </c>
      <c r="AI51" s="2" t="inlineStr">
        <is>
          <t>4|
4</t>
        </is>
      </c>
      <c r="AJ51" s="2" t="inlineStr">
        <is>
          <t xml:space="preserve">|
</t>
        </is>
      </c>
      <c r="AK51" t="inlineStr">
        <is>
          <t>ELi amet, mis on vastutav teise põlvkonna Schengeni infosüsteemi (SIS II) [&lt;a href="/entry/result/870701/all" id="ENTRY_TO_ENTRY_CONVERTER" target="_blank"&gt;IATE:870701&lt;/a&gt;&lt;small&gt;]&amp;lt;&amp;gt;;;;;;;;;;;;;;, viisainfosüsteemi (VIS) [&lt;a href="/entry/result/915879/all" id="ENTRY_TO_ENTRY_CONVERTER" target="_blank"&gt;IATE:915879&lt;/a&gt;] ja Eurodaci [&lt;a href="/entry/result/870701/all" id="ENTRY_TO_ENTRY_CONVERTER" target="_blank"&gt;IATE:870701&lt;/a&gt;] operatiivjuhtimise eest ning riiki sisenemise ja riigist lahkumise süsteemi (EES), DubliNeti ning ELi reisiinfo ja -lubade süsteemi (ETIAS) ning vabadusel, turvalisusel ja õigusel rajaneva ala suuremahuliste IT--süsteemide ettevalmistamise, arendamise ja operatiivjuhtimise eest&lt;/small&gt;</t>
        </is>
      </c>
      <c r="AL51" s="2" t="inlineStr">
        <is>
          <t>vapauden, turvallisuuden ja oikeuden alueen laaja-alaisten tietojärjestelmien operatiivisesta hallinnoinnista vastaava Euroopan unionin virasto|
eu-LISA|
tietotekniikkavirasto</t>
        </is>
      </c>
      <c r="AM51" s="2" t="inlineStr">
        <is>
          <t>4|
4|
3</t>
        </is>
      </c>
      <c r="AN51" s="2" t="inlineStr">
        <is>
          <t xml:space="preserve">|
|
</t>
        </is>
      </c>
      <c r="AO51" t="inlineStr">
        <is>
          <t>Schengenin tietojärjestelmän (SIS II) &lt;a href="/entry/result/915561/all" id="ENTRY_TO_ENTRY_CONVERTER" target="_blank"&gt;IATE:915561&lt;/a&gt; , viisumitietojärjestelmän (VIS) &lt;a href="/entry/result/915879/all" id="ENTRY_TO_ENTRY_CONVERTER" target="_blank"&gt;IATE:915879&lt;/a&gt; ja Eurodac-järjestelmän &lt;a href="/entry/result/870701/all" id="ENTRY_TO_ENTRY_CONVERTER" target="_blank"&gt;IATE:870701&lt;/a&gt; operatiivisesta hallinnoinnista sekä rajanylitystietojärjestelmän (EES), DubliNetin ja EU:n matkustustieto- ja -lupajärjestelmän (ETIAS) valmistelusta, kehittämisestä tai operatiivisesta hallinnoinnista vastaava virasto</t>
        </is>
      </c>
      <c r="AP51" s="2" t="inlineStr">
        <is>
          <t>Agence de l’Union européenne pour la gestion opérationnelle des systèmes d’information à grande échelle au sein de l’espace de liberté, de sécurité et de justice|
eu-LISA</t>
        </is>
      </c>
      <c r="AQ51" s="2" t="inlineStr">
        <is>
          <t>3|
3</t>
        </is>
      </c>
      <c r="AR51" s="2" t="inlineStr">
        <is>
          <t xml:space="preserve">|
</t>
        </is>
      </c>
      <c r="AS51" t="inlineStr">
        <is>
          <t>agence chargée de la gestion opérationnelle du système d’information Schengen (SIS II) ( &lt;a href="/entry/result/915561/all" id="ENTRY_TO_ENTRY_CONVERTER" target="_blank"&gt;IATE:915561&lt;/a&gt; ), du système d’information sur les visas (VIS) ( &lt;a href="/entry/result/915879/all" id="ENTRY_TO_ENTRY_CONVERTER" target="_blank"&gt;IATE:915879&lt;/a&gt; ) et d’Eurodac ( &lt;a href="/entry/result/870701/all" id="ENTRY_TO_ENTRY_CONVERTER" target="_blank"&gt;IATE:870701&lt;/a&gt; ), de la conception, du développement ou de la gestion opérationnelle du système d’entrée/de sortie (EES), de DubliNet, et du système européen d’information et d’autorisation concernant les voyages (ETIAS) et des systèmes d’information à grande échelle au sein de l’espace de liberté, de sécurité et de justice</t>
        </is>
      </c>
      <c r="AT51" s="2" t="inlineStr">
        <is>
          <t>eu-LISA|
Gníomhaireacht an Aontais Eorpaigh chun Bainistiú Oibríochtúil a dhéanamh ar Chórais Mhórscála TF sa Limistéar Saoirse, Slándála agus Ceartais</t>
        </is>
      </c>
      <c r="AU51" s="2" t="inlineStr">
        <is>
          <t>4|
4</t>
        </is>
      </c>
      <c r="AV51" s="2" t="inlineStr">
        <is>
          <t xml:space="preserve">|
</t>
        </is>
      </c>
      <c r="AW51" t="inlineStr">
        <is>
          <t>an ghníomhaireacht atá freagrach as bainistiú oibríochtúil an dara glúin den Chóras Faisnéise Schengen (SIS II) ( &lt;a href="/entry/result/915561/all" id="ENTRY_TO_ENTRY_CONVERTER" target="_blank"&gt;IATE:915561&lt;/a&gt; ), den Chóras Faisnéise Víosaí (VIS) ( &lt;a href="/entry/result/915879/all" id="ENTRY_TO_ENTRY_CONVERTER" target="_blank"&gt;IATE:915879&lt;/a&gt; ), agus de EURODAC ( &lt;a href="/entry/result/870701/all" id="ENTRY_TO_ENTRY_CONVERTER" target="_blank"&gt;IATE:870701&lt;/a&gt; ), as ullmhú, forbairt nó bainistiú oibríochtúil den Chóras Dul Isteach/Imeachta (EES), de DubliNet, den Chóras Eorpach um Fhaisnéis agus Údarú Taistil (ETIAS) agus de chórais mhórscála TF sa limistéar saoirse, slándála agus ceartais.</t>
        </is>
      </c>
      <c r="AX51" s="2" t="inlineStr">
        <is>
          <t>Agencija Europske unije za operativno upravljanje opsežnim informacijskim sustavima u području slobode, sigurnosti i pravde|
eu-LISA</t>
        </is>
      </c>
      <c r="AY51" s="2" t="inlineStr">
        <is>
          <t>4|
4</t>
        </is>
      </c>
      <c r="AZ51" s="2" t="inlineStr">
        <is>
          <t xml:space="preserve">|
</t>
        </is>
      </c>
      <c r="BA51" t="inlineStr">
        <is>
          <t>agencija EU-a nadležna za operativno upravljanje drugom generacijom Schengenskog informacijskog sustava (SIS II), viznim informacijskim sustavom (VIS) i Eurodacom</t>
        </is>
      </c>
      <c r="BB51" s="2" t="inlineStr">
        <is>
          <t>eu-LISA|
a nagyméretű informatikai rendszerekkel foglalkozó ügynökség|
a szabadságon, a biztonságon és a jog érvényesülésén alapuló térség nagyméretű IT-rendszereinek üzemeltetési igazgatását végző európai uniós ügynökség</t>
        </is>
      </c>
      <c r="BC51" s="2" t="inlineStr">
        <is>
          <t>3|
4|
4</t>
        </is>
      </c>
      <c r="BD51" s="2" t="inlineStr">
        <is>
          <t xml:space="preserve">|
|
</t>
        </is>
      </c>
      <c r="BE51" t="inlineStr">
        <is>
          <t>ügynökség, amelynek feladata a második generációs Schengeni Információs Rendszer (SIS II), a Vízuminformációs Rendszer (VIS) és az EURODAC hosszú távú operatív irányítása</t>
        </is>
      </c>
      <c r="BF51" s="2" t="inlineStr">
        <is>
          <t>Agenzia dell’Unione europea per la gestione operativa dei sistemi IT su larga scala nello spazio di libertà, sicurezza e giustizia|
eu-LISA</t>
        </is>
      </c>
      <c r="BG51" s="2" t="inlineStr">
        <is>
          <t>4|
4</t>
        </is>
      </c>
      <c r="BH51" s="2" t="inlineStr">
        <is>
          <t xml:space="preserve">|
</t>
        </is>
      </c>
      <c r="BI51" t="inlineStr">
        <is>
          <t/>
        </is>
      </c>
      <c r="BJ51" s="2" t="inlineStr">
        <is>
          <t>eu-LISA|
Europos Sąjungos didelės apimties IT sistemų laisvės, saugumo ir teisingumo erdvėje operacijų valdymo agentūra</t>
        </is>
      </c>
      <c r="BK51" s="2" t="inlineStr">
        <is>
          <t>4|
4</t>
        </is>
      </c>
      <c r="BL51" s="2" t="inlineStr">
        <is>
          <t xml:space="preserve">|
</t>
        </is>
      </c>
      <c r="BM51" t="inlineStr">
        <is>
          <t>agentūra, atsakinga už antrosios kartos Šengeno informacinės sistemos (SIS II), Vizų informacinės sistemos (VIS) ir sistemos EURODAC operacijų valdymą, atvykimo ir išvykimo sistemos (AIS), „DubliNet“, Europos kelionių informacijos ir leidimų sistemos (ETIAS) ir didelės apimties IT sistemų laisvės, saugumo ir teisingumo erdvėje parengimą, plėtojimą ir operacijų valdymą</t>
        </is>
      </c>
      <c r="BN51" s="2" t="inlineStr">
        <is>
          <t>&lt;i&gt;eu-LISA&lt;/i&gt;|
Eiropas Savienības Aģentūra lielapjoma IT sistēmu darbības pārvaldībai brīvības, drošības un tiesiskuma telpā</t>
        </is>
      </c>
      <c r="BO51" s="2" t="inlineStr">
        <is>
          <t>4|
4</t>
        </is>
      </c>
      <c r="BP51" s="2" t="inlineStr">
        <is>
          <t xml:space="preserve">|
</t>
        </is>
      </c>
      <c r="BQ51" t="inlineStr">
        <is>
          <t>aģentūra, kura ir atbildīga par otrās paaudzes Šengenas Informācijas sistēmas (&lt;i&gt;SIS II&lt;/i&gt;) [ &lt;a href="/entry/result/915561/all" id="ENTRY_TO_ENTRY_CONVERTER" target="_blank"&gt;IATE:915561&lt;/a&gt; ], Vīzu informācijas sistēmas (VIS) [ &lt;a href="/entry/result/915879/all" id="ENTRY_TO_ENTRY_CONVERTER" target="_blank"&gt;IATE:915879&lt;/a&gt; ] un &lt;i&gt;Eurodac&lt;/i&gt; [ &lt;a href="/entry/result/870701/all" id="ENTRY_TO_ENTRY_CONVERTER" target="_blank"&gt;IATE:870701&lt;/a&gt; ] darbības pārvaldību, ieceļošanas/izceļošanas sistēmas (IIS), &lt;i&gt;DubliNet&lt;/i&gt;, Eiropas ceļošanas informācijas un atļauju sistēmas (&lt;i&gt;ETIAS&lt;/i&gt;) un lielapjoma IT sistēmu brīvības, drošības un tiesiskuma telpā sagatavošanu, izstrādi un darbības pārvaldību</t>
        </is>
      </c>
      <c r="BR51" s="2" t="inlineStr">
        <is>
          <t>Aġenzija tal-UE għal Sistemi tal-IT Fuq Skala Kbira|
Aġenzija tal-Unjoni Ewropea għat-Tmexxija Operattiva ta’ Sistemi tal-IT fuq Skala Kbira fl- Ispazju ta’ Libertà, Sigurtà u Ġustizzja|
eu-LISA</t>
        </is>
      </c>
      <c r="BS51" s="2" t="inlineStr">
        <is>
          <t>3|
4|
4</t>
        </is>
      </c>
      <c r="BT51" s="2" t="inlineStr">
        <is>
          <t xml:space="preserve">|
|
</t>
        </is>
      </c>
      <c r="BU51" t="inlineStr">
        <is>
          <t>Aġenzija responsabbli mit-tmexxija operattiva tas-Sistema ta' Informazzjoni ta' Schengen tat-tieni ġenerazzjoni (SIS II), &lt;a href="/entry/result/915561/all" id="ENTRY_TO_ENTRY_CONVERTER" target="_blank"&gt;IATE:915561&lt;/a&gt; , is-Sistema ta' Informazzjoni dwar il-Viża (VIS) &lt;a href="/entry/result/915879/all" id="ENTRY_TO_ENTRY_CONVERTER" target="_blank"&gt;IATE:915879&lt;/a&gt; , u l-EURODAC &lt;a href="/entry/result/870701/all" id="ENTRY_TO_ENTRY_CONVERTER" target="_blank"&gt;IATE:870701&lt;/a&gt;, it-tħejjija, l-iżvilupp u t-tmexxija operattiva tas-Sistema ta’ Dħul/Ħruġ (EES), Dublinet, tas-Sistema Ewropea ta' Informazzjoni ta’ Awtorizzazzjoni għall-Ivvjaġġar (ETIAS) u ta' sistemi oħra tal-IT fuq skala kbira fl-ispazju ta’ libertà, sigurtà u ġustizzja</t>
        </is>
      </c>
      <c r="BV51" s="2" t="inlineStr">
        <is>
          <t>Agentschap van de Europese Unie voor het operationeel beheer van grootschalige IT-systemen op het gebied van vrijheid, veiligheid en recht|
eu-LISA</t>
        </is>
      </c>
      <c r="BW51" s="2" t="inlineStr">
        <is>
          <t>4|
4</t>
        </is>
      </c>
      <c r="BX51" s="2" t="inlineStr">
        <is>
          <t xml:space="preserve">|
</t>
        </is>
      </c>
      <c r="BY51" t="inlineStr">
        <is>
          <t>agentschap belast met het operationeel beheer van het Schengeninformatiesysteem van de tweede generatie (SIS II) &lt;a href="/entry/result/915561/all" id="ENTRY_TO_ENTRY_CONVERTER" target="_blank"&gt;IATE:915561&lt;/a&gt; , het Visuminformatiesysteem (VIS) &lt;a href="/entry/result/915879/all" id="ENTRY_TO_ENTRY_CONVERTER" target="_blank"&gt;IATE:915879&lt;/a&gt; en Eurodac &lt;a href="/entry/result/870701/all" id="ENTRY_TO_ENTRY_CONVERTER" target="_blank"&gt;IATE:870701&lt;/a&gt;, de opzet, de ontwikkeling en het operationele beheer van het inreis-uitreissysteem (EES), DubliNet, het Europees systeem voor reisinformatie en -autorisatie (Etias) alsmede andere grootschalige IT-systemen op het gebied van vrijheid, veiligheid en recht</t>
        </is>
      </c>
      <c r="BZ51" s="2" t="inlineStr">
        <is>
          <t>Agencja Unii Europejskiej ds. Zarządzania Operacyjnego Wielkoskalowymi Systemami Informatycznymi w Przestrzeni Wolności, Bezpieczeństwa i Sprawiedliwości|
eu-LISA</t>
        </is>
      </c>
      <c r="CA51" s="2" t="inlineStr">
        <is>
          <t>4|
4</t>
        </is>
      </c>
      <c r="CB51" s="2" t="inlineStr">
        <is>
          <t xml:space="preserve">|
</t>
        </is>
      </c>
      <c r="CC51" t="inlineStr">
        <is>
          <t>&lt;p&gt;agencja odpowiada za zarządzanie operacyjne systemem informacyjnym Schengen drugiej generacji (SIS II), wizowym systemem informacyjnym (VIS), systemem EURODAC, za przygotowywanie i rozwijanie systemu wjazdu/wyjazdu (EES), DubliNet oraz europejskiego systemu informacji o podróży (ETIAS) lub zarządzanie operacyjne tymi systemami, a także za przygotowywanie i rozwyjanie wielkoskalowych systemów informatycznych w przestrzeni wolności, bezpieczeństwa i sprawiedliwości lub zarządzanie operacyjne takimi systemami&lt;/p&gt;</t>
        </is>
      </c>
      <c r="CD51" s="2" t="inlineStr">
        <is>
          <t>Agência da União Europeia para a Gestão Operacional de Sistemas Informáticos de Grande Escala no Espaço de Liberdade, Segurança e Justiça (eu-LISA)|
eu-LISA</t>
        </is>
      </c>
      <c r="CE51" s="2" t="inlineStr">
        <is>
          <t>4|
4</t>
        </is>
      </c>
      <c r="CF51" s="2" t="inlineStr">
        <is>
          <t xml:space="preserve">|
</t>
        </is>
      </c>
      <c r="CG51" t="inlineStr">
        <is>
          <t>Agência responsável pela gestão operacional do Sistema de Informação de Schengen de segunda geração (SIS II) [ &lt;a href="/entry/result/915561/all" id="ENTRY_TO_ENTRY_CONVERTER" target="_blank"&gt;IATE:915561&lt;/a&gt; ], do Sistema de Informação sobre Vistos (VIS) [ &lt;a href="/entry/result/915879/all" id="ENTRY_TO_ENTRY_CONVERTER" target="_blank"&gt;IATE:915879&lt;/a&gt; ] e do Eurodac [ &lt;a href="/entry/result/870701/all" id="ENTRY_TO_ENTRY_CONVERTER" target="_blank"&gt;IATE:870701&lt;/a&gt; ], pela conceção, pelo desenvolvimento e pela gestão operacional do Sistema de Entrada/Saída (SES), da DubliNet e do Sistema Europeu de Informação e Autorização de Viagem (ETIAS) e pelos sistemas informáticas em larga escala no espaço de liberdade, segurança e justiça.</t>
        </is>
      </c>
      <c r="CH51" s="2" t="inlineStr">
        <is>
          <t>eu-LISA|
Agenția Uniunii Europene pentru Gestionarea Operațională a Sistemelor Informatice la Scară Largă în Spațiul de Libertate, Securitate și Justiție</t>
        </is>
      </c>
      <c r="CI51" s="2" t="inlineStr">
        <is>
          <t>4|
4</t>
        </is>
      </c>
      <c r="CJ51" s="2" t="inlineStr">
        <is>
          <t xml:space="preserve">|
</t>
        </is>
      </c>
      <c r="CK51" t="inlineStr">
        <is>
          <t>agenție responsabilă cu gestionarea operațională a Sistemului de informații Schengen (SIS II) &lt;a href="/entry/result/915561/all" id="ENTRY_TO_ENTRY_CONVERTER" target="_blank"&gt;IATE:915561&lt;/a&gt;, a Sistemului de informații privind vizele (VIS) ( &lt;a href="/entry/result/915879/all" id="ENTRY_TO_ENTRY_CONVERTER" target="_blank"&gt;IATE:915879&lt;/a&gt; ) și a Eurodac ( &lt;a href="/entry/result/870701/all" id="ENTRY_TO_ENTRY_CONVERTER" target="_blank"&gt;IATE:870701&lt;/a&gt; ), pregătirea, dezvoltarea sau gestionarea operațională a Sistemului de intrare/ieșire (EES), a DubliNet și a Sistemului european de informații și de autorizare privind călătoriile (ETIAS) în spațiul de libertate, securitate și justiție.</t>
        </is>
      </c>
      <c r="CL51" s="2" t="inlineStr">
        <is>
          <t>eu-LISA|
Agentúra Európskej únie na prevádzkové riadenie rozsiahlych informačných systémov v priestore slobody, bezpečnosti a spravodlivosti</t>
        </is>
      </c>
      <c r="CM51" s="2" t="inlineStr">
        <is>
          <t>4|
4</t>
        </is>
      </c>
      <c r="CN51" s="2" t="inlineStr">
        <is>
          <t xml:space="preserve">|
</t>
        </is>
      </c>
      <c r="CO51" t="inlineStr">
        <is>
          <t>agentúra zodpovedá za prevádzkové riadenie Schengenského informačného systému (ďalej len „SIS II“) ( &lt;a href="/entry/result/915561/all" id="ENTRY_TO_ENTRY_CONVERTER" target="_blank"&gt;IATE:915561&lt;/a&gt; ) , vízového informačného systému (ďalej len „VIS“) ( &lt;a href="/entry/result/915879/all" id="ENTRY_TO_ENTRY_CONVERTER" target="_blank"&gt;IATE:915879&lt;/a&gt; ) a systému Eurodac ( &lt;a href="/entry/result/870701/all" id="ENTRY_TO_ENTRY_CONVERTER" target="_blank"&gt;IATE:870701&lt;/a&gt; ) a zodpovedá za prípravu, vývoj alebo prevádzkové riadenie systému vstup/výstup, siete DubliNet a európskeho systému pre cestovné informácie a povolenia (ETIAS)</t>
        </is>
      </c>
      <c r="CP51" s="2" t="inlineStr">
        <is>
          <t>Agencija Evropske unije za operativno upravljanje obsežnih informacijskih sistemov s področja svobode, varnosti in pravice|
eu-LISA</t>
        </is>
      </c>
      <c r="CQ51" s="2" t="inlineStr">
        <is>
          <t>4|
4</t>
        </is>
      </c>
      <c r="CR51" s="2" t="inlineStr">
        <is>
          <t xml:space="preserve">|
</t>
        </is>
      </c>
      <c r="CS51" t="inlineStr">
        <is>
          <t>agencija, odgovorna za dolgoročno operativno upravljanje druge generacije schengenskega informacijskega sistema (SIS II) ( &lt;a href="/entry/result/915561/all" id="ENTRY_TO_ENTRY_CONVERTER" target="_blank"&gt;IATE:915561&lt;/a&gt; ), vizumskega informacijskega sistema (VIS) ( &lt;a href="/entry/result/915879/all" id="ENTRY_TO_ENTRY_CONVERTER" target="_blank"&gt;IATE:915879&lt;/a&gt; ) in EURODAC ( &lt;a href="/entry/result/870701/all" id="ENTRY_TO_ENTRY_CONVERTER" target="_blank"&gt;IATE:870701&lt;/a&gt; ) ter za pripravo, razvoj in operativno upravljanje sistema vstopa/izstopa (SVI), omrežja DubliNet, evropskega sistema za potovalne informacije in odobritve (ETIAS) ter drugih obsežnih informacijskih sistemov s področja svobode, varnosti in pravice</t>
        </is>
      </c>
      <c r="CT51" s="2" t="inlineStr">
        <is>
          <t>Europeiska unionens byrå för den operativa förvaltningen av stora it-system inom området frihet, säkerhet och rättvisa|
eu-Lisa</t>
        </is>
      </c>
      <c r="CU51" s="2" t="inlineStr">
        <is>
          <t>4|
4</t>
        </is>
      </c>
      <c r="CV51" s="2" t="inlineStr">
        <is>
          <t xml:space="preserve">|
</t>
        </is>
      </c>
      <c r="CW51" t="inlineStr">
        <is>
          <t>byrå som ska ansvara för den operativa förvaltningen av den andra generationen av Schengens informationssystem (SIS II), informationssystemet för viseringar (VIS) och Eurodac, för
förberedelsen, utvecklingen eller den operativa förvaltningen av in- och
utresesystemet, DubliNet och EU-systemet för reseuppgifter och resetillstånd
(Etias) samt för stora it-system inom området frihet, säkerhet och rättvisa</t>
        </is>
      </c>
    </row>
    <row r="52">
      <c r="A52" s="1" t="str">
        <f>HYPERLINK("https://iate.europa.eu/entry/result/1225332/all", "1225332")</f>
        <v>1225332</v>
      </c>
      <c r="B52" t="inlineStr">
        <is>
          <t>TRADE;TRANSPORT</t>
        </is>
      </c>
      <c r="C52" t="inlineStr">
        <is>
          <t>TRADE|tariff policy|customs regulations;TRANSPORT;TRANSPORT|land transport|land transport</t>
        </is>
      </c>
      <c r="D52" t="inlineStr">
        <is>
          <t>yes</t>
        </is>
      </c>
      <c r="E52" t="inlineStr">
        <is>
          <t/>
        </is>
      </c>
      <c r="F52" t="inlineStr">
        <is>
          <t/>
        </is>
      </c>
      <c r="G52" t="inlineStr">
        <is>
          <t/>
        </is>
      </c>
      <c r="H52" t="inlineStr">
        <is>
          <t/>
        </is>
      </c>
      <c r="I52" t="inlineStr">
        <is>
          <t/>
        </is>
      </c>
      <c r="J52" t="inlineStr">
        <is>
          <t/>
        </is>
      </c>
      <c r="K52" t="inlineStr">
        <is>
          <t/>
        </is>
      </c>
      <c r="L52" t="inlineStr">
        <is>
          <t/>
        </is>
      </c>
      <c r="M52" t="inlineStr">
        <is>
          <t/>
        </is>
      </c>
      <c r="N52" s="2" t="inlineStr">
        <is>
          <t>rejsende</t>
        </is>
      </c>
      <c r="O52" s="2" t="inlineStr">
        <is>
          <t>3</t>
        </is>
      </c>
      <c r="P52" s="2" t="inlineStr">
        <is>
          <t/>
        </is>
      </c>
      <c r="Q52" t="inlineStr">
        <is>
          <t/>
        </is>
      </c>
      <c r="R52" s="2" t="inlineStr">
        <is>
          <t>ein-oder ausreisende Person</t>
        </is>
      </c>
      <c r="S52" s="2" t="inlineStr">
        <is>
          <t>3</t>
        </is>
      </c>
      <c r="T52" s="2" t="inlineStr">
        <is>
          <t/>
        </is>
      </c>
      <c r="U52" t="inlineStr">
        <is>
          <t>einreisende</t>
        </is>
      </c>
      <c r="V52" t="inlineStr">
        <is>
          <t/>
        </is>
      </c>
      <c r="W52" t="inlineStr">
        <is>
          <t/>
        </is>
      </c>
      <c r="X52" t="inlineStr">
        <is>
          <t/>
        </is>
      </c>
      <c r="Y52" t="inlineStr">
        <is>
          <t/>
        </is>
      </c>
      <c r="Z52" s="2" t="inlineStr">
        <is>
          <t>traveller</t>
        </is>
      </c>
      <c r="AA52" s="2" t="inlineStr">
        <is>
          <t>3</t>
        </is>
      </c>
      <c r="AB52" s="2" t="inlineStr">
        <is>
          <t/>
        </is>
      </c>
      <c r="AC52" t="inlineStr">
        <is>
          <t>any natural person who: &lt;br&gt;(a) enters into the customs territory of the Union temporarily and is not normally resident there, or &lt;br&gt;(b) returns to the customs territory of the Union where he is normally resident, after having been temporarily outside this territory, or &lt;br&gt;(c) temporarily leaves the customs territory of the Union where he is normally resident, or &lt;br&gt;(d) leaves the customs territory of the Union after a temporary stay, without being normally resident there;</t>
        </is>
      </c>
      <c r="AD52" t="inlineStr">
        <is>
          <t/>
        </is>
      </c>
      <c r="AE52" t="inlineStr">
        <is>
          <t/>
        </is>
      </c>
      <c r="AF52" t="inlineStr">
        <is>
          <t/>
        </is>
      </c>
      <c r="AG52" t="inlineStr">
        <is>
          <t/>
        </is>
      </c>
      <c r="AH52" t="inlineStr">
        <is>
          <t/>
        </is>
      </c>
      <c r="AI52" t="inlineStr">
        <is>
          <t/>
        </is>
      </c>
      <c r="AJ52" t="inlineStr">
        <is>
          <t/>
        </is>
      </c>
      <c r="AK52" t="inlineStr">
        <is>
          <t/>
        </is>
      </c>
      <c r="AL52" t="inlineStr">
        <is>
          <t/>
        </is>
      </c>
      <c r="AM52" t="inlineStr">
        <is>
          <t/>
        </is>
      </c>
      <c r="AN52" t="inlineStr">
        <is>
          <t/>
        </is>
      </c>
      <c r="AO52" t="inlineStr">
        <is>
          <t/>
        </is>
      </c>
      <c r="AP52" s="2" t="inlineStr">
        <is>
          <t>voyageur franchissant la frontière</t>
        </is>
      </c>
      <c r="AQ52" s="2" t="inlineStr">
        <is>
          <t>3</t>
        </is>
      </c>
      <c r="AR52" s="2" t="inlineStr">
        <is>
          <t/>
        </is>
      </c>
      <c r="AS52" t="inlineStr">
        <is>
          <t/>
        </is>
      </c>
      <c r="AT52" s="2" t="inlineStr">
        <is>
          <t>taistealaí</t>
        </is>
      </c>
      <c r="AU52" s="2" t="inlineStr">
        <is>
          <t>3</t>
        </is>
      </c>
      <c r="AV52" s="2" t="inlineStr">
        <is>
          <t/>
        </is>
      </c>
      <c r="AW52" t="inlineStr">
        <is>
          <t/>
        </is>
      </c>
      <c r="AX52" t="inlineStr">
        <is>
          <t/>
        </is>
      </c>
      <c r="AY52" t="inlineStr">
        <is>
          <t/>
        </is>
      </c>
      <c r="AZ52" t="inlineStr">
        <is>
          <t/>
        </is>
      </c>
      <c r="BA52" t="inlineStr">
        <is>
          <t/>
        </is>
      </c>
      <c r="BB52" s="2" t="inlineStr">
        <is>
          <t>utas</t>
        </is>
      </c>
      <c r="BC52" s="2" t="inlineStr">
        <is>
          <t>4</t>
        </is>
      </c>
      <c r="BD52" s="2" t="inlineStr">
        <is>
          <t/>
        </is>
      </c>
      <c r="BE52" t="inlineStr">
        <is>
          <t>minden olyan természetes személy, aki:&lt;br&gt;a)&lt;br&gt;ideiglenesen belép az Unió vámterületére, és lakóhelye nem ott található; vagy&lt;br&gt;b)&lt;br&gt;visszatér az Unió vámterületére, ahol lakóhelye található, miután ideiglenesen az Unió vámterületén kívül tartózkodott; vagy&lt;br&gt;c)&lt;br&gt;ideiglenesen elhagyja az Unió vámterületét, ahol lakóhelye található; vagy&lt;br&gt;d)&lt;br&gt;ideiglenes ott-tartózkodását követően elhagyja az Unió vámterületét, és lakóhelye nem ott található;</t>
        </is>
      </c>
      <c r="BF52" t="inlineStr">
        <is>
          <t/>
        </is>
      </c>
      <c r="BG52" t="inlineStr">
        <is>
          <t/>
        </is>
      </c>
      <c r="BH52" t="inlineStr">
        <is>
          <t/>
        </is>
      </c>
      <c r="BI52" t="inlineStr">
        <is>
          <t/>
        </is>
      </c>
      <c r="BJ52" t="inlineStr">
        <is>
          <t/>
        </is>
      </c>
      <c r="BK52" t="inlineStr">
        <is>
          <t/>
        </is>
      </c>
      <c r="BL52" t="inlineStr">
        <is>
          <t/>
        </is>
      </c>
      <c r="BM52" t="inlineStr">
        <is>
          <t/>
        </is>
      </c>
      <c r="BN52" s="2" t="inlineStr">
        <is>
          <t>ceļotājs</t>
        </is>
      </c>
      <c r="BO52" s="2" t="inlineStr">
        <is>
          <t>3</t>
        </is>
      </c>
      <c r="BP52" s="2" t="inlineStr">
        <is>
          <t/>
        </is>
      </c>
      <c r="BQ52" t="inlineStr">
        <is>
          <t>jebkura fiziska persona, kura: &lt;br&gt;a) uz laiku ierodas Savienības muitas teritorijā un tur nedzīvo pastāvīgi, vai &lt;br&gt;b) pēc pagaidu uzturēšanās kādā trešā valstī ārpus Savienības muitas teritorijas atgriežas Savienības muitas teritorijā, kur tā pastāvīgi dzīvo, vai &lt;br&gt;c) uz laiku atstāj Savienības muitas teritoriju, kur tā pastāvīgi dzīvo, vai&lt;br&gt; d) pēc pagaidu uzturēšanās atstāj Savienības muitas teritoriju, kur tā nedzīvo pastāvīgi</t>
        </is>
      </c>
      <c r="BR52" t="inlineStr">
        <is>
          <t/>
        </is>
      </c>
      <c r="BS52" t="inlineStr">
        <is>
          <t/>
        </is>
      </c>
      <c r="BT52" t="inlineStr">
        <is>
          <t/>
        </is>
      </c>
      <c r="BU52" t="inlineStr">
        <is>
          <t/>
        </is>
      </c>
      <c r="BV52" s="2" t="inlineStr">
        <is>
          <t>grenspassant</t>
        </is>
      </c>
      <c r="BW52" s="2" t="inlineStr">
        <is>
          <t>3</t>
        </is>
      </c>
      <c r="BX52" s="2" t="inlineStr">
        <is>
          <t/>
        </is>
      </c>
      <c r="BY52" t="inlineStr">
        <is>
          <t/>
        </is>
      </c>
      <c r="BZ52" t="inlineStr">
        <is>
          <t/>
        </is>
      </c>
      <c r="CA52" t="inlineStr">
        <is>
          <t/>
        </is>
      </c>
      <c r="CB52" t="inlineStr">
        <is>
          <t/>
        </is>
      </c>
      <c r="CC52" t="inlineStr">
        <is>
          <t/>
        </is>
      </c>
      <c r="CD52" t="inlineStr">
        <is>
          <t/>
        </is>
      </c>
      <c r="CE52" t="inlineStr">
        <is>
          <t/>
        </is>
      </c>
      <c r="CF52" t="inlineStr">
        <is>
          <t/>
        </is>
      </c>
      <c r="CG52" t="inlineStr">
        <is>
          <t/>
        </is>
      </c>
      <c r="CH52" t="inlineStr">
        <is>
          <t/>
        </is>
      </c>
      <c r="CI52" t="inlineStr">
        <is>
          <t/>
        </is>
      </c>
      <c r="CJ52" t="inlineStr">
        <is>
          <t/>
        </is>
      </c>
      <c r="CK52" t="inlineStr">
        <is>
          <t/>
        </is>
      </c>
      <c r="CL52" s="2" t="inlineStr">
        <is>
          <t>cestujúci</t>
        </is>
      </c>
      <c r="CM52" s="2" t="inlineStr">
        <is>
          <t>3</t>
        </is>
      </c>
      <c r="CN52" s="2" t="inlineStr">
        <is>
          <t/>
        </is>
      </c>
      <c r="CO52" t="inlineStr">
        <is>
          <t>každá fyzická osoba, ktorá:&lt;br&gt;a) dočasne vstupuje na colné územie Únie a nemá na ňom obvyklý pobyt, alebo &lt;br&gt;b) sa vracia na colné územie Únie, kde má obvyklý pobyt, po tom, ako sa dočasne nachádzala mimo tohto územia, alebo &lt;br&gt;c) dočasne opúšťa colné územie Únie, na ktorom má obvyklý pobyt, alebo &lt;br&gt;d) opúšťa colné územie Únie po dočasnom pobyte bez toho, aby na tomto území mala obvyklý pobyt</t>
        </is>
      </c>
      <c r="CP52" t="inlineStr">
        <is>
          <t/>
        </is>
      </c>
      <c r="CQ52" t="inlineStr">
        <is>
          <t/>
        </is>
      </c>
      <c r="CR52" t="inlineStr">
        <is>
          <t/>
        </is>
      </c>
      <c r="CS52" t="inlineStr">
        <is>
          <t/>
        </is>
      </c>
      <c r="CT52" t="inlineStr">
        <is>
          <t/>
        </is>
      </c>
      <c r="CU52" t="inlineStr">
        <is>
          <t/>
        </is>
      </c>
      <c r="CV52" t="inlineStr">
        <is>
          <t/>
        </is>
      </c>
      <c r="CW52" t="inlineStr">
        <is>
          <t/>
        </is>
      </c>
    </row>
    <row r="53">
      <c r="A53" s="1" t="str">
        <f>HYPERLINK("https://iate.europa.eu/entry/result/777785/all", "777785")</f>
        <v>777785</v>
      </c>
      <c r="B53" t="inlineStr">
        <is>
          <t>INTERNATIONAL RELATIONS;TRANSPORT</t>
        </is>
      </c>
      <c r="C53" t="inlineStr">
        <is>
          <t>INTERNATIONAL RELATIONS|international affairs|international agreement;TRANSPORT|air and space transport|air transport</t>
        </is>
      </c>
      <c r="D53" t="inlineStr">
        <is>
          <t>yes</t>
        </is>
      </c>
      <c r="E53" t="inlineStr">
        <is>
          <t/>
        </is>
      </c>
      <c r="F53" s="2" t="inlineStr">
        <is>
          <t>Конвенция за международно гражданско въздухоплаване|
Чикагска конвенция</t>
        </is>
      </c>
      <c r="G53" s="2" t="inlineStr">
        <is>
          <t>3|
3</t>
        </is>
      </c>
      <c r="H53" s="2" t="inlineStr">
        <is>
          <t xml:space="preserve">|
</t>
        </is>
      </c>
      <c r="I53" t="inlineStr">
        <is>
          <t>Конвенция за международно гражданско въздухоплаване и нейните приложения, подписана в Чикаго на 7 декември 1944 г.</t>
        </is>
      </c>
      <c r="J53" s="2" t="inlineStr">
        <is>
          <t>Úmluva o mezinárodním civilním letectví|
Chicagská úmluva</t>
        </is>
      </c>
      <c r="K53" s="2" t="inlineStr">
        <is>
          <t>3|
3</t>
        </is>
      </c>
      <c r="L53" s="2" t="inlineStr">
        <is>
          <t xml:space="preserve">|
</t>
        </is>
      </c>
      <c r="M53" t="inlineStr">
        <is>
          <t>úmluva přijatá roku 1944 v Chicagu na mezinárodní konferenci členů koalice Spojených národů a neutrálních mocností za účasti 54 států (včetně Československa); úmluva stanovila zásady létání, upravila mezinárodní leteckou dopravu a zároveň vytyčila organizační strukturu nové 
&lt;i&gt;Mezinárodní organizace pro civilní letectví (ICAO)&lt;/i&gt; &lt;a href="/entry/result/787691/all" id="ENTRY_TO_ENTRY_CONVERTER" target="_blank"&gt;IATE:787691&lt;/a&gt;</t>
        </is>
      </c>
      <c r="N53" s="2" t="inlineStr">
        <is>
          <t>konvention om international civil luftfart|
konvention angående international civil luftfart|
Chicago-konventionen angående international civil luftfart|
ICAO-konventionen|
Chicago- konventionen|
Chicagokonventionen</t>
        </is>
      </c>
      <c r="O53" s="2" t="inlineStr">
        <is>
          <t>3|
4|
3|
4|
3|
4</t>
        </is>
      </c>
      <c r="P53" s="2" t="inlineStr">
        <is>
          <t xml:space="preserve">|
|
|
|
|
</t>
        </is>
      </c>
      <c r="Q53" t="inlineStr">
        <is>
          <t/>
        </is>
      </c>
      <c r="R53" s="2" t="inlineStr">
        <is>
          <t>Chicagoer Abkommen|
Abkommen von Chicago|
Abkommen über die internationale Zivilluftfahrt|
Abkommen von Chicago über die internationale Zivilluftfahrt</t>
        </is>
      </c>
      <c r="S53" s="2" t="inlineStr">
        <is>
          <t>3|
3|
4|
3</t>
        </is>
      </c>
      <c r="T53" s="2" t="inlineStr">
        <is>
          <t xml:space="preserve">|
|
|
</t>
        </is>
      </c>
      <c r="U53" t="inlineStr">
        <is>
          <t>Grundlage des internationalen Luftfahrtrechts auf völkerrechtlicher Basis, diente der Gründung der ICAO &lt;a href="/entry/result/787691/all" id="ENTRY_TO_ENTRY_CONVERTER" target="_blank"&gt;IATE:787691&lt;/a&gt; ; enthält u.a. Luftverkehrsvorschriften Vorschriften zur Registrierung und Lufttüchtigkeit von Luftfahrzeugen</t>
        </is>
      </c>
      <c r="V53" s="2" t="inlineStr">
        <is>
          <t>Σύμβαση του Σικάγου για τη Διεθνή Πολιτική Αεροπορία|
Σύμβαση για τη Διεθνή Πολιτική Αεροπορία|
Σύμβαση ICAO|
Σύμβαση του Σικάγου</t>
        </is>
      </c>
      <c r="W53" s="2" t="inlineStr">
        <is>
          <t>3|
4|
4|
3</t>
        </is>
      </c>
      <c r="X53" s="2" t="inlineStr">
        <is>
          <t xml:space="preserve">|
|
|
</t>
        </is>
      </c>
      <c r="Y53" t="inlineStr">
        <is>
          <t/>
        </is>
      </c>
      <c r="Z53" s="2" t="inlineStr">
        <is>
          <t>Chicago Convention|
ICAO Convention|
Convention on International Civil Aviation|
Chicago Convention on International Civil Aviation</t>
        </is>
      </c>
      <c r="AA53" s="2" t="inlineStr">
        <is>
          <t>3|
2|
4|
3</t>
        </is>
      </c>
      <c r="AB53" s="2" t="inlineStr">
        <is>
          <t xml:space="preserve">|
|
|
</t>
        </is>
      </c>
      <c r="AC53" t="inlineStr">
        <is>
          <t>convention establishing the International Civil Aviation Organization, laying down rules on airspace, aircraft registration and safety, and detailing the rights of the signatories in relation to air travel</t>
        </is>
      </c>
      <c r="AD53" s="2" t="inlineStr">
        <is>
          <t>Convenio sobre Aviación Civil Internacional|
Convenio de Chicago relativo a la Aviación Civil Internacional|
Convenio de Chicago</t>
        </is>
      </c>
      <c r="AE53" s="2" t="inlineStr">
        <is>
          <t>3|
3|
3</t>
        </is>
      </c>
      <c r="AF53" s="2" t="inlineStr">
        <is>
          <t xml:space="preserve">|
|
</t>
        </is>
      </c>
      <c r="AG53" t="inlineStr">
        <is>
          <t>Documento elaborado por la &lt;a href="https://iate.europa.eu/entry/result/787691/es" target="_blank"&gt;Organización de Aviación Civil Internacional&lt;/a&gt;que recoge las políticas, normas y compromisos de los Estados signatarios del Convenio. 
&lt;p&gt;Las normas técnicas, que se actualizan periódicamente, figuran como anexos al Convenio.&lt;/p&gt;</t>
        </is>
      </c>
      <c r="AH53" s="2" t="inlineStr">
        <is>
          <t>Chicago konventsioon|
rahvusvahelise tsiviillennunduse konventsioon</t>
        </is>
      </c>
      <c r="AI53" s="2" t="inlineStr">
        <is>
          <t>4|
4</t>
        </is>
      </c>
      <c r="AJ53" s="2" t="inlineStr">
        <is>
          <t xml:space="preserve">|
</t>
        </is>
      </c>
      <c r="AK53" t="inlineStr">
        <is>
          <t/>
        </is>
      </c>
      <c r="AL53" s="2" t="inlineStr">
        <is>
          <t>kansainvälisen siviili-ilmailun yleissopimus|
Chicagon yleissopimus</t>
        </is>
      </c>
      <c r="AM53" s="2" t="inlineStr">
        <is>
          <t>3|
3</t>
        </is>
      </c>
      <c r="AN53" s="2" t="inlineStr">
        <is>
          <t xml:space="preserve">|
</t>
        </is>
      </c>
      <c r="AO53" t="inlineStr">
        <is>
          <t/>
        </is>
      </c>
      <c r="AP53" s="2" t="inlineStr">
        <is>
          <t>convention de Chicago relative à l'aviation civile internationale|
Convention de Chicago|
Convention relative à l'aviation civile internationale|
Convention sur l'aviation civile internationale</t>
        </is>
      </c>
      <c r="AQ53" s="2" t="inlineStr">
        <is>
          <t>3|
3|
3|
3</t>
        </is>
      </c>
      <c r="AR53" s="2" t="inlineStr">
        <is>
          <t xml:space="preserve">|
|
|
</t>
        </is>
      </c>
      <c r="AS53" t="inlineStr">
        <is>
          <t>Convention établissant les règles de l'air, les règles pour l'immatriculation des aéronefs, la sécurité, et précisant les droits et devoirs des pays signataires en matière de droit aérien relatif au transport international. 
&lt;br&gt;Cette convention a instauré l'Organisation de l'aviation civile internationale (OACI) [&lt;a href="/entry/result/787691/all" id="ENTRY_TO_ENTRY_CONVERTER" target="_blank"&gt;IATE:787691&lt;/a&gt; ], une agence spécialisée des Nations unies qui est chargée de la coordination et la régularisation du transport aérien international. 
&lt;br&gt;Elle a été signée le 7 décembre 1944 à Chicago par 52 pays et est entrée en vigueur le 4 avril 1947. Depuis, le texte a été révisé neuf fois, en 1947, 1959, 1963, 1969, 1975, 1980, 1997, 2000 et en 2006.</t>
        </is>
      </c>
      <c r="AT53" s="2" t="inlineStr">
        <is>
          <t>an Coinbhinsiún um Eitlíocht Shibhialta Idirnáisiúnta|
Coinbhinsiún Chicago um Eitlíocht Shibhialta Idirnáisiúnta|
Coinbhinsiún Chicago</t>
        </is>
      </c>
      <c r="AU53" s="2" t="inlineStr">
        <is>
          <t>2|
3|
3</t>
        </is>
      </c>
      <c r="AV53" s="2" t="inlineStr">
        <is>
          <t xml:space="preserve">|
|
</t>
        </is>
      </c>
      <c r="AW53" t="inlineStr">
        <is>
          <t/>
        </is>
      </c>
      <c r="AX53" s="2" t="inlineStr">
        <is>
          <t>Čikaška konvencija o međunarodnom civilnom zrakoplovstvu|
Čikaška konvencija|
Konvencija o međunarodnom civilnom zrakoplovstvu</t>
        </is>
      </c>
      <c r="AY53" s="2" t="inlineStr">
        <is>
          <t>3|
3|
3</t>
        </is>
      </c>
      <c r="AZ53" s="2" t="inlineStr">
        <is>
          <t xml:space="preserve">|
|
</t>
        </is>
      </c>
      <c r="BA53" t="inlineStr">
        <is>
          <t>međunarodni ugovor sastavljen u Chicagu 1944. koji sadrži pravila o zračnom prostoru, registraciji zrakoplova, zrakoplovnoj sigurnosti, kao i ostala detaljna prava država stranaka u vezi zračnog prometa</t>
        </is>
      </c>
      <c r="BB53" s="2" t="inlineStr">
        <is>
          <t>Egyezmény a nemzetközi polgári repülésről|
Chicagói Egyezmény|
ICAO-egyezmény</t>
        </is>
      </c>
      <c r="BC53" s="2" t="inlineStr">
        <is>
          <t>3|
3|
3</t>
        </is>
      </c>
      <c r="BD53" s="2" t="inlineStr">
        <is>
          <t xml:space="preserve">|
|
</t>
        </is>
      </c>
      <c r="BE53" t="inlineStr">
        <is>
          <t>Chicagóban, 1944. december 7-én aláírt egyezmény, amelynek célja, hogy az aláírók a nemzetközi polgári repülést biztonságos és rendszeres módon fejlesszék, továbbá hogy a nemzetközi légi közlekedést a lehetőségek egyenlőségének alapján alakítsák ki, valamint ésszerűen és gazdaságosan bonyolítsák le</t>
        </is>
      </c>
      <c r="BF53" s="2" t="inlineStr">
        <is>
          <t>Convenzione internazionale per l'aviazione civile|
convenzione sull'aviazione civile internazionale|
Convenzione di Chicago|
convenzione di Chicago relativa all'aviazione civile internazionale|
Convenzione relativa al trasporto aereo civile</t>
        </is>
      </c>
      <c r="BG53" s="2" t="inlineStr">
        <is>
          <t>3|
3|
3|
3|
3</t>
        </is>
      </c>
      <c r="BH53" s="2" t="inlineStr">
        <is>
          <t xml:space="preserve">|
preferred|
|
|
</t>
        </is>
      </c>
      <c r="BI53" t="inlineStr">
        <is>
          <t>convenzione che fissa i principi fondamentali nonché una serie di norme che disciplinano in modo dettagliato tutti gli aspetti tecnici della navigazione aerea propriamente detta (Sorvolo del territorio degli Stati contraenti, Nazionalità degli aeromobili, Misure atte a facilitare la navigazione aerea ecc.)</t>
        </is>
      </c>
      <c r="BJ53" s="2" t="inlineStr">
        <is>
          <t>Tarptautinės civilinės aviacijos konvencija|
Čikagos konvencija</t>
        </is>
      </c>
      <c r="BK53" s="2" t="inlineStr">
        <is>
          <t>3|
3</t>
        </is>
      </c>
      <c r="BL53" s="2" t="inlineStr">
        <is>
          <t xml:space="preserve">|
</t>
        </is>
      </c>
      <c r="BM53" t="inlineStr">
        <is>
          <t/>
        </is>
      </c>
      <c r="BN53" s="2" t="inlineStr">
        <is>
          <t>Čikāgas konvencija|
Konvencija par starptautisko civilo aviāciju</t>
        </is>
      </c>
      <c r="BO53" s="2" t="inlineStr">
        <is>
          <t>3|
3</t>
        </is>
      </c>
      <c r="BP53" s="2" t="inlineStr">
        <is>
          <t xml:space="preserve">|
</t>
        </is>
      </c>
      <c r="BQ53" t="inlineStr">
        <is>
          <t/>
        </is>
      </c>
      <c r="BR53" s="2" t="inlineStr">
        <is>
          <t>Konvenzjoni dwar l-Avjazzjoni Ċivili Internazzjonali</t>
        </is>
      </c>
      <c r="BS53" s="2" t="inlineStr">
        <is>
          <t>2</t>
        </is>
      </c>
      <c r="BT53" s="2" t="inlineStr">
        <is>
          <t/>
        </is>
      </c>
      <c r="BU53" t="inlineStr">
        <is>
          <t/>
        </is>
      </c>
      <c r="BV53" s="2" t="inlineStr">
        <is>
          <t>Verdrag inzake de internationale burgerluchtvaart|
Verdrag van Chicago inzake de internationale burgerluchtvaart|
Verdrag van Chicago</t>
        </is>
      </c>
      <c r="BW53" s="2" t="inlineStr">
        <is>
          <t>3|
3|
3</t>
        </is>
      </c>
      <c r="BX53" s="2" t="inlineStr">
        <is>
          <t xml:space="preserve">|
|
</t>
        </is>
      </c>
      <c r="BY53" t="inlineStr">
        <is>
          <t>Verdrag waarbij de Internationale Burgerluchtvaartorganisatie (ICAO), &lt;a href="/entry/result/787691/all" id="ENTRY_TO_ENTRY_CONVERTER" target="_blank"&gt;IATE:787691&lt;/a&gt; , is ingesteld</t>
        </is>
      </c>
      <c r="BZ53" s="2" t="inlineStr">
        <is>
          <t>Konwencja o międzynarodowym lotnictwie cywilnym|
konwencja chicagowska</t>
        </is>
      </c>
      <c r="CA53" s="2" t="inlineStr">
        <is>
          <t>3|
3</t>
        </is>
      </c>
      <c r="CB53" s="2" t="inlineStr">
        <is>
          <t xml:space="preserve">|
</t>
        </is>
      </c>
      <c r="CC53" t="inlineStr">
        <is>
          <t/>
        </is>
      </c>
      <c r="CD53" s="2" t="inlineStr">
        <is>
          <t>Convenção sobre Aviação Civil Internacional|
Convenção de Chicago</t>
        </is>
      </c>
      <c r="CE53" s="2" t="inlineStr">
        <is>
          <t>3|
3</t>
        </is>
      </c>
      <c r="CF53" s="2" t="inlineStr">
        <is>
          <t xml:space="preserve">|
</t>
        </is>
      </c>
      <c r="CG53" t="inlineStr">
        <is>
          <t>Chicago, 07.12.1944. Ratificada por Portugal por Carta de Ratificação de 22.02.1947.</t>
        </is>
      </c>
      <c r="CH53" s="2" t="inlineStr">
        <is>
          <t>Convenția privind aviația civilă internațională|
Convenția de la Chicago</t>
        </is>
      </c>
      <c r="CI53" s="2" t="inlineStr">
        <is>
          <t>2|
2</t>
        </is>
      </c>
      <c r="CJ53" s="2" t="inlineStr">
        <is>
          <t xml:space="preserve">|
</t>
        </is>
      </c>
      <c r="CK53" t="inlineStr">
        <is>
          <t/>
        </is>
      </c>
      <c r="CL53" s="2" t="inlineStr">
        <is>
          <t>Dohovor o medzinárodnom civilnom letectve|
Chicagsky dohovor</t>
        </is>
      </c>
      <c r="CM53" s="2" t="inlineStr">
        <is>
          <t>3|
3</t>
        </is>
      </c>
      <c r="CN53" s="2" t="inlineStr">
        <is>
          <t xml:space="preserve">|
</t>
        </is>
      </c>
      <c r="CO53" t="inlineStr">
        <is>
          <t/>
        </is>
      </c>
      <c r="CP53" s="2" t="inlineStr">
        <is>
          <t>Konvencija o mednarodnem civilnem letalstvu|
Čikaška konvencija|
Konvencija ICAO</t>
        </is>
      </c>
      <c r="CQ53" s="2" t="inlineStr">
        <is>
          <t>3|
3|
3</t>
        </is>
      </c>
      <c r="CR53" s="2" t="inlineStr">
        <is>
          <t xml:space="preserve">|
|
</t>
        </is>
      </c>
      <c r="CS53" t="inlineStr">
        <is>
          <t>konvencija, sprejeta l. 1944 v Chicagu, določa minimalne standarde za zagotavljanje varnosti civilnega letalstva ter podrobno ureja pravico preleta neke države brez obveznosti ustavitve, pravico pristanka v tuji deželi iz nekomercialnih namenov, pravico vkrcanja in izkrcanja potnikov in njihove prtljage v drugi državi, pravico vzdrževanja redne linije znotraj neke države itd.</t>
        </is>
      </c>
      <c r="CT53" s="2" t="inlineStr">
        <is>
          <t>konventionen angående internationell civil luftfart|
Chicagokonventionen</t>
        </is>
      </c>
      <c r="CU53" s="2" t="inlineStr">
        <is>
          <t>3|
3</t>
        </is>
      </c>
      <c r="CV53" s="2" t="inlineStr">
        <is>
          <t xml:space="preserve">|
</t>
        </is>
      </c>
      <c r="CW53" t="inlineStr">
        <is>
          <t/>
        </is>
      </c>
    </row>
    <row r="54">
      <c r="A54" s="1" t="str">
        <f>HYPERLINK("https://iate.europa.eu/entry/result/870701/all", "870701")</f>
        <v>870701</v>
      </c>
      <c r="B54" t="inlineStr">
        <is>
          <t>INTERNATIONAL RELATIONS;SOCIAL QUESTIONS;EUROPEAN UNION</t>
        </is>
      </c>
      <c r="C54" t="inlineStr">
        <is>
          <t>INTERNATIONAL RELATIONS|international balance;SOCIAL QUESTIONS|migration;EUROPEAN UNION|European construction|European Union|area of freedom, security and justice</t>
        </is>
      </c>
      <c r="D54" t="inlineStr">
        <is>
          <t>yes</t>
        </is>
      </c>
      <c r="E54" t="inlineStr">
        <is>
          <t/>
        </is>
      </c>
      <c r="F54" s="2" t="inlineStr">
        <is>
          <t>Европейска система за сравняване на дактилоскопични отпечатъци на лица, търсещи убежище|
Евродак</t>
        </is>
      </c>
      <c r="G54" s="2" t="inlineStr">
        <is>
          <t>3|
3</t>
        </is>
      </c>
      <c r="H54" s="2" t="inlineStr">
        <is>
          <t xml:space="preserve">|
</t>
        </is>
      </c>
      <c r="I54" t="inlineStr">
        <is>
          <t>система, даваща възможност на държавите-членки на ЕС да идентифицират кандидати за убежище и лица, задържани за неправомерно преминаване на външните граници на Съюза, чрез сравняване на пръстови отпечатъци, което позволява да се определи дали въпросните лица са кандидатствали за убежище в друга държава-членка и дали са влезли неправомерно на територията на Съюза</t>
        </is>
      </c>
      <c r="J54" s="2" t="inlineStr">
        <is>
          <t>Eurodac</t>
        </is>
      </c>
      <c r="K54" s="2" t="inlineStr">
        <is>
          <t>4</t>
        </is>
      </c>
      <c r="L54" s="2" t="inlineStr">
        <is>
          <t/>
        </is>
      </c>
      <c r="M54" t="inlineStr">
        <is>
          <t>informační systém pro porovnávání otisků prstů žadatelů o azyl a některých kategorií ilegálních přistěhovalců</t>
        </is>
      </c>
      <c r="N54" s="2" t="inlineStr">
        <is>
          <t>europæisk fingeraftryksystem|
Eurodac</t>
        </is>
      </c>
      <c r="O54" s="2" t="inlineStr">
        <is>
          <t>3|
4</t>
        </is>
      </c>
      <c r="P54" s="2" t="inlineStr">
        <is>
          <t xml:space="preserve">|
</t>
        </is>
      </c>
      <c r="Q54" t="inlineStr">
        <is>
          <t>europæisk system til sammenligning af asylansøgeres fingeraftryk</t>
        </is>
      </c>
      <c r="R54" s="2" t="inlineStr">
        <is>
          <t>Eurodac|
europäisches System zum Vergleich der Fingerabdruckdaten|
europäisches System zur Erfassung der Fingerabdrücke von Asylbewerbern</t>
        </is>
      </c>
      <c r="S54" s="2" t="inlineStr">
        <is>
          <t>3|
3|
2</t>
        </is>
      </c>
      <c r="T54" s="2" t="inlineStr">
        <is>
          <t xml:space="preserve">|
|
</t>
        </is>
      </c>
      <c r="U54" t="inlineStr">
        <is>
          <t>System für den Vergleich der Fingerabdrücke von Asylbewerbern und einigen Kategorien illegaler Einwanderer, mit dem die Anwendung der Dublin-II-Verordnung – zur Bestimmung des für die Prüfung eines Asylantrags zuständigen EU-Mitgliedstaats – erleichtert werden soll</t>
        </is>
      </c>
      <c r="V54" s="2" t="inlineStr">
        <is>
          <t>Eurodac|
ευρωπαϊκό σύστημα παραβολής των δακτυλικών αποτυπωμάτων των αιτούντων άσυλο|
ευρωπαϊκό σύστημα δακτυλοσκόπησης</t>
        </is>
      </c>
      <c r="W54" s="2" t="inlineStr">
        <is>
          <t>3|
3|
3</t>
        </is>
      </c>
      <c r="X54" s="2" t="inlineStr">
        <is>
          <t xml:space="preserve">|
|
</t>
        </is>
      </c>
      <c r="Y54" t="inlineStr">
        <is>
          <t>σύστημα για την αντιπαραβολή δακτυλικών αποτυπωμάτων αιτούντων άσυλο και παράνομων μεταναστών με στόχο τη διευκόλυνση της εφαρμογής του κανονισμού Δουβλίνο ΙΙ, που παρέχει τη δυνατότητα προσδιορισμού του κράτους μέλους που είναι υπεύθυνο να εξετάσει την αίτηση διεθνούς προστασίας</t>
        </is>
      </c>
      <c r="Z54" s="2" t="inlineStr">
        <is>
          <t>European fingerprinting system|
European AFIS|
European system for the comparison of the dactyloscopic records of asylum seekers|
European system of automatic fingerprint recognition|
Eurodac|
European automatic fingerprint recognition system</t>
        </is>
      </c>
      <c r="AA54" s="2" t="inlineStr">
        <is>
          <t>2|
1|
3|
1|
4|
1</t>
        </is>
      </c>
      <c r="AB54" s="2" t="inlineStr">
        <is>
          <t xml:space="preserve">|
|
|
|
|
</t>
        </is>
      </c>
      <c r="AC54" t="inlineStr">
        <is>
          <t>a system for comparing the fingerprints of asylum seekers and illegal immigrants in order to facilitate the application of the Dublin II Regulation which makes it possible to determine the Member State responsible for examining an asylum application</t>
        </is>
      </c>
      <c r="AD54" s="2" t="inlineStr">
        <is>
          <t>sistema Eurodac|
Eurodac|
sistema europeo de comparación de impresiones dactilares de los solicitantes de asilo</t>
        </is>
      </c>
      <c r="AE54" s="2" t="inlineStr">
        <is>
          <t>3|
4|
3</t>
        </is>
      </c>
      <c r="AF54" s="2" t="inlineStr">
        <is>
          <t xml:space="preserve">|
|
</t>
        </is>
      </c>
      <c r="AG54" t="inlineStr">
        <is>
          <t>Sistema de comparación de las impresiones dactilares de los solicitantes de asilo y de las personas interceptadas al intentar cruzar ilegalmente una frontera europea, cuya finalidad es facilitar la aplicación del Reglamento de Dublín [ &lt;a href="http://eur-lex.europa.eu/legal-content/ES/TXT/?uri=CELEX:32013R0604" target="_blank"&gt;CELEX:32013R0604/ES&lt;/a&gt; ], que determina el Estado miembro responsable del examen de una solicitud de protección internacional.&lt;p&gt;Cada país de la UE debe tomar las impresiones dactilares de las mencionadas personas, siempre que sean mayores de 14 años, y transmitirlas al sistema Eurodac; de este modo, si un solicitante de asilo o un inmigrante irregular es interceptado en cualquier país de la UE, este puede consultar si la persona ha solicitado antes asilo en un país de la UE o ha sido interceptada en él anteriormente al intentar cruzar la frontera de manera ilegal.&lt;/p&gt;</t>
        </is>
      </c>
      <c r="AH54" s="2" t="inlineStr">
        <is>
          <t>varjupaigataotlejate sõrmejälgede andmete võrdlemise süsteem|
Eurodac-süsteem|
Eurodac|
Euroopa sõrmejälgede võrdlemise süsteem</t>
        </is>
      </c>
      <c r="AI54" s="2" t="inlineStr">
        <is>
          <t>2|
3|
3|
3</t>
        </is>
      </c>
      <c r="AJ54" s="2" t="inlineStr">
        <is>
          <t xml:space="preserve">|
|
|
</t>
        </is>
      </c>
      <c r="AK54" t="inlineStr">
        <is>
          <t>süsteem varjupaigataotlejate ja ebaseaduslike sisserändajate sõrmejälgede võrdlemiseks</t>
        </is>
      </c>
      <c r="AL54" s="2" t="inlineStr">
        <is>
          <t>Eurodac-järjestelmä sormenjälkien vertailua varten|
Eurodac|
Eurodac-järjestelmä</t>
        </is>
      </c>
      <c r="AM54" s="2" t="inlineStr">
        <is>
          <t>3|
3|
3</t>
        </is>
      </c>
      <c r="AN54" s="2" t="inlineStr">
        <is>
          <t xml:space="preserve">|
|
</t>
        </is>
      </c>
      <c r="AO54" t="inlineStr">
        <is>
          <t>"Euroopan unionin komission ylläpitämä sormenjälkirekisteri, johon tallennetaan turvapaikanhakijoiden ja luvattomasti rajan ylittäneiden henkilöiden sormenjäljet."</t>
        </is>
      </c>
      <c r="AP54" s="2" t="inlineStr">
        <is>
          <t>système européen de comparaison des empreintes digitales|
Eurodac|
système européen de comparaison des signalements dactyloscopiques des demandeurs d'asile</t>
        </is>
      </c>
      <c r="AQ54" s="2" t="inlineStr">
        <is>
          <t>3|
4|
3</t>
        </is>
      </c>
      <c r="AR54" s="2" t="inlineStr">
        <is>
          <t xml:space="preserve">|
|
</t>
        </is>
      </c>
      <c r="AS54" t="inlineStr">
        <is>
          <t>système de comparaison des empreintes digitales des demandeurs d'asile et des immigrants clandestins visant à faciliter l'application du règlement Dublin II qui permet de déterminer l'État responsable de l'examen d'une demande d'asile</t>
        </is>
      </c>
      <c r="AT54" s="2" t="inlineStr">
        <is>
          <t>Eurodac|
an Córas Eorpach chun comparáid a dhéanamh idir taifid dhachtalascópacha iarrthóirí tearmainn</t>
        </is>
      </c>
      <c r="AU54" s="2" t="inlineStr">
        <is>
          <t>3|
3</t>
        </is>
      </c>
      <c r="AV54" s="2" t="inlineStr">
        <is>
          <t xml:space="preserve">|
</t>
        </is>
      </c>
      <c r="AW54" t="inlineStr">
        <is>
          <t/>
        </is>
      </c>
      <c r="AX54" s="2" t="inlineStr">
        <is>
          <t>Eurodac|
europski sustav za usporedbu otisaka prstiju</t>
        </is>
      </c>
      <c r="AY54" s="2" t="inlineStr">
        <is>
          <t>3|
2</t>
        </is>
      </c>
      <c r="AZ54" s="2" t="inlineStr">
        <is>
          <t xml:space="preserve">|
</t>
        </is>
      </c>
      <c r="BA54" t="inlineStr">
        <is>
          <t>sustav za usporedbu otisaka prstiju tražitelja azila i nezakonitih migranata čiji je cilj olakšati primjenu Dublinske uredbe kako bi se mogle odrediti države članice odgovorne za ispitivanje zahtjeva za azil</t>
        </is>
      </c>
      <c r="BB54" s="2" t="inlineStr">
        <is>
          <t>Eurodac|
európai ujjnyomat-azonosító rendszer</t>
        </is>
      </c>
      <c r="BC54" s="2" t="inlineStr">
        <is>
          <t>4|
3</t>
        </is>
      </c>
      <c r="BD54" s="2" t="inlineStr">
        <is>
          <t xml:space="preserve">|
</t>
        </is>
      </c>
      <c r="BE54" t="inlineStr">
        <is>
          <t>a menedékkérők és az illegális bevándorlók ujjnyomatainak összehasonlítására szolgáló olyan rendszer, amelynek célja, hogy elősegítse a Dublin II. rendelet alkalmazását, amelynek értelmében megállapítható, hogy melyik tagállam illetékes a menedékjog iránti kérelem megvizsgálására</t>
        </is>
      </c>
      <c r="BF54" s="2" t="inlineStr">
        <is>
          <t>Eurodac|
sistema europeo per il confronto delle impronte digitali</t>
        </is>
      </c>
      <c r="BG54" s="2" t="inlineStr">
        <is>
          <t>3|
3</t>
        </is>
      </c>
      <c r="BH54" s="2" t="inlineStr">
        <is>
          <t xml:space="preserve">|
</t>
        </is>
      </c>
      <c r="BI54" t="inlineStr">
        <is>
          <t>sistema per il confronto delle impronte digitali per l’efficace applicazione del regolamento (UE) n. 604/2013 (regolamento Dublino III) che stabilisce i criteri e i meccanismi di determinazione dello Stato membro competente per l’esame di una domanda di protezione internazionale presentata in uno degli Stati membri da un cittadino di un paese terzo o da un apolide</t>
        </is>
      </c>
      <c r="BJ54" s="2" t="inlineStr">
        <is>
          <t>sistema EURODAC</t>
        </is>
      </c>
      <c r="BK54" s="2" t="inlineStr">
        <is>
          <t>3</t>
        </is>
      </c>
      <c r="BL54" s="2" t="inlineStr">
        <is>
          <t/>
        </is>
      </c>
      <c r="BM54" t="inlineStr">
        <is>
          <t>sistema, skirta prieglobsčio prašytojų ir neteisėtų imigrantų pirštų atspaudams lyginti</t>
        </is>
      </c>
      <c r="BN54" s="2" t="inlineStr">
        <is>
          <t>&lt;i&gt;Eurodac&lt;/i&gt;|
pirkstu nospiedumu salīdzināšanas sistēma</t>
        </is>
      </c>
      <c r="BO54" s="2" t="inlineStr">
        <is>
          <t>3|
2</t>
        </is>
      </c>
      <c r="BP54" s="2" t="inlineStr">
        <is>
          <t xml:space="preserve">|
</t>
        </is>
      </c>
      <c r="BQ54" t="inlineStr">
        <is>
          <t/>
        </is>
      </c>
      <c r="BR54" s="2" t="inlineStr">
        <is>
          <t>sistema Ewropea għat-tqabbil ta' data dattiloskopika ta' persuni li jfittxu l-asil|
sistema Eurodac|
Eurodac</t>
        </is>
      </c>
      <c r="BS54" s="2" t="inlineStr">
        <is>
          <t>3|
3|
3</t>
        </is>
      </c>
      <c r="BT54" s="2" t="inlineStr">
        <is>
          <t xml:space="preserve">|
|
</t>
        </is>
      </c>
      <c r="BU54" t="inlineStr">
        <is>
          <t>sistema għat-tqabbil tal-marki tas-swaba' ta' persuni li jfittxu l-asil u migranti irregolari sabiex tiġi ffaċilitata l-applikazzjoni tar-Regolament Dublin II</t>
        </is>
      </c>
      <c r="BV54" s="2" t="inlineStr">
        <is>
          <t>Europees systeem voor de vergelijking van dactyloscopische signalementen van asielzoekers|
Eurodac</t>
        </is>
      </c>
      <c r="BW54" s="2" t="inlineStr">
        <is>
          <t>3|
3</t>
        </is>
      </c>
      <c r="BX54" s="2" t="inlineStr">
        <is>
          <t xml:space="preserve">|
</t>
        </is>
      </c>
      <c r="BY54" t="inlineStr">
        <is>
          <t>systeem om de vingerafdrukken van asielzoekers en bepaalde categorieën illegale immigranten te vergelijken, ter vergemakkelijking van de toepassing van Verordening (EU) nr. 604/2013, die het mogelijk maakt vast te stellen welke lidstaat het verzoek om internationale bescherming moet onderzoeken</t>
        </is>
      </c>
      <c r="BZ54" s="2" t="inlineStr">
        <is>
          <t>Europejski Zautomatyzowany System Rozpoznawania Odcisków Palców|
Eurodac|
europejski zautomatyzowany system identyfikacji odcisków palców</t>
        </is>
      </c>
      <c r="CA54" s="2" t="inlineStr">
        <is>
          <t>2|
3|
2</t>
        </is>
      </c>
      <c r="CB54" s="2" t="inlineStr">
        <is>
          <t xml:space="preserve">|
|
</t>
        </is>
      </c>
      <c r="CC54" t="inlineStr">
        <is>
          <t>system służący do porównywania danych o odciskach palców osób ubiegających się o azyl oraz cudzoziemców kategorii określonych w odnośnych art. rozporządzenia &lt;a href="http://eur-lex.europa.eu/legal-content/PL/TXT/?uri=CELEX:32000R2725" target="_blank"&gt;CELEX:32000R2725/PL&lt;/a&gt; ; docelowo system służy określeniu, które państwo członkowskie ma być właściwe zgodnie z konwencją dublińską do badania wniosków o azyl wniesionych w państwie członkowskim, jak również w celu ułatwienia stosowania konwencji dublińskiej zgodnie z warunkami określonymi w powyższym rozporządzeniu</t>
        </is>
      </c>
      <c r="CD54" s="2" t="inlineStr">
        <is>
          <t>Sistema "Eurodac" de comparação de impressões digitais|
EURODAC</t>
        </is>
      </c>
      <c r="CE54" s="2" t="inlineStr">
        <is>
          <t>3|
3</t>
        </is>
      </c>
      <c r="CF54" s="2" t="inlineStr">
        <is>
          <t xml:space="preserve">|
</t>
        </is>
      </c>
      <c r="CG54" t="inlineStr">
        <is>
          <t>Sistema de recolha, transmissão e comparação de impressões digitais dos requerentes de asilo com idade igual ou superior a 14 anos, tendo em vista "ajudar a determinar o Estado-Membro responsável, nos termos da Convenção de Dublim, pela análise de um pedido de asilo apresentado num Estado-Membro".</t>
        </is>
      </c>
      <c r="CH54" s="2" t="inlineStr">
        <is>
          <t>Eurodac|
sistemul european pentru compararea datelor dactiloscopice ale solicitanților de azil|
sistemul european pentru compararea amprentelor digitale ale solicitanților de azil</t>
        </is>
      </c>
      <c r="CI54" s="2" t="inlineStr">
        <is>
          <t>4|
3|
3</t>
        </is>
      </c>
      <c r="CJ54" s="2" t="inlineStr">
        <is>
          <t xml:space="preserve">|
|
</t>
        </is>
      </c>
      <c r="CK54" t="inlineStr">
        <is>
          <t>sistem utilizat pentru compararea amprentelor digitale ale solicitanților de azil și ale imigranților ilegali cu scopul de a facilita aplicarea Regulamentului Dublin II care permite determinarea statului membru responsabil de examinarea unei cereri de azil</t>
        </is>
      </c>
      <c r="CL54" s="2" t="inlineStr">
        <is>
          <t>systém Eurodac|
Eurodac|
európsky systém na porovnávanie odtlačkov prstov žiadateľov o azyl</t>
        </is>
      </c>
      <c r="CM54" s="2" t="inlineStr">
        <is>
          <t>3|
3|
3</t>
        </is>
      </c>
      <c r="CN54" s="2" t="inlineStr">
        <is>
          <t xml:space="preserve">|
|
</t>
        </is>
      </c>
      <c r="CO54" t="inlineStr">
        <is>
          <t>počítačový systém slúžiaci na uchovávanie, spracovávanie, prenos a porovnávanie odtlačkov prstov žiadateľov o azyl, cudzincov zadržaných pri nelegálnom prekračovaní vonkajších hraníc Európskej únie a cudzincov zadržaných počas nelegálneho pobytu na území štátov Európskej únie</t>
        </is>
      </c>
      <c r="CP54" s="2" t="inlineStr">
        <is>
          <t>evropski sistem za primerjavo prstnih odtisov prosilcev za azil|
sistem Eurodac|
Eurodac</t>
        </is>
      </c>
      <c r="CQ54" s="2" t="inlineStr">
        <is>
          <t>2|
3|
3</t>
        </is>
      </c>
      <c r="CR54" s="2" t="inlineStr">
        <is>
          <t xml:space="preserve">|
|
</t>
        </is>
      </c>
      <c r="CS54" t="inlineStr">
        <is>
          <t>evropski sistem za primerjavo prstnih odtisov prosilcev za azil, ki s tem ko preusmerja resnične begunce v državo, ki bi morala obravnavati vlogo, prispeva k pospešitvi obravnavanja vlog za dodelitev azila, hkrati pa preprečuje goljufivim prosilcem, da bi poskušali v drugih državah članicah, potem ko jih je ena izmed držav zavrnila, ali da bi obremenjevali sistem z večkratnimi vlogami</t>
        </is>
      </c>
      <c r="CT54" s="2" t="inlineStr">
        <is>
          <t>Eurodac|
Eurodacsystemet</t>
        </is>
      </c>
      <c r="CU54" s="2" t="inlineStr">
        <is>
          <t>3|
3</t>
        </is>
      </c>
      <c r="CV54" s="2" t="inlineStr">
        <is>
          <t xml:space="preserve">|
</t>
        </is>
      </c>
      <c r="CW54" t="inlineStr">
        <is>
          <t>system för jämförelse av fingeravtryck för att avgöra vilken medlemsstat som är ansvarig för att pröva en ansökan om internationellt skydd som en tredjelandsmedborgare eller en statslös person har lämnat in i någon medlemsstat</t>
        </is>
      </c>
    </row>
    <row r="55">
      <c r="A55" s="1" t="str">
        <f>HYPERLINK("https://iate.europa.eu/entry/result/833694/all", "833694")</f>
        <v>833694</v>
      </c>
      <c r="B55" t="inlineStr">
        <is>
          <t>TRANSPORT</t>
        </is>
      </c>
      <c r="C55" t="inlineStr">
        <is>
          <t>TRANSPORT|air and space transport|air transport</t>
        </is>
      </c>
      <c r="D55" t="inlineStr">
        <is>
          <t>yes</t>
        </is>
      </c>
      <c r="E55" t="inlineStr">
        <is>
          <t/>
        </is>
      </c>
      <c r="F55" s="2" t="inlineStr">
        <is>
          <t>регистрация</t>
        </is>
      </c>
      <c r="G55" s="2" t="inlineStr">
        <is>
          <t>3</t>
        </is>
      </c>
      <c r="H55" s="2" t="inlineStr">
        <is>
          <t/>
        </is>
      </c>
      <c r="I55" t="inlineStr">
        <is>
          <t>регистриране на пътниците преди да се качат в самолета</t>
        </is>
      </c>
      <c r="J55" s="2" t="inlineStr">
        <is>
          <t>odbavení</t>
        </is>
      </c>
      <c r="K55" s="2" t="inlineStr">
        <is>
          <t>3</t>
        </is>
      </c>
      <c r="L55" s="2" t="inlineStr">
        <is>
          <t/>
        </is>
      </c>
      <c r="M55" t="inlineStr">
        <is>
          <t/>
        </is>
      </c>
      <c r="N55" s="2" t="inlineStr">
        <is>
          <t>indtjekning|
indskrivning</t>
        </is>
      </c>
      <c r="O55" s="2" t="inlineStr">
        <is>
          <t>4|
4</t>
        </is>
      </c>
      <c r="P55" s="2" t="inlineStr">
        <is>
          <t xml:space="preserve">|
</t>
        </is>
      </c>
      <c r="Q55" t="inlineStr">
        <is>
          <t/>
        </is>
      </c>
      <c r="R55" s="2" t="inlineStr">
        <is>
          <t>Abfertigung</t>
        </is>
      </c>
      <c r="S55" s="2" t="inlineStr">
        <is>
          <t>3</t>
        </is>
      </c>
      <c r="T55" s="2" t="inlineStr">
        <is>
          <t/>
        </is>
      </c>
      <c r="U55" t="inlineStr">
        <is>
          <t>Erfassung der Anwesenheit und der Gepäckstücke insbes. von Fluggästen für den bevorstehenden Flug</t>
        </is>
      </c>
      <c r="V55" s="2" t="inlineStr">
        <is>
          <t>έλεγχος εισιτηρίων</t>
        </is>
      </c>
      <c r="W55" s="2" t="inlineStr">
        <is>
          <t>4</t>
        </is>
      </c>
      <c r="X55" s="2" t="inlineStr">
        <is>
          <t/>
        </is>
      </c>
      <c r="Y55" t="inlineStr">
        <is>
          <t/>
        </is>
      </c>
      <c r="Z55" s="2" t="inlineStr">
        <is>
          <t>check-in</t>
        </is>
      </c>
      <c r="AA55" s="2" t="inlineStr">
        <is>
          <t>3</t>
        </is>
      </c>
      <c r="AB55" s="2" t="inlineStr">
        <is>
          <t/>
        </is>
      </c>
      <c r="AC55" t="inlineStr">
        <is>
          <t>registration of passengers prior to boarding an aircraft</t>
        </is>
      </c>
      <c r="AD55" s="2" t="inlineStr">
        <is>
          <t>facturación</t>
        </is>
      </c>
      <c r="AE55" s="2" t="inlineStr">
        <is>
          <t>3</t>
        </is>
      </c>
      <c r="AF55" s="2" t="inlineStr">
        <is>
          <t/>
        </is>
      </c>
      <c r="AG55" t="inlineStr">
        <is>
          <t>Registro de los viajeros y sus equipajes previo al embarque &lt;a href="/entry/result/833683/all" id="ENTRY_TO_ENTRY_CONVERTER" target="_blank"&gt;IATE:833683&lt;/a&gt; en un aeropuerto, estación de ferrocarril o puerto.&lt;br&gt;"facturar": Registrar, entregar en las estaciones de ferrocarril, aeropuertos, etc., equipajes y mercancías para que sean remitidos a su destino.</t>
        </is>
      </c>
      <c r="AH55" s="2" t="inlineStr">
        <is>
          <t>lennule registreerimine</t>
        </is>
      </c>
      <c r="AI55" s="2" t="inlineStr">
        <is>
          <t>3</t>
        </is>
      </c>
      <c r="AJ55" s="2" t="inlineStr">
        <is>
          <t/>
        </is>
      </c>
      <c r="AK55" t="inlineStr">
        <is>
          <t/>
        </is>
      </c>
      <c r="AL55" s="2" t="inlineStr">
        <is>
          <t>lähtöselvitys</t>
        </is>
      </c>
      <c r="AM55" s="2" t="inlineStr">
        <is>
          <t>3</t>
        </is>
      </c>
      <c r="AN55" s="2" t="inlineStr">
        <is>
          <t/>
        </is>
      </c>
      <c r="AO55" t="inlineStr">
        <is>
          <t>"(...) matkatavaroiden ja -lippujen selvitys ennen lento- t. laivamatkaa"</t>
        </is>
      </c>
      <c r="AP55" s="2" t="inlineStr">
        <is>
          <t>enregistrement</t>
        </is>
      </c>
      <c r="AQ55" s="2" t="inlineStr">
        <is>
          <t>3</t>
        </is>
      </c>
      <c r="AR55" s="2" t="inlineStr">
        <is>
          <t/>
        </is>
      </c>
      <c r="AS55" t="inlineStr">
        <is>
          <t>opération par laquelle, sur présentation du billet d'avion au comptoir de la compagnie aérienne dans l'aérogare, le personnel de celle-ci valide le passage du voyageur et constate le dépôt des bagages de soute</t>
        </is>
      </c>
      <c r="AT55" s="2" t="inlineStr">
        <is>
          <t>clárú</t>
        </is>
      </c>
      <c r="AU55" s="2" t="inlineStr">
        <is>
          <t>3</t>
        </is>
      </c>
      <c r="AV55" s="2" t="inlineStr">
        <is>
          <t/>
        </is>
      </c>
      <c r="AW55" t="inlineStr">
        <is>
          <t/>
        </is>
      </c>
      <c r="AX55" t="inlineStr">
        <is>
          <t/>
        </is>
      </c>
      <c r="AY55" t="inlineStr">
        <is>
          <t/>
        </is>
      </c>
      <c r="AZ55" t="inlineStr">
        <is>
          <t/>
        </is>
      </c>
      <c r="BA55" t="inlineStr">
        <is>
          <t/>
        </is>
      </c>
      <c r="BB55" s="2" t="inlineStr">
        <is>
          <t>utasfelvétel</t>
        </is>
      </c>
      <c r="BC55" s="2" t="inlineStr">
        <is>
          <t>4</t>
        </is>
      </c>
      <c r="BD55" s="2" t="inlineStr">
        <is>
          <t/>
        </is>
      </c>
      <c r="BE55" t="inlineStr">
        <is>
          <t>a személyazonosság igazolása, poggyászfeladás és a beszállókártya átvétele a repülőút előtt</t>
        </is>
      </c>
      <c r="BF55" s="2" t="inlineStr">
        <is>
          <t>accettazione|
check-in</t>
        </is>
      </c>
      <c r="BG55" s="2" t="inlineStr">
        <is>
          <t>3|
3</t>
        </is>
      </c>
      <c r="BH55" s="2" t="inlineStr">
        <is>
          <t xml:space="preserve">|
</t>
        </is>
      </c>
      <c r="BI55" t="inlineStr">
        <is>
          <t>Negli aeroporti, ritiro dei bagagli dei viaggiatori e controllo dei biglietti.</t>
        </is>
      </c>
      <c r="BJ55" s="2" t="inlineStr">
        <is>
          <t>registracija</t>
        </is>
      </c>
      <c r="BK55" s="2" t="inlineStr">
        <is>
          <t>3</t>
        </is>
      </c>
      <c r="BL55" s="2" t="inlineStr">
        <is>
          <t/>
        </is>
      </c>
      <c r="BM55" t="inlineStr">
        <is>
          <t>keleivių registracija prieš juos įlaipinant į orlaivį</t>
        </is>
      </c>
      <c r="BN55" s="2" t="inlineStr">
        <is>
          <t>reģistrācija</t>
        </is>
      </c>
      <c r="BO55" s="2" t="inlineStr">
        <is>
          <t>3</t>
        </is>
      </c>
      <c r="BP55" s="2" t="inlineStr">
        <is>
          <t/>
        </is>
      </c>
      <c r="BQ55" t="inlineStr">
        <is>
          <t>Pasažieru iereģistrēšana pirms ceļojuma ar aviotransportu vai jūras transportu.</t>
        </is>
      </c>
      <c r="BR55" s="2" t="inlineStr">
        <is>
          <t>reġistrazzjoni</t>
        </is>
      </c>
      <c r="BS55" s="2" t="inlineStr">
        <is>
          <t>3</t>
        </is>
      </c>
      <c r="BT55" s="2" t="inlineStr">
        <is>
          <t/>
        </is>
      </c>
      <c r="BU55" t="inlineStr">
        <is>
          <t>il-proċess tat-tħabbir tal-wasla f'ajruport ta' passiġġier li rriżerva titjira</t>
        </is>
      </c>
      <c r="BV55" s="2" t="inlineStr">
        <is>
          <t>inchecken</t>
        </is>
      </c>
      <c r="BW55" s="2" t="inlineStr">
        <is>
          <t>3</t>
        </is>
      </c>
      <c r="BX55" s="2" t="inlineStr">
        <is>
          <t/>
        </is>
      </c>
      <c r="BY55" t="inlineStr">
        <is>
          <t>registratie bij het vertrek van een vliegreis (waarbij de bagage wordt gewogen en de instapkaart wordt afgegeven)</t>
        </is>
      </c>
      <c r="BZ55" s="2" t="inlineStr">
        <is>
          <t>odprawa</t>
        </is>
      </c>
      <c r="CA55" s="2" t="inlineStr">
        <is>
          <t>3</t>
        </is>
      </c>
      <c r="CB55" s="2" t="inlineStr">
        <is>
          <t/>
        </is>
      </c>
      <c r="CC55" t="inlineStr">
        <is>
          <t>sprawdzenie paszportów osób podróżujących, nadanie bagażu rejestrowanego oraz odbiór karty pokładowej</t>
        </is>
      </c>
      <c r="CD55" s="2" t="inlineStr">
        <is>
          <t>registo de embarque|
registo de passageiro</t>
        </is>
      </c>
      <c r="CE55" s="2" t="inlineStr">
        <is>
          <t>2|
3</t>
        </is>
      </c>
      <c r="CF55" s="2" t="inlineStr">
        <is>
          <t xml:space="preserve">|
</t>
        </is>
      </c>
      <c r="CG55" t="inlineStr">
        <is>
          <t>Registo formal dos passageiros e respectivas bagagens antes do embarque num determinado meio de transporte. Esta formalidade é essencialmente utilizada nos transportes aéreos e marítimos.</t>
        </is>
      </c>
      <c r="CH55" s="2" t="inlineStr">
        <is>
          <t>înregistrarea pasagerilor și a bagajelor|
înregistrare</t>
        </is>
      </c>
      <c r="CI55" s="2" t="inlineStr">
        <is>
          <t>2|
2</t>
        </is>
      </c>
      <c r="CJ55" s="2" t="inlineStr">
        <is>
          <t xml:space="preserve">|
</t>
        </is>
      </c>
      <c r="CK55" t="inlineStr">
        <is>
          <t/>
        </is>
      </c>
      <c r="CL55" s="2" t="inlineStr">
        <is>
          <t>odbavenie</t>
        </is>
      </c>
      <c r="CM55" s="2" t="inlineStr">
        <is>
          <t>3</t>
        </is>
      </c>
      <c r="CN55" s="2" t="inlineStr">
        <is>
          <t/>
        </is>
      </c>
      <c r="CO55" t="inlineStr">
        <is>
          <t>kontrola dokumentov pred odletom</t>
        </is>
      </c>
      <c r="CP55" s="2" t="inlineStr">
        <is>
          <t>prijava na let</t>
        </is>
      </c>
      <c r="CQ55" s="2" t="inlineStr">
        <is>
          <t>3</t>
        </is>
      </c>
      <c r="CR55" s="2" t="inlineStr">
        <is>
          <t/>
        </is>
      </c>
      <c r="CS55" t="inlineStr">
        <is>
          <t/>
        </is>
      </c>
      <c r="CT55" t="inlineStr">
        <is>
          <t/>
        </is>
      </c>
      <c r="CU55" t="inlineStr">
        <is>
          <t/>
        </is>
      </c>
      <c r="CV55" t="inlineStr">
        <is>
          <t/>
        </is>
      </c>
      <c r="CW55" t="inlineStr">
        <is>
          <t/>
        </is>
      </c>
    </row>
    <row r="56">
      <c r="A56" s="1" t="str">
        <f>HYPERLINK("https://iate.europa.eu/entry/result/933123/all", "933123")</f>
        <v>933123</v>
      </c>
      <c r="B56" t="inlineStr">
        <is>
          <t>LAW;TRANSPORT</t>
        </is>
      </c>
      <c r="C56" t="inlineStr">
        <is>
          <t>LAW|criminal law;TRANSPORT|air and space transport|air transport;TRANSPORT|maritime and inland waterway transport|maritime transport</t>
        </is>
      </c>
      <c r="D56" t="inlineStr">
        <is>
          <t>yes</t>
        </is>
      </c>
      <c r="E56" t="inlineStr">
        <is>
          <t/>
        </is>
      </c>
      <c r="F56" s="2" t="inlineStr">
        <is>
          <t>Предварителна информация за пътниците</t>
        </is>
      </c>
      <c r="G56" s="2" t="inlineStr">
        <is>
          <t>2</t>
        </is>
      </c>
      <c r="H56" s="2" t="inlineStr">
        <is>
          <t/>
        </is>
      </c>
      <c r="I56" t="inlineStr">
        <is>
          <t/>
        </is>
      </c>
      <c r="J56" s="2" t="inlineStr">
        <is>
          <t>API|
předběžné informace o cestujících</t>
        </is>
      </c>
      <c r="K56" s="2" t="inlineStr">
        <is>
          <t>3|
3</t>
        </is>
      </c>
      <c r="L56" s="2" t="inlineStr">
        <is>
          <t xml:space="preserve">|
</t>
        </is>
      </c>
      <c r="M56" t="inlineStr">
        <is>
          <t>údaje z cestovního pasu cestujících vyžadované imigračními úřady celé řady zemí od leteckých společností</t>
        </is>
      </c>
      <c r="N56" s="2" t="inlineStr">
        <is>
          <t>API|
forhåndsinformation om passagerer</t>
        </is>
      </c>
      <c r="O56" s="2" t="inlineStr">
        <is>
          <t>4|
4</t>
        </is>
      </c>
      <c r="P56" s="2" t="inlineStr">
        <is>
          <t xml:space="preserve">|
</t>
        </is>
      </c>
      <c r="Q56" t="inlineStr">
        <is>
          <t>Oplysninger om ankommende luftfartspassagerer, der gives til myndighederne i ankomstlandet før ankomst med henblik på forudgående risikovurdering.</t>
        </is>
      </c>
      <c r="R56" s="2" t="inlineStr">
        <is>
          <t>vorab übermittelte Fluggastdaten|
vorab übermittelte Passagierdaten|
API-Daten</t>
        </is>
      </c>
      <c r="S56" s="2" t="inlineStr">
        <is>
          <t>3|
3|
2</t>
        </is>
      </c>
      <c r="T56" s="2" t="inlineStr">
        <is>
          <t xml:space="preserve">preferred|
|
</t>
        </is>
      </c>
      <c r="U56" t="inlineStr">
        <is>
          <t>die biografischen Informationen aus dem maschinenlesbaren Teil des Reisepasses (Name, Wohn- und Geburtsort, Staatsangehörigkeit), die von den Fluggesellschaften vor der Ankunft des Flugzeugs am Zielort an die Grenzkontrollbehörden übermittelt werden</t>
        </is>
      </c>
      <c r="V56" s="2" t="inlineStr">
        <is>
          <t>εκ των προτέρων πληροφορίες σχετικά με τους επιβάτες</t>
        </is>
      </c>
      <c r="W56" s="2" t="inlineStr">
        <is>
          <t>3</t>
        </is>
      </c>
      <c r="X56" s="2" t="inlineStr">
        <is>
          <t/>
        </is>
      </c>
      <c r="Y56" t="inlineStr">
        <is>
          <t/>
        </is>
      </c>
      <c r="Z56" s="2" t="inlineStr">
        <is>
          <t>API|
advance passenger information|
advanced passenger information|
API data</t>
        </is>
      </c>
      <c r="AA56" s="2" t="inlineStr">
        <is>
          <t>3|
3|
1|
3</t>
        </is>
      </c>
      <c r="AB56" s="2" t="inlineStr">
        <is>
          <t xml:space="preserve">|
|
|
</t>
        </is>
      </c>
      <c r="AC56" t="inlineStr">
        <is>
          <t>capture of a passenger’s biographic data and other flight details by the carrier prior to departure and the transmission of the details by electronic means to the border control agencies in the destination country</t>
        </is>
      </c>
      <c r="AD56" s="2" t="inlineStr">
        <is>
          <t>IAP|
información anticipada sobre los pasajeros|
API</t>
        </is>
      </c>
      <c r="AE56" s="2" t="inlineStr">
        <is>
          <t>2|
3|
3</t>
        </is>
      </c>
      <c r="AF56" s="2" t="inlineStr">
        <is>
          <t xml:space="preserve">|
|
</t>
        </is>
      </c>
      <c r="AG56" t="inlineStr">
        <is>
          <t>«La información anticipada sobre los pasajeros (API) comprende la captura de los datos biográficos y los detalles del vuelo de un pasajero o miembro de la tripulación por parte del explotador de aeronavesantes de la salida. Esta información se transmite en forma electrónica a las agencias encargadas del control fronterizo del país de destino con posterioridad al vuelo.»</t>
        </is>
      </c>
      <c r="AH56" t="inlineStr">
        <is>
          <t/>
        </is>
      </c>
      <c r="AI56" t="inlineStr">
        <is>
          <t/>
        </is>
      </c>
      <c r="AJ56" t="inlineStr">
        <is>
          <t/>
        </is>
      </c>
      <c r="AK56" t="inlineStr">
        <is>
          <t/>
        </is>
      </c>
      <c r="AL56" s="2" t="inlineStr">
        <is>
          <t>matkustajien ennakkotiedot|
ennalta annettavat matkustajatiedot|
API-tiedot</t>
        </is>
      </c>
      <c r="AM56" s="2" t="inlineStr">
        <is>
          <t>3|
3|
3</t>
        </is>
      </c>
      <c r="AN56" s="2" t="inlineStr">
        <is>
          <t xml:space="preserve">|
|
</t>
        </is>
      </c>
      <c r="AO56" t="inlineStr">
        <is>
          <t>"lentoyhtiöiden lähtöselvityksessä ja lähtöportilla keräämiä tietoja matkustajista"</t>
        </is>
      </c>
      <c r="AP56" s="2" t="inlineStr">
        <is>
          <t>renseignement préalable sur les passagers|
information préalable sur les passagers|
donnée API</t>
        </is>
      </c>
      <c r="AQ56" s="2" t="inlineStr">
        <is>
          <t>3|
3|
3</t>
        </is>
      </c>
      <c r="AR56" s="2" t="inlineStr">
        <is>
          <t xml:space="preserve">|
preferred|
</t>
        </is>
      </c>
      <c r="AS56" t="inlineStr">
        <is>
          <t/>
        </is>
      </c>
      <c r="AT56" s="2" t="inlineStr">
        <is>
          <t>API|
réamhaisnéis faoi phaisinéirí</t>
        </is>
      </c>
      <c r="AU56" s="2" t="inlineStr">
        <is>
          <t>3|
3</t>
        </is>
      </c>
      <c r="AV56" s="2" t="inlineStr">
        <is>
          <t xml:space="preserve">|
</t>
        </is>
      </c>
      <c r="AW56" t="inlineStr">
        <is>
          <t/>
        </is>
      </c>
      <c r="AX56" t="inlineStr">
        <is>
          <t/>
        </is>
      </c>
      <c r="AY56" t="inlineStr">
        <is>
          <t/>
        </is>
      </c>
      <c r="AZ56" t="inlineStr">
        <is>
          <t/>
        </is>
      </c>
      <c r="BA56" t="inlineStr">
        <is>
          <t/>
        </is>
      </c>
      <c r="BB56" s="2" t="inlineStr">
        <is>
          <t>előzetes utasinformáció|
API</t>
        </is>
      </c>
      <c r="BC56" s="2" t="inlineStr">
        <is>
          <t>4|
4</t>
        </is>
      </c>
      <c r="BD56" s="2" t="inlineStr">
        <is>
          <t xml:space="preserve">|
</t>
        </is>
      </c>
      <c r="BE56" t="inlineStr">
        <is>
          <t>Az utasok bizonyos adatai (név, születési idő. útlevélszám stb.) amelyeket az utasfelvétel előtt meg kell adni biztonsági okokból vagy a bevándorlás eljárás felgyorsítására.</t>
        </is>
      </c>
      <c r="BF56" s="2" t="inlineStr">
        <is>
          <t>dati API|
informazioni anticipate sui passeggeri</t>
        </is>
      </c>
      <c r="BG56" s="2" t="inlineStr">
        <is>
          <t>3|
3</t>
        </is>
      </c>
      <c r="BH56" s="2" t="inlineStr">
        <is>
          <t xml:space="preserve">|
</t>
        </is>
      </c>
      <c r="BI56" t="inlineStr">
        <is>
          <t>Dati concernenti il passeggero (nome, cognome, data di nascita, genere, numero di passaporto, cittadinanza, Stato di emissione del passaporto) che vengono trasmessi dalle compagnie aeree prima del loro arrivo a destinazione, al fine di agevolare i controlli frontalieri, e ciò nell'interesse di chi viaggia nonché della sicurezza delle frontiere.</t>
        </is>
      </c>
      <c r="BJ56" s="2" t="inlineStr">
        <is>
          <t>API|
išankstinė informacija apie keleivius</t>
        </is>
      </c>
      <c r="BK56" s="2" t="inlineStr">
        <is>
          <t>3|
3</t>
        </is>
      </c>
      <c r="BL56" s="2" t="inlineStr">
        <is>
          <t xml:space="preserve">|
</t>
        </is>
      </c>
      <c r="BM56" t="inlineStr">
        <is>
          <t>biografiniai duomenys iš mašininiu būdu nuskaitomų keleivių pasų dalies, kurie apima asmens vardą ir pavardę, gyvenamąją vietą, gimimo vietą ir pilietybę</t>
        </is>
      </c>
      <c r="BN56" s="2" t="inlineStr">
        <is>
          <t>IPI|
iepriekšēja pasažieru informācija</t>
        </is>
      </c>
      <c r="BO56" s="2" t="inlineStr">
        <is>
          <t>3|
3</t>
        </is>
      </c>
      <c r="BP56" s="2" t="inlineStr">
        <is>
          <t xml:space="preserve">|
</t>
        </is>
      </c>
      <c r="BQ56" t="inlineStr">
        <is>
          <t>pasažieru dati, ko gaisa pārvadātājs pirms lidojuma dara zināmus galamērķa valsts robežkontroles iestādēm ar mērķi identificēt pasažierus, kas varētu radīt apdraudējumu</t>
        </is>
      </c>
      <c r="BR56" s="2" t="inlineStr">
        <is>
          <t>API|
informazzjoni bil-quddiem dwar il-passiġġieri</t>
        </is>
      </c>
      <c r="BS56" s="2" t="inlineStr">
        <is>
          <t>3|
3</t>
        </is>
      </c>
      <c r="BT56" s="2" t="inlineStr">
        <is>
          <t>|
preferred</t>
        </is>
      </c>
      <c r="BU56" t="inlineStr">
        <is>
          <t/>
        </is>
      </c>
      <c r="BV56" s="2" t="inlineStr">
        <is>
          <t>op voorhand af te geven passagiersgegevens|
API-gegevens</t>
        </is>
      </c>
      <c r="BW56" s="2" t="inlineStr">
        <is>
          <t>3|
3</t>
        </is>
      </c>
      <c r="BX56" s="2" t="inlineStr">
        <is>
          <t xml:space="preserve">|
</t>
        </is>
      </c>
      <c r="BY56" t="inlineStr">
        <is>
          <t/>
        </is>
      </c>
      <c r="BZ56" s="2" t="inlineStr">
        <is>
          <t>API|
dane pasażera przekazywane przed podróżą</t>
        </is>
      </c>
      <c r="CA56" s="2" t="inlineStr">
        <is>
          <t>3|
3</t>
        </is>
      </c>
      <c r="CB56" s="2" t="inlineStr">
        <is>
          <t xml:space="preserve">|
</t>
        </is>
      </c>
      <c r="CC56" t="inlineStr">
        <is>
          <t>głównie informacje z paszportu pasażera, które gromadzone są w trakcie odprawy; informacje te są przekazywane przed przylotem organom kontroli granicznej; są one również wykorzystywane do porównania nazwisk pasażerów z listą osób uznanych za stanowiące zagrożenie dla bezpieczeństwa lotnictwa</t>
        </is>
      </c>
      <c r="CD56" s="2" t="inlineStr">
        <is>
          <t>informação antecipada sobre passageiros</t>
        </is>
      </c>
      <c r="CE56" s="2" t="inlineStr">
        <is>
          <t>3</t>
        </is>
      </c>
      <c r="CF56" s="2" t="inlineStr">
        <is>
          <t/>
        </is>
      </c>
      <c r="CG56" t="inlineStr">
        <is>
          <t/>
        </is>
      </c>
      <c r="CH56" s="2" t="inlineStr">
        <is>
          <t>API|
informații prealabile referitoare la pasageri</t>
        </is>
      </c>
      <c r="CI56" s="2" t="inlineStr">
        <is>
          <t>3|
3</t>
        </is>
      </c>
      <c r="CJ56" s="2" t="inlineStr">
        <is>
          <t xml:space="preserve">|
</t>
        </is>
      </c>
      <c r="CK56" t="inlineStr">
        <is>
          <t/>
        </is>
      </c>
      <c r="CL56" s="2" t="inlineStr">
        <is>
          <t>API|
vopred poskytované informácie o cestujúcich</t>
        </is>
      </c>
      <c r="CM56" s="2" t="inlineStr">
        <is>
          <t>3|
3</t>
        </is>
      </c>
      <c r="CN56" s="2" t="inlineStr">
        <is>
          <t xml:space="preserve">|
</t>
        </is>
      </c>
      <c r="CO56" t="inlineStr">
        <is>
          <t/>
        </is>
      </c>
      <c r="CP56" s="2" t="inlineStr">
        <is>
          <t>predhodne informacije o potnikih|
API|
podatki API</t>
        </is>
      </c>
      <c r="CQ56" s="2" t="inlineStr">
        <is>
          <t>3|
3|
3</t>
        </is>
      </c>
      <c r="CR56" s="2" t="inlineStr">
        <is>
          <t xml:space="preserve">|
|
</t>
        </is>
      </c>
      <c r="CS56" t="inlineStr">
        <is>
          <t>sklop informacij o identiteti potnikov, ki jih vsebujejo njihovi potovalni dokumenti, in informacij o letu, zbranimi ob prijavi na let, ki se prenesejo mejnim organom namembne države</t>
        </is>
      </c>
      <c r="CT56" s="2" t="inlineStr">
        <is>
          <t>API-uppgifter|
förhandsinformation om passagerare</t>
        </is>
      </c>
      <c r="CU56" s="2" t="inlineStr">
        <is>
          <t>3|
3</t>
        </is>
      </c>
      <c r="CV56" s="2" t="inlineStr">
        <is>
          <t xml:space="preserve">|
</t>
        </is>
      </c>
      <c r="CW56" t="inlineStr">
        <is>
          <t/>
        </is>
      </c>
    </row>
    <row r="57">
      <c r="A57" s="1" t="str">
        <f>HYPERLINK("https://iate.europa.eu/entry/result/752576/all", "752576")</f>
        <v>752576</v>
      </c>
      <c r="B57" t="inlineStr">
        <is>
          <t>TRANSPORT</t>
        </is>
      </c>
      <c r="C57" t="inlineStr">
        <is>
          <t>TRANSPORT</t>
        </is>
      </c>
      <c r="D57" t="inlineStr">
        <is>
          <t>yes</t>
        </is>
      </c>
      <c r="E57" t="inlineStr">
        <is>
          <t/>
        </is>
      </c>
      <c r="F57" s="2" t="inlineStr">
        <is>
          <t>пътник</t>
        </is>
      </c>
      <c r="G57" s="2" t="inlineStr">
        <is>
          <t>3</t>
        </is>
      </c>
      <c r="H57" s="2" t="inlineStr">
        <is>
          <t/>
        </is>
      </c>
      <c r="I57" t="inlineStr">
        <is>
          <t>лице, различно от водача или членовете на екипажа на превозното средство</t>
        </is>
      </c>
      <c r="J57" s="2" t="inlineStr">
        <is>
          <t>cestující</t>
        </is>
      </c>
      <c r="K57" s="2" t="inlineStr">
        <is>
          <t>3</t>
        </is>
      </c>
      <c r="L57" s="2" t="inlineStr">
        <is>
          <t/>
        </is>
      </c>
      <c r="M57" t="inlineStr">
        <is>
          <t>&lt;div&gt;osoba přepravující se hromadnou dopravou&lt;br&gt;&lt;/div&gt;</t>
        </is>
      </c>
      <c r="N57" s="2" t="inlineStr">
        <is>
          <t>passager</t>
        </is>
      </c>
      <c r="O57" s="2" t="inlineStr">
        <is>
          <t>3</t>
        </is>
      </c>
      <c r="P57" s="2" t="inlineStr">
        <is>
          <t/>
        </is>
      </c>
      <c r="Q57" t="inlineStr">
        <is>
          <t>person, der rejser med en form for transportmiddel, og som ikke umiddelbart har indflydelse på transportmidlets fremføring. En passager kan i daglig tale rejse med tog, færge, fly eller lign.</t>
        </is>
      </c>
      <c r="R57" s="2" t="inlineStr">
        <is>
          <t>Fahrgast|
Passagier</t>
        </is>
      </c>
      <c r="S57" s="2" t="inlineStr">
        <is>
          <t>3|
3</t>
        </is>
      </c>
      <c r="T57" s="2" t="inlineStr">
        <is>
          <t xml:space="preserve">|
</t>
        </is>
      </c>
      <c r="U57" t="inlineStr">
        <is>
          <t>Person, die ein öffentliches oder privates Verkehrsmittel nutzt und nicht Fahrer(in), Pilot(in) oder Personal ist</t>
        </is>
      </c>
      <c r="V57" s="2" t="inlineStr">
        <is>
          <t>επιβάτης</t>
        </is>
      </c>
      <c r="W57" s="2" t="inlineStr">
        <is>
          <t>3</t>
        </is>
      </c>
      <c r="X57" s="2" t="inlineStr">
        <is>
          <t/>
        </is>
      </c>
      <c r="Y57" t="inlineStr">
        <is>
          <t>1) Πρόσωπο (άλλο εκτός από απασχολούμενους στην αμαξοστοιχία με συγκεκριμένα καθήκοντα) το οποίο ταξιδεύει σε αμαξοστοιχία ή βρίσκεται σε σιδηροδρομική περιουσία πριν ή μετά από σιδηροδρομικό ταξίδι. 2) "Επιβάτης", ένα άτομο διαφορετικό από τον οδηγό ή από ένα μέλος πληρώματος</t>
        </is>
      </c>
      <c r="Z57" s="2" t="inlineStr">
        <is>
          <t>passenger</t>
        </is>
      </c>
      <c r="AA57" s="2" t="inlineStr">
        <is>
          <t>3</t>
        </is>
      </c>
      <c r="AB57" s="2" t="inlineStr">
        <is>
          <t/>
        </is>
      </c>
      <c r="AC57" t="inlineStr">
        <is>
          <t>traveller on a public or private conveyance other than the driver, pilot, or crew</t>
        </is>
      </c>
      <c r="AD57" s="2" t="inlineStr">
        <is>
          <t>pasajero|
viajero</t>
        </is>
      </c>
      <c r="AE57" s="2" t="inlineStr">
        <is>
          <t>4|
4</t>
        </is>
      </c>
      <c r="AF57" s="2" t="inlineStr">
        <is>
          <t xml:space="preserve">|
</t>
        </is>
      </c>
      <c r="AG57" t="inlineStr">
        <is>
          <t>Persona que viaja en un medio de transporte público o privado distinta del piloto, del conductor o de la tripulación.</t>
        </is>
      </c>
      <c r="AH57" s="2" t="inlineStr">
        <is>
          <t>sõitja|
reisija</t>
        </is>
      </c>
      <c r="AI57" s="2" t="inlineStr">
        <is>
          <t>3|
3</t>
        </is>
      </c>
      <c r="AJ57" s="2" t="inlineStr">
        <is>
          <t xml:space="preserve">|
</t>
        </is>
      </c>
      <c r="AK57" t="inlineStr">
        <is>
          <t/>
        </is>
      </c>
      <c r="AL57" s="2" t="inlineStr">
        <is>
          <t>matkustaja</t>
        </is>
      </c>
      <c r="AM57" s="2" t="inlineStr">
        <is>
          <t>3</t>
        </is>
      </c>
      <c r="AN57" s="2" t="inlineStr">
        <is>
          <t/>
        </is>
      </c>
      <c r="AO57" t="inlineStr">
        <is>
          <t>kulkuneuvossa matkustava (miehistöön kuulumaton) henkilö</t>
        </is>
      </c>
      <c r="AP57" s="2" t="inlineStr">
        <is>
          <t>voyageur|
passager</t>
        </is>
      </c>
      <c r="AQ57" s="2" t="inlineStr">
        <is>
          <t>3|
3</t>
        </is>
      </c>
      <c r="AR57" s="2" t="inlineStr">
        <is>
          <t xml:space="preserve">|
</t>
        </is>
      </c>
      <c r="AS57" t="inlineStr">
        <is>
          <t>personne qui voyage à bord d’un navire, d’un avion ou, par extension, d’un véhicule quelconque, et qui ne fait pas partie de l'équipage</t>
        </is>
      </c>
      <c r="AT57" s="2" t="inlineStr">
        <is>
          <t>paisinéir</t>
        </is>
      </c>
      <c r="AU57" s="2" t="inlineStr">
        <is>
          <t>3</t>
        </is>
      </c>
      <c r="AV57" s="2" t="inlineStr">
        <is>
          <t/>
        </is>
      </c>
      <c r="AW57" t="inlineStr">
        <is>
          <t/>
        </is>
      </c>
      <c r="AX57" s="2" t="inlineStr">
        <is>
          <t>putnik</t>
        </is>
      </c>
      <c r="AY57" s="2" t="inlineStr">
        <is>
          <t>3</t>
        </is>
      </c>
      <c r="AZ57" s="2" t="inlineStr">
        <is>
          <t/>
        </is>
      </c>
      <c r="BA57" t="inlineStr">
        <is>
          <t/>
        </is>
      </c>
      <c r="BB57" s="2" t="inlineStr">
        <is>
          <t>utas</t>
        </is>
      </c>
      <c r="BC57" s="2" t="inlineStr">
        <is>
          <t>3</t>
        </is>
      </c>
      <c r="BD57" s="2" t="inlineStr">
        <is>
          <t/>
        </is>
      </c>
      <c r="BE57" t="inlineStr">
        <is>
          <t>közlekedési eszközön utazó személy, aki nem sofőr, pilóta vagy a személyzet tagja</t>
        </is>
      </c>
      <c r="BF57" s="2" t="inlineStr">
        <is>
          <t>passeggero</t>
        </is>
      </c>
      <c r="BG57" s="2" t="inlineStr">
        <is>
          <t>3</t>
        </is>
      </c>
      <c r="BH57" s="2" t="inlineStr">
        <is>
          <t/>
        </is>
      </c>
      <c r="BI57" t="inlineStr">
        <is>
          <t>persona che viaggia a bordo di una nave, di un aereo o di altro mezzo di locomozione e non fa parte dell'equipaggio</t>
        </is>
      </c>
      <c r="BJ57" s="2" t="inlineStr">
        <is>
          <t>keleivis</t>
        </is>
      </c>
      <c r="BK57" s="2" t="inlineStr">
        <is>
          <t>3</t>
        </is>
      </c>
      <c r="BL57" s="2" t="inlineStr">
        <is>
          <t/>
        </is>
      </c>
      <c r="BM57" t="inlineStr">
        <is>
          <t>transporto priemone vykstantis asmuo, kuris nėra vairuotojas arba ekipažo narys</t>
        </is>
      </c>
      <c r="BN57" s="2" t="inlineStr">
        <is>
          <t>pasažieris</t>
        </is>
      </c>
      <c r="BO57" s="2" t="inlineStr">
        <is>
          <t>3</t>
        </is>
      </c>
      <c r="BP57" s="2" t="inlineStr">
        <is>
          <t/>
        </is>
      </c>
      <c r="BQ57" t="inlineStr">
        <is>
          <t>Spēkratos pārvadājamā (vai pārvadātā) persona, kas nav šo spēkratu vadītājs vai konduktors.</t>
        </is>
      </c>
      <c r="BR57" s="2" t="inlineStr">
        <is>
          <t>passiġġier</t>
        </is>
      </c>
      <c r="BS57" s="2" t="inlineStr">
        <is>
          <t>3</t>
        </is>
      </c>
      <c r="BT57" s="2" t="inlineStr">
        <is>
          <t/>
        </is>
      </c>
      <c r="BU57" t="inlineStr">
        <is>
          <t>persuna, li mhijiex ix-xufier, il-pilota jew l-ekwipaġġ, li tkun qed tivvjaġġa fuq mezz ta' trasport privat jew pubbliku</t>
        </is>
      </c>
      <c r="BV57" s="2" t="inlineStr">
        <is>
          <t>passagier</t>
        </is>
      </c>
      <c r="BW57" s="2" t="inlineStr">
        <is>
          <t>3</t>
        </is>
      </c>
      <c r="BX57" s="2" t="inlineStr">
        <is>
          <t/>
        </is>
      </c>
      <c r="BY57" t="inlineStr">
        <is>
          <t/>
        </is>
      </c>
      <c r="BZ57" s="2" t="inlineStr">
        <is>
          <t>podróżny</t>
        </is>
      </c>
      <c r="CA57" s="2" t="inlineStr">
        <is>
          <t>4</t>
        </is>
      </c>
      <c r="CB57" s="2" t="inlineStr">
        <is>
          <t/>
        </is>
      </c>
      <c r="CC57" t="inlineStr">
        <is>
          <t/>
        </is>
      </c>
      <c r="CD57" s="2" t="inlineStr">
        <is>
          <t>passageiro</t>
        </is>
      </c>
      <c r="CE57" s="2" t="inlineStr">
        <is>
          <t>3</t>
        </is>
      </c>
      <c r="CF57" s="2" t="inlineStr">
        <is>
          <t/>
        </is>
      </c>
      <c r="CG57" t="inlineStr">
        <is>
          <t>Pessoa que é transportada num veículo (automóvel, avião, barco, comboio, autocarro, etc.), público ou privado, e que não é nem o condutor, motorista, maquinista ou piloto nem um membro do pessoal de bordo ou outro pessoal diretamente afeto à exploração do meio de transporte (p. ex. revisores).</t>
        </is>
      </c>
      <c r="CH57" s="2" t="inlineStr">
        <is>
          <t>pasager</t>
        </is>
      </c>
      <c r="CI57" s="2" t="inlineStr">
        <is>
          <t>3</t>
        </is>
      </c>
      <c r="CJ57" s="2" t="inlineStr">
        <is>
          <t/>
        </is>
      </c>
      <c r="CK57" t="inlineStr">
        <is>
          <t>persoană care circulă sau călătorește folosind un mijloc de transport (în comun), cu excepția persoanelor angajate sau care au o ocupație în orice calitate în ceea ce privește efectuarea serviciului de transport respectiv</t>
        </is>
      </c>
      <c r="CL57" s="2" t="inlineStr">
        <is>
          <t>cestujúci|
pasažier</t>
        </is>
      </c>
      <c r="CM57" s="2" t="inlineStr">
        <is>
          <t>3|
3</t>
        </is>
      </c>
      <c r="CN57" s="2" t="inlineStr">
        <is>
          <t xml:space="preserve">|
</t>
        </is>
      </c>
      <c r="CO57" t="inlineStr">
        <is>
          <t>kto vykonáva cestu dopravným prostriedkom</t>
        </is>
      </c>
      <c r="CP57" s="2" t="inlineStr">
        <is>
          <t>potnik</t>
        </is>
      </c>
      <c r="CQ57" s="2" t="inlineStr">
        <is>
          <t>3</t>
        </is>
      </c>
      <c r="CR57" s="2" t="inlineStr">
        <is>
          <t/>
        </is>
      </c>
      <c r="CS57" t="inlineStr">
        <is>
          <t/>
        </is>
      </c>
      <c r="CT57" s="2" t="inlineStr">
        <is>
          <t>passagerare</t>
        </is>
      </c>
      <c r="CU57" s="2" t="inlineStr">
        <is>
          <t>3</t>
        </is>
      </c>
      <c r="CV57" s="2" t="inlineStr">
        <is>
          <t/>
        </is>
      </c>
      <c r="CW57" t="inlineStr">
        <is>
          <t>person som färdas med ngt transportmedel utan att själv vara förare</t>
        </is>
      </c>
    </row>
    <row r="58">
      <c r="A58" s="1" t="str">
        <f>HYPERLINK("https://iate.europa.eu/entry/result/2249948/all", "2249948")</f>
        <v>2249948</v>
      </c>
      <c r="B58" t="inlineStr">
        <is>
          <t>TRANSPORT</t>
        </is>
      </c>
      <c r="C58" t="inlineStr">
        <is>
          <t>TRANSPORT|air and space transport|air transport</t>
        </is>
      </c>
      <c r="D58" t="inlineStr">
        <is>
          <t>yes</t>
        </is>
      </c>
      <c r="E58" t="inlineStr">
        <is>
          <t/>
        </is>
      </c>
      <c r="F58" s="2" t="inlineStr">
        <is>
          <t>ЗДП|
звено за данни за пътниците</t>
        </is>
      </c>
      <c r="G58" s="2" t="inlineStr">
        <is>
          <t>3|
3</t>
        </is>
      </c>
      <c r="H58" s="2" t="inlineStr">
        <is>
          <t xml:space="preserve">|
</t>
        </is>
      </c>
      <c r="I58" t="inlineStr">
        <is>
          <t>орган, компетентен за предотвратяване, разкриване, разследване или наказателно преследване на терористични и други тежки престъпления, който отговаря за събиране на регистрационните данни на пътниците от въздушните превозвачи, за тяхното съхранение и обработка, както и за тяхното предаване или предаването на резултата от обработката им на съответните компетентни органи</t>
        </is>
      </c>
      <c r="J58" s="2" t="inlineStr">
        <is>
          <t>útvar pro informace o cestujících</t>
        </is>
      </c>
      <c r="K58" s="2" t="inlineStr">
        <is>
          <t>3</t>
        </is>
      </c>
      <c r="L58" s="2" t="inlineStr">
        <is>
          <t/>
        </is>
      </c>
      <c r="M58" t="inlineStr">
        <is>
          <t>Orgán příslušný pro prevenci, odhalování, vyšetřování a stíhání teroristických trestných činů a závažných trestných činů či pobočka tohoto orgánu, který odpovídá za shromažďování údajů jmenné evidence cestujících [ &lt;a href="/entry/result/932011/all" id="ENTRY_TO_ENTRY_CONVERTER" target="_blank"&gt;IATE:932011&lt;/a&gt; ] od leteckých dopravců, za jejich uchovávání, analýzu a předávání výsledků analýzy příslušným orgánům.</t>
        </is>
      </c>
      <c r="N58" s="2" t="inlineStr">
        <is>
          <t>passageroplysningsenhed</t>
        </is>
      </c>
      <c r="O58" s="2" t="inlineStr">
        <is>
          <t>4</t>
        </is>
      </c>
      <c r="P58" s="2" t="inlineStr">
        <is>
          <t/>
        </is>
      </c>
      <c r="Q58" t="inlineStr">
        <is>
          <t/>
        </is>
      </c>
      <c r="R58" s="2" t="inlineStr">
        <is>
          <t>PNR-Zentralstelle</t>
        </is>
      </c>
      <c r="S58" s="2" t="inlineStr">
        <is>
          <t>3</t>
        </is>
      </c>
      <c r="T58" s="2" t="inlineStr">
        <is>
          <t/>
        </is>
      </c>
      <c r="U58" t="inlineStr">
        <is>
          <t>für die Verhütung, Aufdeckung, Aufklärung und strafrechtliche Verfolgung von terroristischen Straftaten und schwerer Kriminalität zuständige staatliche Behörde oder eine Abteilung einer solchen Behörde, die PNR-Daten bei den Fluggesellschaften erhebt, speichert und verarbeitet und die Ergebnisse der Verarbeitung an die zuständigen Behörden weiterleitet</t>
        </is>
      </c>
      <c r="V58" s="2" t="inlineStr">
        <is>
          <t>μονάδα στοιχείων επιβατών|
ΜΣΕ</t>
        </is>
      </c>
      <c r="W58" s="2" t="inlineStr">
        <is>
          <t>3|
3</t>
        </is>
      </c>
      <c r="X58" s="2" t="inlineStr">
        <is>
          <t xml:space="preserve">|
</t>
        </is>
      </c>
      <c r="Y58" t="inlineStr">
        <is>
          <t/>
        </is>
      </c>
      <c r="Z58" s="2" t="inlineStr">
        <is>
          <t>PIU|
passenger information unit</t>
        </is>
      </c>
      <c r="AA58" s="2" t="inlineStr">
        <is>
          <t>3|
3</t>
        </is>
      </c>
      <c r="AB58" s="2" t="inlineStr">
        <is>
          <t xml:space="preserve">|
</t>
        </is>
      </c>
      <c r="AC58" t="inlineStr">
        <is>
          <t>authority competent for the prevention, detection, investigation or prosecution of terrorist offences and serious crime, or a branch of such an authority, designated by an EU Member State to act as its unit responsible for collecting PNR [ &lt;a href="/entry/result/932011/all" id="ENTRY_TO_ENTRY_CONVERTER" target="_blank"&gt;IATE:932011&lt;/a&gt; ] data from the air carriers, storing them, analysing them and transmitting the result of the analysis to the competent authorities which are entitled to request or receive PNR data</t>
        </is>
      </c>
      <c r="AD58" s="2" t="inlineStr">
        <is>
          <t>UIP|
Unidad de Información sobre los Pasajeros</t>
        </is>
      </c>
      <c r="AE58" s="2" t="inlineStr">
        <is>
          <t>3|
4</t>
        </is>
      </c>
      <c r="AF58" s="2" t="inlineStr">
        <is>
          <t xml:space="preserve">|
</t>
        </is>
      </c>
      <c r="AG58" t="inlineStr">
        <is>
          <t>Autoridad pública designada por un Estado miembro para recoger datos PNR &lt;a href="/entry/result/932011/all" id="ENTRY_TO_ENTRY_CONVERTER" target="_blank"&gt;IATE:932011&lt;/a&gt; de las compañías aéreas sobre vuelos internacionales. Realiza una evaluación del riesgo que puedan entrañar los pasajeros, a fin de determinar las personas que puedan tener que ser investigadas con más detalle. La finalidad última es la prevención del terrorismo y la delincuencia grave.</t>
        </is>
      </c>
      <c r="AH58" s="2" t="inlineStr">
        <is>
          <t>broneeringuinfo üksus</t>
        </is>
      </c>
      <c r="AI58" s="2" t="inlineStr">
        <is>
          <t>2</t>
        </is>
      </c>
      <c r="AJ58" s="2" t="inlineStr">
        <is>
          <t/>
        </is>
      </c>
      <c r="AK58" t="inlineStr">
        <is>
          <t>asutus või allasutus, kes vastutab broneeringuinfo [ &lt;a href="/entry/result/932011/all" id="ENTRY_TO_ENTRY_CONVERTER" target="_blank"&gt;IATE:932011&lt;/a&gt; ]lennuettevõtjatelt kogumise, säilitamise, töötlemise ja broneeringuinfo või selle töötlemise tulemuste pädevatele asutustele edastamise eest</t>
        </is>
      </c>
      <c r="AL58" s="2" t="inlineStr">
        <is>
          <t>matkustajatietoyksikkö</t>
        </is>
      </c>
      <c r="AM58" s="2" t="inlineStr">
        <is>
          <t>3</t>
        </is>
      </c>
      <c r="AN58" s="2" t="inlineStr">
        <is>
          <t/>
        </is>
      </c>
      <c r="AO58" t="inlineStr">
        <is>
          <t>jäsenvaltion lainvalvontaviranomainen tai tällaisen viranomaisen haara, joka vastaa PNR-tietojen keräämisestä lentoliikenteen harjoittajilta, niiden tallentamisesta, niiden analysoimisesta ja analyysin tulosten toimittamisesta toimivaltaisille viranomaisille</t>
        </is>
      </c>
      <c r="AP58" s="2" t="inlineStr">
        <is>
          <t>unité d’informations passagers|
UIP</t>
        </is>
      </c>
      <c r="AQ58" s="2" t="inlineStr">
        <is>
          <t>3|
3</t>
        </is>
      </c>
      <c r="AR58" s="2" t="inlineStr">
        <is>
          <t xml:space="preserve">|
</t>
        </is>
      </c>
      <c r="AS58" t="inlineStr">
        <is>
          <t>unité chargée de collecter auprès des transporteurs aériens ou des intermédiaires les données PNR [&lt;a href="/entry/result/932011/all" id="ENTRY_TO_ENTRY_CONVERTER" target="_blank"&gt;IATE:932011&lt;/a&gt; ] relatives aux vols internationaux qui ont pour point d'arrivée ou de départ le territoire des États membres qu’elle dessert</t>
        </is>
      </c>
      <c r="AT58" s="2" t="inlineStr">
        <is>
          <t>PIU|
aonad um fhaisnéis faoi phaisinéirí</t>
        </is>
      </c>
      <c r="AU58" s="2" t="inlineStr">
        <is>
          <t>3|
3</t>
        </is>
      </c>
      <c r="AV58" s="2" t="inlineStr">
        <is>
          <t xml:space="preserve">|
</t>
        </is>
      </c>
      <c r="AW58" t="inlineStr">
        <is>
          <t/>
        </is>
      </c>
      <c r="AX58" s="2" t="inlineStr">
        <is>
          <t>odjel za informacije o putnicima</t>
        </is>
      </c>
      <c r="AY58" s="2" t="inlineStr">
        <is>
          <t>3</t>
        </is>
      </c>
      <c r="AZ58" s="2" t="inlineStr">
        <is>
          <t/>
        </is>
      </c>
      <c r="BA58" t="inlineStr">
        <is>
          <t/>
        </is>
      </c>
      <c r="BB58" s="2" t="inlineStr">
        <is>
          <t>utasadat-információs egység</t>
        </is>
      </c>
      <c r="BC58" s="2" t="inlineStr">
        <is>
          <t>4</t>
        </is>
      </c>
      <c r="BD58" s="2" t="inlineStr">
        <is>
          <t/>
        </is>
      </c>
      <c r="BE58" t="inlineStr">
        <is>
          <t>Az egyes tagállamok által létrehozott vagy kijelölt hatóság vagy egy ilyen hatóság részlege, amely a terrorista bűncselekmények és súlyos bűncselekmények megelőzése, felderítése, nyomozása és a vádeljárás lefolytatása terén illetékes, valamint felelős: 
&lt;p&gt;a) a PNR-adatoknak [ &lt;a href="/entry/result/932011/all" id="ENTRY_TO_ENTRY_CONVERTER" target="_blank"&gt;IATE:932011&lt;/a&gt; ] a légi fuvarozóktól való begyűjtéséért, tárolásáért, kezeléséért, továbbá az adatoknak vagy a kezelésükből származó eredményeknek az illetékes hatóságokhoz történő továbbításáért, &lt;br&gt;b) a PNR-adatok és a kezelésükből származó eredmények más tagállamok utasadat-információs egységeivel és az Europollal történő cseréjéért&lt;/p&gt;</t>
        </is>
      </c>
      <c r="BF58" s="2" t="inlineStr">
        <is>
          <t>unità d'informazione sui passeggeri|
UIP</t>
        </is>
      </c>
      <c r="BG58" s="2" t="inlineStr">
        <is>
          <t>3|
3</t>
        </is>
      </c>
      <c r="BH58" s="2" t="inlineStr">
        <is>
          <t xml:space="preserve">|
</t>
        </is>
      </c>
      <c r="BI58" t="inlineStr">
        <is>
          <t>autorità pubblica designata da uno Stato membro con la funzione di raccogliere i dati PNR [ &lt;a href="/entry/result/932011/all" id="ENTRY_TO_ENTRY_CONVERTER" target="_blank"&gt;IATE:932011&lt;/a&gt; ] presso i vettori aerei, analizzarli ed effettuare valutazioni di rischio dei passeggeri per individuare quelli da sottoporre ad ulteriore esame al fine di prevenire i reati di terrorismo e le forme gravi di criminalità organizzata</t>
        </is>
      </c>
      <c r="BJ58" s="2" t="inlineStr">
        <is>
          <t>informacijos apie keleivius skyrius|
PIU</t>
        </is>
      </c>
      <c r="BK58" s="2" t="inlineStr">
        <is>
          <t>3|
2</t>
        </is>
      </c>
      <c r="BL58" s="2" t="inlineStr">
        <is>
          <t xml:space="preserve">|
</t>
        </is>
      </c>
      <c r="BM58" t="inlineStr">
        <is>
          <t>institucija, kompetentinga vykdyti teroristinių nusikaltimų ir sunkių nusikaltimų prevenciją, nustatymą, tyrimą ir patraukimą už juos baudžiamojon atsakomybėn, arba tokios institucijos padalinys, kuris atlieka informacijos apie keleivius skyriaus funkcijas ir iš oro vežėjų renka PNR duomenis, juos saugo, analizuoja ir analizės rezultatus perduoda kompetentingoms institucijoms</t>
        </is>
      </c>
      <c r="BN58" s="2" t="inlineStr">
        <is>
          <t>Pasažieru informācijas nodaļa</t>
        </is>
      </c>
      <c r="BO58" s="2" t="inlineStr">
        <is>
          <t>2</t>
        </is>
      </c>
      <c r="BP58" s="2" t="inlineStr">
        <is>
          <t/>
        </is>
      </c>
      <c r="BQ58" t="inlineStr">
        <is>
          <t>iestāde, kas ir kompetenta novērst, atklāt, izmeklēt teroristu nodarījumus un smagus noziegumus vai saukt pie atbildības par tiem; tā ir atbildīga par &lt;a href="https://iate.europa.eu/entry/result/932011/lv" target="_blank"&gt;PDR&lt;/a&gt; datu vākšanu no gaisa pārvadātājiem, minēto datu glabāšanu un apstrādi un minēto datu vai to apstrādes rezultātu nosūtīšanu kompetentajām iestādēm</t>
        </is>
      </c>
      <c r="BR58" s="2" t="inlineStr">
        <is>
          <t>Unità tal-Informazzjoni dwar il-Passiġġieri</t>
        </is>
      </c>
      <c r="BS58" s="2" t="inlineStr">
        <is>
          <t>3</t>
        </is>
      </c>
      <c r="BT58" s="2" t="inlineStr">
        <is>
          <t/>
        </is>
      </c>
      <c r="BU58" t="inlineStr">
        <is>
          <t>awtorità kompetenti għall-prevenzjoni, il-kxif, l-investigazzjoni u l-prosekuzzjoni ta' reati terroristiċi u reati serji, jew fergħa ta' awtorità bħal din, maħtura minn Stat Membru tal-UE biex taġixxi bħala l-unità responsabbli mill-ġbir ta' data tal-PNR [ &lt;a href="/entry/result/932011/all" id="ENTRY_TO_ENTRY_CONVERTER" target="_blank"&gt;IATE:932011&lt;/a&gt; ] minn kumpanniji tal-ajru, il-ħżin, l-analiżi u t-trasmissjoni tar-riżultat tal-analiżi lill-awtoritajiet kompetenti li huma intitolati jitolbu u jirċievu data tal-PNR</t>
        </is>
      </c>
      <c r="BV58" s="2" t="inlineStr">
        <is>
          <t>PIE|
passagiersinformatie-eenheid</t>
        </is>
      </c>
      <c r="BW58" s="2" t="inlineStr">
        <is>
          <t>2|
3</t>
        </is>
      </c>
      <c r="BX58" s="2" t="inlineStr">
        <is>
          <t xml:space="preserve">|
</t>
        </is>
      </c>
      <c r="BY58" t="inlineStr">
        <is>
          <t>overheidsinstantie in de lidstaten die verantwoordelijk is voor het verzamelen van PNR-gegevens van luchtvervoerders betreffende internationale vluchten die aankomen op of vertrekken vanaf het grondgebied van de lidstaten waarop die vervoerders vluchten uitvoeren</t>
        </is>
      </c>
      <c r="BZ58" s="2" t="inlineStr">
        <is>
          <t>jednostka do spraw informacji o pasażerach|
JIP</t>
        </is>
      </c>
      <c r="CA58" s="2" t="inlineStr">
        <is>
          <t>3|
3</t>
        </is>
      </c>
      <c r="CB58" s="2" t="inlineStr">
        <is>
          <t xml:space="preserve">|
</t>
        </is>
      </c>
      <c r="CC58" t="inlineStr">
        <is>
          <t>dział organu właściwego do spraw zapobiegania przestępstwom terrorystycznym i poważnej przestępczości, ich wykrywania, prowadzenia dochodzeń w ich sprawie lub ich ścigania, odpowiedzialny za gromadzenie danych PNR od przewoźników, przechowywanie ich, analizowanie i przekazywanie wyników analizy właściwym organom</t>
        </is>
      </c>
      <c r="CD58" s="2" t="inlineStr">
        <is>
          <t>UIP|
Unidade de informações de passageiros</t>
        </is>
      </c>
      <c r="CE58" s="2" t="inlineStr">
        <is>
          <t>2|
3</t>
        </is>
      </c>
      <c r="CF58" s="2" t="inlineStr">
        <is>
          <t xml:space="preserve">|
</t>
        </is>
      </c>
      <c r="CG58" t="inlineStr">
        <is>
          <t>Autoridade competente para efeitos da prevenção, deteção, investigação ou repressão das infrações terroristas e da criminalidade grave, ou um departamento dessa autoridade, para exercer a função de unidade responsável pela recolha dos dados 
&lt;i&gt;PNR&lt;/i&gt; [&lt;a href="/entry/result/932011/all" id="ENTRY_TO_ENTRY_CONVERTER" target="_blank"&gt;IATE:932011&lt;/a&gt; ] junto das transportadoras aéreas, sua conservação, análise e transmissão dos resultados das análises às autoridades competentes que podem solicitar ou receber dados PNR ou o resultado do tratamento de tais dados</t>
        </is>
      </c>
      <c r="CH58" s="2" t="inlineStr">
        <is>
          <t>unitate de informații despre pasageri|
UIP</t>
        </is>
      </c>
      <c r="CI58" s="2" t="inlineStr">
        <is>
          <t>3|
3</t>
        </is>
      </c>
      <c r="CJ58" s="2" t="inlineStr">
        <is>
          <t xml:space="preserve">|
</t>
        </is>
      </c>
      <c r="CK58" t="inlineStr">
        <is>
          <t>autoritate înființată sau desemnată de fiecare stat membru pentru prevenirea, depistarea, cercetarea sau urmărirea penală a infracțiunilor de terorism și a infracțiunilor grave sau o filială a unei astfel de autorități; este responsabilă de colectarea datelor PNR [ &lt;a href="/entry/result/932011/all" id="ENTRY_TO_ENTRY_CONVERTER" target="_blank"&gt;IATE:932011&lt;/a&gt; ] de la transportatorii aerieni, stocarea și analizarea acestora și transmiterea rezultatului analizei autorităților publice competente</t>
        </is>
      </c>
      <c r="CL58" s="2" t="inlineStr">
        <is>
          <t>útvar informácií o cestujúcich|
PIU</t>
        </is>
      </c>
      <c r="CM58" s="2" t="inlineStr">
        <is>
          <t>3|
3</t>
        </is>
      </c>
      <c r="CN58" s="2" t="inlineStr">
        <is>
          <t xml:space="preserve">|
</t>
        </is>
      </c>
      <c r="CO58" t="inlineStr">
        <is>
          <t>orgán zodpovedný za prevenciu, odhaľovanie, vyšetrovanie alebo stíhanie teroristických trestných činov a závažnej trestnej činnosti alebo podriadený útvar takéhoto orgánu</t>
        </is>
      </c>
      <c r="CP58" s="2" t="inlineStr">
        <is>
          <t>enota za informacije o potnikih</t>
        </is>
      </c>
      <c r="CQ58" s="2" t="inlineStr">
        <is>
          <t>3</t>
        </is>
      </c>
      <c r="CR58" s="2" t="inlineStr">
        <is>
          <t/>
        </is>
      </c>
      <c r="CS58" t="inlineStr">
        <is>
          <t>organ, pristojen za zbiranje podatkov PNR [ &lt;a href="/entry/result/932011/all" id="ENTRY_TO_ENTRY_CONVERTER" target="_blank"&gt;IATE:932011&lt;/a&gt; ] od letalskih prevoznikov ali posrednikov v zvezi z mednarodnimi leti, ki prihajajo na ozemlje držav članic, za katere deluje, ali odhajajo z njega</t>
        </is>
      </c>
      <c r="CT58" s="2" t="inlineStr">
        <is>
          <t>enhet för passagerarinformation</t>
        </is>
      </c>
      <c r="CU58" s="2" t="inlineStr">
        <is>
          <t>3</t>
        </is>
      </c>
      <c r="CV58" s="2" t="inlineStr">
        <is>
          <t/>
        </is>
      </c>
      <c r="CW58" t="inlineStr">
        <is>
          <t/>
        </is>
      </c>
    </row>
    <row r="59">
      <c r="A59" s="1" t="str">
        <f>HYPERLINK("https://iate.europa.eu/entry/result/932011/all", "932011")</f>
        <v>932011</v>
      </c>
      <c r="B59" t="inlineStr">
        <is>
          <t>TRANSPORT</t>
        </is>
      </c>
      <c r="C59" t="inlineStr">
        <is>
          <t>TRANSPORT|air and space transport|air transport</t>
        </is>
      </c>
      <c r="D59" t="inlineStr">
        <is>
          <t>yes</t>
        </is>
      </c>
      <c r="E59" t="inlineStr">
        <is>
          <t/>
        </is>
      </c>
      <c r="F59" s="2" t="inlineStr">
        <is>
          <t>PNR данни|
резервационни данни на пътниците</t>
        </is>
      </c>
      <c r="G59" s="2" t="inlineStr">
        <is>
          <t>4|
4</t>
        </is>
      </c>
      <c r="H59" s="2" t="inlineStr">
        <is>
          <t xml:space="preserve">|
</t>
        </is>
      </c>
      <c r="I59" t="inlineStr">
        <is>
          <t>запис на изискванията за пътуването на всеки пътник, в който се съдържа цялата информация, необходима за обработване и контролиране на резервацията от въздушните превозвачи, извършващи резервацията, и от участващите въздушни превозвачи за всяко пътуване, резервирано от пътник или от негово име</t>
        </is>
      </c>
      <c r="J59" s="2" t="inlineStr">
        <is>
          <t>jmenná evidence cestujících|
PNR</t>
        </is>
      </c>
      <c r="K59" s="2" t="inlineStr">
        <is>
          <t>3|
3</t>
        </is>
      </c>
      <c r="L59" s="2" t="inlineStr">
        <is>
          <t xml:space="preserve">|
</t>
        </is>
      </c>
      <c r="M59" t="inlineStr">
        <is>
          <t>evidence cestovních požadavků každého cestujícího, která obsahuje všechny potřebné informace, jež umožňují rezervujícím a zúčastněným leteckým dopravcům zpracovávat a kontrolovat rezervace u každé cesty rezervované kterýmkoliv cestujícím nebo jeho jménem bez ohledu na to, zda je uvedena v rezervačních systémech, kontrolních systémech odletů užívaných pro přihlášení cestujících k letu nebo jiných rovnocenných systémech poskytujících stejné funkce</t>
        </is>
      </c>
      <c r="N59" s="2" t="inlineStr">
        <is>
          <t>PNR|
passagerliste</t>
        </is>
      </c>
      <c r="O59" s="2" t="inlineStr">
        <is>
          <t>4|
4</t>
        </is>
      </c>
      <c r="P59" s="2" t="inlineStr">
        <is>
          <t xml:space="preserve">|
</t>
        </is>
      </c>
      <c r="Q59" t="inlineStr">
        <is>
          <t>en liste over hver passagers rejsesituation, som omfatter alle nødvendige oplysninger til, at reservationer kan behandles og kontrolleres af det luftfartsselskab, der foretager reservationen, og af de deltagende luftfartsselskaber. Som eksempel kan nævnes de oplysninger om navn, adresse samt kontonummer, som passagerer har oplyst i forbindelse med bestilling af flybillet</t>
        </is>
      </c>
      <c r="R59" s="2" t="inlineStr">
        <is>
          <t>Fluggastdatensätze|
PNR|
Passenger Name Records|
PNR-Daten</t>
        </is>
      </c>
      <c r="S59" s="2" t="inlineStr">
        <is>
          <t>3|
3|
3|
3</t>
        </is>
      </c>
      <c r="T59" s="2" t="inlineStr">
        <is>
          <t xml:space="preserve">|
|
|
</t>
        </is>
      </c>
      <c r="U59" t="inlineStr">
        <is>
          <t>Passagier-Buchungsdaten; standardisierter Eintrag in einem Computer-Reservierungssystem &lt;a href="/entry/result/910328/all" id="ENTRY_TO_ENTRY_CONVERTER" target="_blank"&gt;IATE:910328&lt;/a&gt; , der alle relevanten Informationen zur Flugbuchung einer reisenden Person beinhaltet</t>
        </is>
      </c>
      <c r="V59" s="2" t="inlineStr">
        <is>
          <t>φάκελος επιβάτη|
φάκελος PNR|
κατάσταση ονομάτων επιβατών (PNR)|
φάκελος επιβατών|
φάκελος στοιχείων επιβάτη</t>
        </is>
      </c>
      <c r="W59" s="2" t="inlineStr">
        <is>
          <t>4|
3|
3|
3|
4</t>
        </is>
      </c>
      <c r="X59" s="2" t="inlineStr">
        <is>
          <t xml:space="preserve">|
|
preferred|
|
</t>
        </is>
      </c>
      <c r="Y59" t="inlineStr">
        <is>
          <t>στο πλαίσιο των αεροπορικών μεταφορών, ο φάκελος επιβατών [Passenger Name Record (PNR)] αποτελεί αρχείο των ταξιδιωτικών απαιτήσεων για κάθε επιβάτη, το οποίο περιλαμβάνει όλες τις αναγκαίες πληροφορίες για την επεξεργασία</t>
        </is>
      </c>
      <c r="Z59" s="2" t="inlineStr">
        <is>
          <t>PNR data|
PNR|
passenger name record</t>
        </is>
      </c>
      <c r="AA59" s="2" t="inlineStr">
        <is>
          <t>1|
3|
3</t>
        </is>
      </c>
      <c r="AB59" s="2" t="inlineStr">
        <is>
          <t xml:space="preserve">|
|
</t>
        </is>
      </c>
      <c r="AC59" t="inlineStr">
        <is>
          <t>record of a passenger's travel requirements containing information necessary to enable reservations to be processed and controlled by the booking and participating air carriers for each journey booked by or for that person</t>
        </is>
      </c>
      <c r="AD59" s="2" t="inlineStr">
        <is>
          <t>registro de nombres de los pasajeros|
PNR</t>
        </is>
      </c>
      <c r="AE59" s="2" t="inlineStr">
        <is>
          <t>4|
3</t>
        </is>
      </c>
      <c r="AF59" s="2" t="inlineStr">
        <is>
          <t xml:space="preserve">|
</t>
        </is>
      </c>
      <c r="AG59" t="inlineStr">
        <is>
          <t>Relación de los requisitos de viaje impuestos a cada pasajero, que incluye toda la información necesaria para el tratamiento y el control de las reservas por parte de las compañías aéreas que las realizan y participan en el sistema PNR, por cada viaje reservado por una persona o en su nombre.</t>
        </is>
      </c>
      <c r="AH59" s="2" t="inlineStr">
        <is>
          <t>PNR andmed|
broneeringuinfo</t>
        </is>
      </c>
      <c r="AI59" s="2" t="inlineStr">
        <is>
          <t>3|
3</t>
        </is>
      </c>
      <c r="AJ59" s="2" t="inlineStr">
        <is>
          <t xml:space="preserve">|
</t>
        </is>
      </c>
      <c r="AK59" t="inlineStr">
        <is>
          <t>iga reisija reisiinfo, milles sisalduvad andmed võimaldavad broneeringut tegevatel ja osalevatel lennuettevõtjatel töödelda ja kontrollida iga reisi puhul isiku enda poolt või tema eest tehtud broneeringut</t>
        </is>
      </c>
      <c r="AL59" s="2" t="inlineStr">
        <is>
          <t>PNR|
matkustajarekisteri</t>
        </is>
      </c>
      <c r="AM59" s="2" t="inlineStr">
        <is>
          <t>3|
3</t>
        </is>
      </c>
      <c r="AN59" s="2" t="inlineStr">
        <is>
          <t xml:space="preserve">|
</t>
        </is>
      </c>
      <c r="AO59" t="inlineStr">
        <is>
          <t>rekisteri, joka sisältää kunkin matkustajan matkustustiedot ja joita tarvitaan varausten käsittelyyn ja valvontaan</t>
        </is>
      </c>
      <c r="AP59" s="2" t="inlineStr">
        <is>
          <t>PNR|
dossier du passager|
dossier passager|
DP</t>
        </is>
      </c>
      <c r="AQ59" s="2" t="inlineStr">
        <is>
          <t>3|
3|
3|
3</t>
        </is>
      </c>
      <c r="AR59" s="2" t="inlineStr">
        <is>
          <t xml:space="preserve">|
|
|
</t>
        </is>
      </c>
      <c r="AS59" t="inlineStr">
        <is>
          <t>dossier contenant les données personnelles d’un voyageur que recueillent les entreprises de transport lors de la délivrance de billets</t>
        </is>
      </c>
      <c r="AT59" s="2" t="inlineStr">
        <is>
          <t>Taifead Ainmneacha Paisinéirí|
PNR</t>
        </is>
      </c>
      <c r="AU59" s="2" t="inlineStr">
        <is>
          <t>3|
3</t>
        </is>
      </c>
      <c r="AV59" s="2" t="inlineStr">
        <is>
          <t xml:space="preserve">|
</t>
        </is>
      </c>
      <c r="AW59" t="inlineStr">
        <is>
          <t/>
        </is>
      </c>
      <c r="AX59" s="2" t="inlineStr">
        <is>
          <t>evidencija podataka o putnicima|
PNR</t>
        </is>
      </c>
      <c r="AY59" s="2" t="inlineStr">
        <is>
          <t>3|
3</t>
        </is>
      </c>
      <c r="AZ59" s="2" t="inlineStr">
        <is>
          <t xml:space="preserve">|
</t>
        </is>
      </c>
      <c r="BA59" t="inlineStr">
        <is>
          <t/>
        </is>
      </c>
      <c r="BB59" s="2" t="inlineStr">
        <is>
          <t>utasnyilvántartási adatállomány|
PNR</t>
        </is>
      </c>
      <c r="BC59" s="2" t="inlineStr">
        <is>
          <t>3|
4</t>
        </is>
      </c>
      <c r="BD59" s="2" t="inlineStr">
        <is>
          <t xml:space="preserve">|
</t>
        </is>
      </c>
      <c r="BE59" t="inlineStr">
        <is>
          <t>olyan adatállomány, amely az egyes utasoknak az utazáshoz kötelezően megadandó adatait tartalmazza, és amely minden olyan információt magában foglal, amelyek ahhoz szükségesek, hogy a jegyet kiállító és a fuvarozásban részt vevő légi fuvarozók elvégezhessék és ellenőrizhessék a foglalásokat minden egyes személyesen vagy más nevére történt útvonalfoglalás esetében</t>
        </is>
      </c>
      <c r="BF59" s="2" t="inlineStr">
        <is>
          <t>PNR|
codice di prenotazione|
passenger name record</t>
        </is>
      </c>
      <c r="BG59" s="2" t="inlineStr">
        <is>
          <t>4|
4|
4</t>
        </is>
      </c>
      <c r="BH59" s="2" t="inlineStr">
        <is>
          <t xml:space="preserve">|
|
</t>
        </is>
      </c>
      <c r="BI59" t="inlineStr">
        <is>
          <t>le informazioni relative al viaggio di ciascun passeggero comprendenti i dati necessari per il trattamento e il controllo delle prenotazioni a cura dei vettori aerei e di prenotazione interessati per ogni volo prenotato da qualunque persona o per suo conto, siano esse registrate in sistemi di prenotazione, in sistemi di controllo delle partenze utilizzato per la registrazione dei passeggeri sui voli, o in altri sistemi equivalenti con le stesse funzionalità</t>
        </is>
      </c>
      <c r="BJ59" s="2" t="inlineStr">
        <is>
          <t>PNR|
keleivio duomenų įrašas</t>
        </is>
      </c>
      <c r="BK59" s="2" t="inlineStr">
        <is>
          <t>3|
3</t>
        </is>
      </c>
      <c r="BL59" s="2" t="inlineStr">
        <is>
          <t xml:space="preserve">|
</t>
        </is>
      </c>
      <c r="BM59" t="inlineStr">
        <is>
          <t>kiekvieno keleivio kelionės sąlygų įrašas, kuriame pateikiama informacija, reikalinga, kad kiekvienos asmens arba jo vardu užsakytos kelionės atveju užsakymus priimantys bei dalyvaujantys oro vežėjai galėtų tvarkyti ir kontroliuoti bilietų rezervavimą, nepriklausomai nuo to, ar įrašas yra rezervavimo sistemose, išvykimo kontrolės sistemose, naudojamose keleivių registravimui į skrydžius, arba tokias pačias funkcijas turinčiose lygiavertėse sistemose</t>
        </is>
      </c>
      <c r="BN59" s="2" t="inlineStr">
        <is>
          <t>pasažieru datu reģistrs|
PDR</t>
        </is>
      </c>
      <c r="BO59" s="2" t="inlineStr">
        <is>
          <t>3|
3</t>
        </is>
      </c>
      <c r="BP59" s="2" t="inlineStr">
        <is>
          <t xml:space="preserve">|
</t>
        </is>
      </c>
      <c r="BQ59" t="inlineStr">
        <is>
          <t>pasažiera ceļošanas datu reģistrs, kurā ir iekļauta informācija, kas vajadzīga, lai rezervējošie un iesaistītie gaisa pārvadātāji varētu veikt katras personas personīgi vai tās vārdā pieteikta ceļojuma rezervācijas apstrādi un kontroli</t>
        </is>
      </c>
      <c r="BR59" s="2" t="inlineStr">
        <is>
          <t>reġistru tal-ismijiet tal-passiġġieri|
PNR</t>
        </is>
      </c>
      <c r="BS59" s="2" t="inlineStr">
        <is>
          <t>3|
3</t>
        </is>
      </c>
      <c r="BT59" s="2" t="inlineStr">
        <is>
          <t xml:space="preserve">|
</t>
        </is>
      </c>
      <c r="BU59" t="inlineStr">
        <is>
          <t>l-isem ġeneriku mogħti lill-fajls maħluqin mill-kumpaniji tal-linji tal-ajru għal kull vjaġġ li kull passiġġier jibbukkja. Dawn il-fajls jinħażnu fil-bażijiet tad-data tal-prenotazzjoni u tal-kontroll tat-tluq tal-kumpaniji tal-linji tal-ajru. Il-PNR jippermetti lill-aġenti differenti involuti fl-industrija ta' l-ajru jagħrfu lil kull passiġġier u jkollhom aċċess għall-informazzjoni rilevanti kollha relatata mal-vjaġġ tiegħu/tagħha: titjiriet tat-tluq u l-wasla, titjiriet ta' konnessjoni (jekk ikun hemm), servizzi speċjali rikjesti abbord it-titjira, eċċ. L-ammont u n-natura tal-informazzjoni mitluba f'sistema ta' PNR ivarjaw minn kumpanija għall-oħra u minn passiġġier għall-ieħor</t>
        </is>
      </c>
      <c r="BV59" s="2" t="inlineStr">
        <is>
          <t>persoonsgegevens van passagiers|
PNR|
PNR-gegevens</t>
        </is>
      </c>
      <c r="BW59" s="2" t="inlineStr">
        <is>
          <t>3|
3|
3</t>
        </is>
      </c>
      <c r="BX59" s="2" t="inlineStr">
        <is>
          <t xml:space="preserve">|
|
</t>
        </is>
      </c>
      <c r="BY59" t="inlineStr">
        <is>
          <t>"de informatie [...] die passagiers aan luchtvaartmaatschappijen verstrekken wanneer zij een ticket reserveren en boeken en wanneer zij inchecken voor een vlucht."</t>
        </is>
      </c>
      <c r="BZ59" s="2" t="inlineStr">
        <is>
          <t>dane PNR|
PNR|
dane dotyczące przelotu pasażera</t>
        </is>
      </c>
      <c r="CA59" s="2" t="inlineStr">
        <is>
          <t>3|
2|
4</t>
        </is>
      </c>
      <c r="CB59" s="2" t="inlineStr">
        <is>
          <t xml:space="preserve">|
|
</t>
        </is>
      </c>
      <c r="CC59" t="inlineStr">
        <is>
          <t>dane osobowe pasażerów w postaci pewnych informacji na temat ich podróży i rezerwacji przekazywane Departamentowi Bezpieczeństwa Wewnętrznego Stanów Zjednoczonych (DHS) zgodnie z prawem USA oraz z międzynarodową umową pomiędzy Unią Europejską a Stanami Zjednoczonymi; sa to różnorodne informacje dostarczane w czasie rezerwacji lub przechowywane przez linie lotnicze bądź biura podróży, takie jak nazwisko pasażera, informacje kontaktowe, szczegółowe informacje na temat trasy podróży (np. data podróży, miejsce rozpoczęcia podróży i miejsce przeznaczenia, numer siedzenia oraz liczba sztuk bagażu), a także informacje dotyczące rezerwacji (np. nazwa biura podróży i dane dotyczące płatności) lub inne informacje (np. uczestnictwo w programie dla stałych klientów)</t>
        </is>
      </c>
      <c r="CD59" s="2" t="inlineStr">
        <is>
          <t>registo de identificação dos passageiros|
PNR</t>
        </is>
      </c>
      <c r="CE59" s="2" t="inlineStr">
        <is>
          <t>3|
3</t>
        </is>
      </c>
      <c r="CF59" s="2" t="inlineStr">
        <is>
          <t xml:space="preserve">|
</t>
        </is>
      </c>
      <c r="CG59" t="inlineStr">
        <is>
          <t>Conjunto de dados armazenados nas bases de dados dos sistemas de reserva das companhias aéreas e das agências de viagem, que incluem nomeadamente informações sobre os passageiros, detalhes sobre o seu itinerário de viagem e as reservas efetuadas.</t>
        </is>
      </c>
      <c r="CH59" s="2" t="inlineStr">
        <is>
          <t>PNR|
registru cu numele pasagerilor</t>
        </is>
      </c>
      <c r="CI59" s="2" t="inlineStr">
        <is>
          <t>3|
3</t>
        </is>
      </c>
      <c r="CJ59" s="2" t="inlineStr">
        <is>
          <t xml:space="preserve">|
</t>
        </is>
      </c>
      <c r="CK59" t="inlineStr">
        <is>
          <t>o evidență a cerințelor de călătorie ale fiecărui pasager, care conține toate informațiile necesare pentru a permite prelucrarea și controlul rezervărilor de către transportatorii aerieni</t>
        </is>
      </c>
      <c r="CL59" s="2" t="inlineStr">
        <is>
          <t>PNR|
osobné záznamy o cestujúcich|
záznamy o cestujúcich</t>
        </is>
      </c>
      <c r="CM59" s="2" t="inlineStr">
        <is>
          <t>3|
3|
3</t>
        </is>
      </c>
      <c r="CN59" s="2" t="inlineStr">
        <is>
          <t>|
|
preferred</t>
        </is>
      </c>
      <c r="CO59" t="inlineStr">
        <is>
          <t>záznamy o cestovných požiadavkách jednotlivých cestujúcich, ktoré obsahujú informácie potrebné na spracúvanie rezervácie a jej kontrolu zo strany rezervujúceho a zúčastneného leteckého dopravcu pre každú cestu, ktorú si osoba rezervovala alebo ktorá bola rezervovaná v jej mene, bez ohľadu na to, či sú obsiahnuté v rezervačných systémoch, systémoch kontroly odletov, používané na vybavenie cestujúcich alebo v rovnocenných systémoch poskytujúcich tie isté funkcie</t>
        </is>
      </c>
      <c r="CP59" s="2" t="inlineStr">
        <is>
          <t>evidenca podatkov o potnikih|
podatki PNR|
PNR</t>
        </is>
      </c>
      <c r="CQ59" s="2" t="inlineStr">
        <is>
          <t>3|
3|
3</t>
        </is>
      </c>
      <c r="CR59" s="2" t="inlineStr">
        <is>
          <t xml:space="preserve">|
|
</t>
        </is>
      </c>
      <c r="CS59" t="inlineStr">
        <is>
          <t>zapis zahtevanih podatkov o potovanju vsakega potnika, ki vsebuje potrebne informacije, da lahko letalski prevozniki, ki zagotavljajo rezervacije, in udeleženi letalski prevozniki obdelujejo in nadzorujejo rezervacije za vsako potovanje, ki ga rezervira posamezna oseba ali se rezervira v njenem imenu, ne glede na to, ali je sestavni del sistema rezervacij, sistema za nadzor odhodov, ki se uporablja za prijavo potnikov na let, ali enakovrednih sistemov, ki zagotavljajo enake funkcije</t>
        </is>
      </c>
      <c r="CT59" s="2" t="inlineStr">
        <is>
          <t>PNR-uppgifter|
passageraruppgifter</t>
        </is>
      </c>
      <c r="CU59" s="2" t="inlineStr">
        <is>
          <t>2|
2</t>
        </is>
      </c>
      <c r="CV59" s="2" t="inlineStr">
        <is>
          <t xml:space="preserve">|
</t>
        </is>
      </c>
      <c r="CW59" t="inlineStr">
        <is>
          <t/>
        </is>
      </c>
    </row>
    <row r="60">
      <c r="A60" s="1" t="str">
        <f>HYPERLINK("https://iate.europa.eu/entry/result/786361/all", "786361")</f>
        <v>786361</v>
      </c>
      <c r="B60" t="inlineStr">
        <is>
          <t>TRANSPORT</t>
        </is>
      </c>
      <c r="C60" t="inlineStr">
        <is>
          <t>TRANSPORT|air and space transport|air transport</t>
        </is>
      </c>
      <c r="D60" t="inlineStr">
        <is>
          <t>yes</t>
        </is>
      </c>
      <c r="E60" t="inlineStr">
        <is>
          <t/>
        </is>
      </c>
      <c r="F60" s="2" t="inlineStr">
        <is>
          <t>въздушен превозвач|
авиационна компания</t>
        </is>
      </c>
      <c r="G60" s="2" t="inlineStr">
        <is>
          <t>4|
2</t>
        </is>
      </c>
      <c r="H60" s="2" t="inlineStr">
        <is>
          <t>preferred|
admitted</t>
        </is>
      </c>
      <c r="I60" t="inlineStr">
        <is>
          <t>Българските въздушни превозвачи са търговци, регистрирани по Търговския закон или лица, създадени с акт на Министерския съвет, които притежават свидетелство за авиационен оператор и лиценз за въздушен превозвач.</t>
        </is>
      </c>
      <c r="J60" s="2" t="inlineStr">
        <is>
          <t>letecký dopravce</t>
        </is>
      </c>
      <c r="K60" s="2" t="inlineStr">
        <is>
          <t>3</t>
        </is>
      </c>
      <c r="L60" s="2" t="inlineStr">
        <is>
          <t/>
        </is>
      </c>
      <c r="M60" t="inlineStr">
        <is>
          <t>podnik zabývající se leteckou dopravou s platnou provozní licencí nebo rovnocenným dokladem</t>
        </is>
      </c>
      <c r="N60" s="2" t="inlineStr">
        <is>
          <t>flyselskab|
luftfartsselskab|
luftfartsforetagende</t>
        </is>
      </c>
      <c r="O60" s="2" t="inlineStr">
        <is>
          <t>4|
4|
4</t>
        </is>
      </c>
      <c r="P60" s="2" t="inlineStr">
        <is>
          <t xml:space="preserve">|
|
</t>
        </is>
      </c>
      <c r="Q60" t="inlineStr">
        <is>
          <t>lufttransportvirksomhed med en gyldig licens eller lignende, der tillader det at udføre luftbefordring af passagerer</t>
        </is>
      </c>
      <c r="R60" s="2" t="inlineStr">
        <is>
          <t>Luftverkehrsunternehmen|
Fluggesellschaft|
Luftfahrtunternehmen</t>
        </is>
      </c>
      <c r="S60" s="2" t="inlineStr">
        <is>
          <t>3|
3|
3</t>
        </is>
      </c>
      <c r="T60" s="2" t="inlineStr">
        <is>
          <t xml:space="preserve">|
|
</t>
        </is>
      </c>
      <c r="U60" t="inlineStr">
        <is>
          <t>Unternehmen mit dem Geschäftszweck des erwerbsmäßigen Personen- oder Frachttransportes auf dem Luftweg</t>
        </is>
      </c>
      <c r="V60" s="2" t="inlineStr">
        <is>
          <t>αερομεταφορέας</t>
        </is>
      </c>
      <c r="W60" s="2" t="inlineStr">
        <is>
          <t>3</t>
        </is>
      </c>
      <c r="X60" s="2" t="inlineStr">
        <is>
          <t/>
        </is>
      </c>
      <c r="Y60" t="inlineStr">
        <is>
          <t>επιχείρηση αεροπορικών μεταφορών, η οποία κατέχει έγκυρη άδεια εκμετάλλευσης ή ισοδύναμό της</t>
        </is>
      </c>
      <c r="Z60" s="2" t="inlineStr">
        <is>
          <t>air carrier|
air transport operator</t>
        </is>
      </c>
      <c r="AA60" s="2" t="inlineStr">
        <is>
          <t>3|
1</t>
        </is>
      </c>
      <c r="AB60" s="2" t="inlineStr">
        <is>
          <t xml:space="preserve">|
</t>
        </is>
      </c>
      <c r="AC60" t="inlineStr">
        <is>
          <t>enterprise that engages in provision of transportation services by aircraft for remuneration or hire</t>
        </is>
      </c>
      <c r="AD60" s="2" t="inlineStr">
        <is>
          <t>transportador aéreo|
compañía de transporte aéreo|
compañía aérea|
transportista aéreo</t>
        </is>
      </c>
      <c r="AE60" s="2" t="inlineStr">
        <is>
          <t>3|
3|
3|
3</t>
        </is>
      </c>
      <c r="AF60" s="2" t="inlineStr">
        <is>
          <t xml:space="preserve">|
|
|
</t>
        </is>
      </c>
      <c r="AG60" t="inlineStr">
        <is>
          <t>Empresa de transporte aéreo con una licencia de explotación válida.</t>
        </is>
      </c>
      <c r="AH60" s="2" t="inlineStr">
        <is>
          <t>lennuettevõtja</t>
        </is>
      </c>
      <c r="AI60" s="2" t="inlineStr">
        <is>
          <t>3</t>
        </is>
      </c>
      <c r="AJ60" s="2" t="inlineStr">
        <is>
          <t/>
        </is>
      </c>
      <c r="AK60" t="inlineStr">
        <is>
          <t>Vt EN.</t>
        </is>
      </c>
      <c r="AL60" s="2" t="inlineStr">
        <is>
          <t>lentoliikenneyritys|
lentoliikenteen harjoittaja|
lentoyhtiö</t>
        </is>
      </c>
      <c r="AM60" s="2" t="inlineStr">
        <is>
          <t>3|
3|
3</t>
        </is>
      </c>
      <c r="AN60" s="2" t="inlineStr">
        <is>
          <t xml:space="preserve">|
|
</t>
        </is>
      </c>
      <c r="AO60" t="inlineStr">
        <is>
          <t>lentoliikenneyritys, jolla on voimassa oleva liikennelupa tai vastaava</t>
        </is>
      </c>
      <c r="AP60" s="2" t="inlineStr">
        <is>
          <t>transporteur aérien</t>
        </is>
      </c>
      <c r="AQ60" s="2" t="inlineStr">
        <is>
          <t>3</t>
        </is>
      </c>
      <c r="AR60" s="2" t="inlineStr">
        <is>
          <t/>
        </is>
      </c>
      <c r="AS60" t="inlineStr">
        <is>
          <t>entreprise qui assure des services de transport par aéronef contre rémunération ou en vertu d’un contrat de location.</t>
        </is>
      </c>
      <c r="AT60" s="2" t="inlineStr">
        <is>
          <t>aeriompróir|
aerlíne</t>
        </is>
      </c>
      <c r="AU60" s="2" t="inlineStr">
        <is>
          <t>3|
3</t>
        </is>
      </c>
      <c r="AV60" s="2" t="inlineStr">
        <is>
          <t xml:space="preserve">|
</t>
        </is>
      </c>
      <c r="AW60" t="inlineStr">
        <is>
          <t>gnóthas aeriompair a bhfuil ceadúnas bailí oibríochta nó a choibhéis aige</t>
        </is>
      </c>
      <c r="AX60" s="2" t="inlineStr">
        <is>
          <t>zračni prijevoznik</t>
        </is>
      </c>
      <c r="AY60" s="2" t="inlineStr">
        <is>
          <t>3</t>
        </is>
      </c>
      <c r="AZ60" s="2" t="inlineStr">
        <is>
          <t/>
        </is>
      </c>
      <c r="BA60" t="inlineStr">
        <is>
          <t>poduzeće za zračni prijevoz koje posjeduje valjanu operativnu licenciju ili istovrijedni dokument</t>
        </is>
      </c>
      <c r="BB60" s="2" t="inlineStr">
        <is>
          <t>légi fuvarozó|
légitársaság</t>
        </is>
      </c>
      <c r="BC60" s="2" t="inlineStr">
        <is>
          <t>4|
4</t>
        </is>
      </c>
      <c r="BD60" s="2" t="inlineStr">
        <is>
          <t xml:space="preserve">|
</t>
        </is>
      </c>
      <c r="BE60" t="inlineStr">
        <is>
          <t>Olyan válllalkozás, amely a gazdasági célú légiközlekedési tevékenység végzésére jogosult.</t>
        </is>
      </c>
      <c r="BF60" s="2" t="inlineStr">
        <is>
          <t>compagnia di trasporto aereo|
compagnia aerea|
vettore aereo</t>
        </is>
      </c>
      <c r="BG60" s="2" t="inlineStr">
        <is>
          <t>3|
3|
4</t>
        </is>
      </c>
      <c r="BH60" s="2" t="inlineStr">
        <is>
          <t xml:space="preserve">|
|
</t>
        </is>
      </c>
      <c r="BI60" t="inlineStr">
        <is>
          <t>impresa di trasporto aereo in possesso di una licenza d'esercizio valida che consente di svolgere attività commerciali</t>
        </is>
      </c>
      <c r="BJ60" s="2" t="inlineStr">
        <is>
          <t>oro vežėjas|
oro transporto bendrovė</t>
        </is>
      </c>
      <c r="BK60" s="2" t="inlineStr">
        <is>
          <t>3|
2</t>
        </is>
      </c>
      <c r="BL60" s="2" t="inlineStr">
        <is>
          <t xml:space="preserve">|
</t>
        </is>
      </c>
      <c r="BM60" t="inlineStr">
        <is>
          <t>galiojančią veiklos licenciją turinti ir skrydžius vykdanti oro susisiekimo įmonė</t>
        </is>
      </c>
      <c r="BN60" s="2" t="inlineStr">
        <is>
          <t>aviosabiedrība|
aviopārvadātājs|
gaisa pārvadātājs</t>
        </is>
      </c>
      <c r="BO60" s="2" t="inlineStr">
        <is>
          <t>3|
2|
3</t>
        </is>
      </c>
      <c r="BP60" s="2" t="inlineStr">
        <is>
          <t>|
|
preferred</t>
        </is>
      </c>
      <c r="BQ60" t="inlineStr">
        <is>
          <t/>
        </is>
      </c>
      <c r="BR60" s="2" t="inlineStr">
        <is>
          <t>kumpanija tat-trasport tal-ajru|
operatur tal-ajru|
trasportatur tal-ajru|
operatur tat-trasport tal-ajru</t>
        </is>
      </c>
      <c r="BS60" s="2" t="inlineStr">
        <is>
          <t>3|
3|
3|
3</t>
        </is>
      </c>
      <c r="BT60" s="2" t="inlineStr">
        <is>
          <t xml:space="preserve">|
|
|
</t>
        </is>
      </c>
      <c r="BU60" t="inlineStr">
        <is>
          <t>impriża li tipprovdi servizzi ta' trasportazzjoni b'inġenju tal-ajru għal rimunerazzjoni jew permezz tal-kiri</t>
        </is>
      </c>
      <c r="BV60" s="2" t="inlineStr">
        <is>
          <t>luchtvervoersonderneming|
vliegtuigexploitant|
luchtvaartmaatschappij</t>
        </is>
      </c>
      <c r="BW60" s="2" t="inlineStr">
        <is>
          <t>3|
2|
3</t>
        </is>
      </c>
      <c r="BX60" s="2" t="inlineStr">
        <is>
          <t xml:space="preserve">|
|
</t>
        </is>
      </c>
      <c r="BY60" t="inlineStr">
        <is>
          <t>"onderneming met een geldige exploitatievergunning of een equivalent daarvan", waarbij onder "exploitatievergunning" moet worden verstaan "een door de bevoegde vergunningverlenende autoriteit aan een onderneming verleende vergunning waarbij haar wordt toegestaan, al naar gelang van het in de vergunning vermelde, luchtdiensten te verstrekken."</t>
        </is>
      </c>
      <c r="BZ60" s="2" t="inlineStr">
        <is>
          <t>przedsiębiorstwo lotnicze|
przewoźnik lotniczy</t>
        </is>
      </c>
      <c r="CA60" s="2" t="inlineStr">
        <is>
          <t>3|
3</t>
        </is>
      </c>
      <c r="CB60" s="2" t="inlineStr">
        <is>
          <t xml:space="preserve">|
</t>
        </is>
      </c>
      <c r="CC60" t="inlineStr">
        <is>
          <t>przedsiębiorstwo transportu lotniczego posiadające ważną licencję na prowadzenie działalności lub jej odpowiednik</t>
        </is>
      </c>
      <c r="CD60" s="2" t="inlineStr">
        <is>
          <t>transportadora aérea</t>
        </is>
      </c>
      <c r="CE60" s="2" t="inlineStr">
        <is>
          <t>3</t>
        </is>
      </c>
      <c r="CF60" s="2" t="inlineStr">
        <is>
          <t/>
        </is>
      </c>
      <c r="CG60" t="inlineStr">
        <is>
          <t>Empresa de transportes aéreos possuidora de uma licença de exploração emitida por um Estado-Membro, válida para a exploração de serviços aéreos regulares.</t>
        </is>
      </c>
      <c r="CH60" s="2" t="inlineStr">
        <is>
          <t>transportator aerian</t>
        </is>
      </c>
      <c r="CI60" s="2" t="inlineStr">
        <is>
          <t>3</t>
        </is>
      </c>
      <c r="CJ60" s="2" t="inlineStr">
        <is>
          <t/>
        </is>
      </c>
      <c r="CK60" t="inlineStr">
        <is>
          <t>o întreprindere cu o licență de operare valabilă sau echivalentul acesteia</t>
        </is>
      </c>
      <c r="CL60" s="2" t="inlineStr">
        <is>
          <t>letecký dopravca|
letecký prevádzkovateľ|
prevádzkovateľ leteckej dopravy</t>
        </is>
      </c>
      <c r="CM60" s="2" t="inlineStr">
        <is>
          <t>3|
3|
3</t>
        </is>
      </c>
      <c r="CN60" s="2" t="inlineStr">
        <is>
          <t xml:space="preserve">|
|
</t>
        </is>
      </c>
      <c r="CO60" t="inlineStr">
        <is>
          <t>fyzická alebo právnická osoba, ktorá sa zaväzuje uskutočňovať leteckú dopravu priamo alebo prenajatými dopravnými prostriedkami</t>
        </is>
      </c>
      <c r="CP60" s="2" t="inlineStr">
        <is>
          <t>letalski prevoznik</t>
        </is>
      </c>
      <c r="CQ60" s="2" t="inlineStr">
        <is>
          <t>3</t>
        </is>
      </c>
      <c r="CR60" s="2" t="inlineStr">
        <is>
          <t/>
        </is>
      </c>
      <c r="CS60" t="inlineStr">
        <is>
          <t>podjetje za opravljanje zračnega prevoza z veljavno operativno licenco ali enakovrednim dovoljenjem</t>
        </is>
      </c>
      <c r="CT60" s="2" t="inlineStr">
        <is>
          <t>lufttrafikföretag</t>
        </is>
      </c>
      <c r="CU60" s="2" t="inlineStr">
        <is>
          <t>3</t>
        </is>
      </c>
      <c r="CV60" s="2" t="inlineStr">
        <is>
          <t/>
        </is>
      </c>
      <c r="CW60" t="inlineStr">
        <is>
          <t>företag som tillhandahåller flygtransporttjänster mot ersättning</t>
        </is>
      </c>
    </row>
    <row r="61">
      <c r="A61" s="1" t="str">
        <f>HYPERLINK("https://iate.europa.eu/entry/result/780991/all", "780991")</f>
        <v>780991</v>
      </c>
      <c r="B61" t="inlineStr">
        <is>
          <t>POLITICS;EUROPEAN UNION;LAW;SOCIAL QUESTIONS;EDUCATION AND COMMUNICATIONS</t>
        </is>
      </c>
      <c r="C61" t="inlineStr">
        <is>
          <t>POLITICS|politics and public safety|public safety;EUROPEAN UNION;LAW;SOCIAL QUESTIONS|migration;EDUCATION AND COMMUNICATIONS|information technology and data processing</t>
        </is>
      </c>
      <c r="D61" t="inlineStr">
        <is>
          <t>yes</t>
        </is>
      </c>
      <c r="E61" t="inlineStr">
        <is>
          <t/>
        </is>
      </c>
      <c r="F61" s="2" t="inlineStr">
        <is>
          <t>Шенгенска информационна система|
ШИС</t>
        </is>
      </c>
      <c r="G61" s="2" t="inlineStr">
        <is>
          <t>4|
3</t>
        </is>
      </c>
      <c r="H61" s="2" t="inlineStr">
        <is>
          <t xml:space="preserve">|
</t>
        </is>
      </c>
      <c r="I61" t="inlineStr">
        <is>
          <t>обща база данни, създадена и използвана от всички държави-членки на Шенгенското пространство</t>
        </is>
      </c>
      <c r="J61" s="2" t="inlineStr">
        <is>
          <t>Schengenský informační systém|
SIS</t>
        </is>
      </c>
      <c r="K61" s="2" t="inlineStr">
        <is>
          <t>3|
4</t>
        </is>
      </c>
      <c r="L61" s="2" t="inlineStr">
        <is>
          <t xml:space="preserve">|
</t>
        </is>
      </c>
      <c r="M61" t="inlineStr">
        <is>
          <t>Schengenský informační systém (SIS): společný informační systém států zapojených do schengenské spolupráce, umožňující orgánům určeným členskými státy přístup k záznamům o osobách a věcech při provádění hraničních kontrol a ověřování a jiných policejních a celních kontrol ve vnitrozemí a pro účely řízení o udělování víz, vydávání povolení k pobytu a řízení s cizinci.</t>
        </is>
      </c>
      <c r="N61" s="2" t="inlineStr">
        <is>
          <t>SIS|
Schengeninformationssystemet</t>
        </is>
      </c>
      <c r="O61" s="2" t="inlineStr">
        <is>
          <t>4|
4</t>
        </is>
      </c>
      <c r="P61" s="2" t="inlineStr">
        <is>
          <t xml:space="preserve">|
</t>
        </is>
      </c>
      <c r="Q61" t="inlineStr">
        <is>
          <t/>
        </is>
      </c>
      <c r="R61" s="2" t="inlineStr">
        <is>
          <t>Schengener Informationssystem|
SIS</t>
        </is>
      </c>
      <c r="S61" s="2" t="inlineStr">
        <is>
          <t>3|
3</t>
        </is>
      </c>
      <c r="T61" s="2" t="inlineStr">
        <is>
          <t xml:space="preserve">|
</t>
        </is>
      </c>
      <c r="U61" t="inlineStr">
        <is>
          <t>Informationssystem, das den zuständigen Behörden der Mitgliedstaaten den Zugang zu Informationen über bestimmte Personengruppen und Arten von Sachen ermöglicht ; Informationssystem, das es den nationalen Grenzkontroll- und Justizbehörden ermöglicht, sich Informationen über Personen oder Objekte zu beschaffen. [UE]</t>
        </is>
      </c>
      <c r="V61" s="2" t="inlineStr">
        <is>
          <t>SIS|
Σύστημα Πληροφοριών Σένγκεν</t>
        </is>
      </c>
      <c r="W61" s="2" t="inlineStr">
        <is>
          <t>3|
3</t>
        </is>
      </c>
      <c r="X61" s="2" t="inlineStr">
        <is>
          <t xml:space="preserve">|
</t>
        </is>
      </c>
      <c r="Y61" t="inlineStr">
        <is>
          <t/>
        </is>
      </c>
      <c r="Z61" s="2" t="inlineStr">
        <is>
          <t>SIS|
Schengen Information System</t>
        </is>
      </c>
      <c r="AA61" s="2" t="inlineStr">
        <is>
          <t>3|
3</t>
        </is>
      </c>
      <c r="AB61" s="2" t="inlineStr">
        <is>
          <t xml:space="preserve">|
</t>
        </is>
      </c>
      <c r="AC61" t="inlineStr">
        <is>
          <t>information system for the EU and the EU countries that enables the relevant authorities to have access to notifications on persons and property via an automated search procedure</t>
        </is>
      </c>
      <c r="AD61" s="2" t="inlineStr">
        <is>
          <t>SIS|
Sistema de Información de Schengen</t>
        </is>
      </c>
      <c r="AE61" s="2" t="inlineStr">
        <is>
          <t>4|
4</t>
        </is>
      </c>
      <c r="AF61" s="2" t="inlineStr">
        <is>
          <t xml:space="preserve">|
</t>
        </is>
      </c>
      <c r="AG61" t="inlineStr">
        <is>
          <t>Sistema de información común creado en virtud del Convenio de aplicación del Acuerdo de Schengen [ &lt;a href="/entry/result/836391/all" id="ENTRY_TO_ENTRY_CONVERTER" target="_blank"&gt;IATE:836391&lt;/a&gt; ] que consta de una parte nacional en cada una de las Partes contratantes y una unidad de apoyo técnico. 
&lt;br&gt;Permite que las autoridades competentes de los Estados miembros consulten de manera automatizada determinados datos (denominados «descripciones») sobre personas y objetos cuando efectúan controles fronterizos, policiales y aduaneros, y a efectos de la expedición de visados y permisos de residencia, y que introduzcan a su vez ese tipo de descripciones en el sistema.</t>
        </is>
      </c>
      <c r="AH61" s="2" t="inlineStr">
        <is>
          <t>Schengeni infosüsteem|
SIS</t>
        </is>
      </c>
      <c r="AI61" s="2" t="inlineStr">
        <is>
          <t>3|
3</t>
        </is>
      </c>
      <c r="AJ61" s="2" t="inlineStr">
        <is>
          <t xml:space="preserve">|
</t>
        </is>
      </c>
      <c r="AK61" t="inlineStr">
        <is>
          <t/>
        </is>
      </c>
      <c r="AL61" s="2" t="inlineStr">
        <is>
          <t>SIS-järjestelmä|
Schengenin tietojärjestelmä|
SIS</t>
        </is>
      </c>
      <c r="AM61" s="2" t="inlineStr">
        <is>
          <t>2|
3|
3</t>
        </is>
      </c>
      <c r="AN61" s="2" t="inlineStr">
        <is>
          <t xml:space="preserve">|
|
</t>
        </is>
      </c>
      <c r="AO61" t="inlineStr">
        <is>
          <t>Schengenin yleissopimukseen liittyneiden valtioiden tietojärjestelmä, joka koostuu yhteisesti ylläpidettävästä teknisen tuen yksiköstä (C.SIS) ja siihen yhteydessä olevista kansallisista osista (N.SIS)</t>
        </is>
      </c>
      <c r="AP61" s="2" t="inlineStr">
        <is>
          <t>SIS|
système d'information Schengen</t>
        </is>
      </c>
      <c r="AQ61" s="2" t="inlineStr">
        <is>
          <t>4|
4</t>
        </is>
      </c>
      <c r="AR61" s="2" t="inlineStr">
        <is>
          <t xml:space="preserve">|
</t>
        </is>
      </c>
      <c r="AS61" t="inlineStr">
        <is>
          <t>système permanent l'échange de données informatisées d'origine policière, comprenant un fichier central accessible à tous les partenaires de l'accord de Schengen ; Système d’information permettant aux autorités nationales responsables des contrôles aux frontières et des contrôles juridictionnels d’obtenir des informations sur des personnes ou des objets. [UE]</t>
        </is>
      </c>
      <c r="AT61" s="2" t="inlineStr">
        <is>
          <t>SIS|
Córas Faisnéise Schengen|
CFS</t>
        </is>
      </c>
      <c r="AU61" s="2" t="inlineStr">
        <is>
          <t>1|
4|
4</t>
        </is>
      </c>
      <c r="AV61" s="2" t="inlineStr">
        <is>
          <t xml:space="preserve">|
|
</t>
        </is>
      </c>
      <c r="AW61" t="inlineStr">
        <is>
          <t>córas comhpháirteach faisnéise ina bhfuil rannóg náisiúnta i ngach Páirtí Conarthach agus feidhm theicniúil</t>
        </is>
      </c>
      <c r="AX61" s="2" t="inlineStr">
        <is>
          <t>Schengenski informacijski sustav</t>
        </is>
      </c>
      <c r="AY61" s="2" t="inlineStr">
        <is>
          <t>3</t>
        </is>
      </c>
      <c r="AZ61" s="2" t="inlineStr">
        <is>
          <t/>
        </is>
      </c>
      <c r="BA61" t="inlineStr">
        <is>
          <t>zajednički informacijski sustav koji omogućuje nadležnim tijelima u državama članicama schengenskog prostora suradnju u razmjeni podataka te predstavlja bitan alat za primjenu odredbi schengenske pravne stečevine</t>
        </is>
      </c>
      <c r="BB61" s="2" t="inlineStr">
        <is>
          <t>SIS|
Schengeni Információs Rendszer</t>
        </is>
      </c>
      <c r="BC61" s="2" t="inlineStr">
        <is>
          <t>4|
4</t>
        </is>
      </c>
      <c r="BD61" s="2" t="inlineStr">
        <is>
          <t xml:space="preserve">|
</t>
        </is>
      </c>
      <c r="BE61" t="inlineStr">
        <is>
          <t>A schengeni tagállamok által létehozott és fenntartott rendszer, amely az egyes szerződő felek nemzeti részéből és a technikai támogatóegységből áll. A rendszer lehetővé teszi a szerződő felek által kijelölt hatóságok számára, hogy automatizált lekérdezési eljárás révén hozzáférjenek a személyekre és tárgyakra vonatkozó figyelmeztető jelzésekhez a nemzeti jognak megfelelően végzett határellenőrzések, és más, az országon belül végzett rendőrségi és vámellenőrzések céljából, továbbá a figyelmeztetőjelzés-kategória esetében vízumok és tartózkodási engedélyek kiadása, valamint az idegenrendészeti jogszabályok alkalmazása céljából is ezen egyezmény a személyek mozgására vonatkozó rendelkezéseinek alkalmazása keretében.</t>
        </is>
      </c>
      <c r="BF61" s="2" t="inlineStr">
        <is>
          <t>sistema d'informazione Schengen|
SIS</t>
        </is>
      </c>
      <c r="BG61" s="2" t="inlineStr">
        <is>
          <t>3|
3</t>
        </is>
      </c>
      <c r="BH61" s="2" t="inlineStr">
        <is>
          <t xml:space="preserve">|
</t>
        </is>
      </c>
      <c r="BI61" t="inlineStr">
        <is>
          <t>sistema d'informazione comune a tutte le parti contraenti di Schengen, costituito da una sezione nazionale presso ciascuna parte contraente e da un'unità di supporto tecnico. Consente, tramite una procedura d'interrogazione automatizzata, di disporre di segnalazioni di persone e di oggetti.</t>
        </is>
      </c>
      <c r="BJ61" s="2" t="inlineStr">
        <is>
          <t>SIS|
Šengeno informacinė sistema</t>
        </is>
      </c>
      <c r="BK61" s="2" t="inlineStr">
        <is>
          <t>3|
3</t>
        </is>
      </c>
      <c r="BL61" s="2" t="inlineStr">
        <is>
          <t xml:space="preserve">|
</t>
        </is>
      </c>
      <c r="BM61" t="inlineStr">
        <is>
          <t>bendra informacinė sistema, kurią sudaro kiekvienos Susitariančiosios Šalies nacionalinė sekcija ir techninio aptarnavimo tarnyba</t>
        </is>
      </c>
      <c r="BN61" s="2" t="inlineStr">
        <is>
          <t>&lt;i&gt;SIS&lt;/i&gt;|
Šengenas Informācijas sistēma</t>
        </is>
      </c>
      <c r="BO61" s="2" t="inlineStr">
        <is>
          <t>3|
3</t>
        </is>
      </c>
      <c r="BP61" s="2" t="inlineStr">
        <is>
          <t xml:space="preserve">|
</t>
        </is>
      </c>
      <c r="BQ61" t="inlineStr">
        <is>
          <t>kopīga informācijas sistēma, kas ļauj [Konvencijas] Līgumslēdzēju Pušu norādītām iestādēm ar automatizētu meklēšanas procedūru piekļūt ziņojumiem par personām un priekšmetiem, lai veiktu robežkontroli, pārbaudes un citas kontroles, ko policijas un muitas iestādes veic valsts iekšienē saskaņā ar attiecīgās valsts tiesību aktiem, kā arī — tikai attiecībā uz [Konvencijas] 96. pantā paredzēto ziņojumu kategoriju – lai izsniegtu vīzas, uzturēšanās atļaujas un lai veiktu ārvalstnieku uzskaiti, piemērojot šīs konvencijas noteikumus par personu pārvietošanos. ; Informācijas sistēma, kas izveidota saskaņā ar Eiropas Savienības tiesību aktiem, lai stiprinātu sabiedrisko kārtību un drošību dalībvalstu teritorijā, nodrošinot ziņojumu pieejamību dalībvalstu kompetentajām institūcijām un iestādēm. [LV]</t>
        </is>
      </c>
      <c r="BR61" s="2" t="inlineStr">
        <is>
          <t>Sistema ta' Informazzjoni ta' Schengen|
SIS</t>
        </is>
      </c>
      <c r="BS61" s="2" t="inlineStr">
        <is>
          <t>3|
3</t>
        </is>
      </c>
      <c r="BT61" s="2" t="inlineStr">
        <is>
          <t xml:space="preserve">|
</t>
        </is>
      </c>
      <c r="BU61" t="inlineStr">
        <is>
          <t>sistema ta' informazzjoni għall-UE u l-pajjiżi tal-UE li tippermetti li l-awtoritajiet rilevanti jkollhom aċċess għal allerti dwar persuni u proprjetà permezz ta' proċedura ta' tfittxija awtomatizzata</t>
        </is>
      </c>
      <c r="BV61" s="2" t="inlineStr">
        <is>
          <t>SIS|
Schengeninformatiesysteem</t>
        </is>
      </c>
      <c r="BW61" s="2" t="inlineStr">
        <is>
          <t>3|
3</t>
        </is>
      </c>
      <c r="BX61" s="2" t="inlineStr">
        <is>
          <t xml:space="preserve">|
</t>
        </is>
      </c>
      <c r="BY61" t="inlineStr">
        <is>
          <t>Systeem voor de automatische uitwisseling van gegevens tussen politie- en grensbewakingsinstanties, dat is opgezet bij art. 92 van de Uitvoeringsovereenkomst Schengen. Het systeem bestaat uit een nationaal deel in elk van de Overeenkomstsluitende Partijen (N.SIS) en een technisch ondersteunende functie (centraal deel; C.SIS) in Straatsburg.</t>
        </is>
      </c>
      <c r="BZ61" s="2" t="inlineStr">
        <is>
          <t>system informacyjny Schengen|
SIS</t>
        </is>
      </c>
      <c r="CA61" s="2" t="inlineStr">
        <is>
          <t>3|
3</t>
        </is>
      </c>
      <c r="CB61" s="2" t="inlineStr">
        <is>
          <t xml:space="preserve">|
</t>
        </is>
      </c>
      <c r="CC61" t="inlineStr">
        <is>
          <t>system składający się z krajowych modułów w każdej z umawiających się stron oraz jednostki centralnej</t>
        </is>
      </c>
      <c r="CD61" s="2" t="inlineStr">
        <is>
          <t>SIS|
Sistema de informação Schengen</t>
        </is>
      </c>
      <c r="CE61" s="2" t="inlineStr">
        <is>
          <t>4|
4</t>
        </is>
      </c>
      <c r="CF61" s="2" t="inlineStr">
        <is>
          <t xml:space="preserve">|
</t>
        </is>
      </c>
      <c r="CG61" t="inlineStr">
        <is>
          <t>Sistema informatizado de armazenamento e de transmissão de dados pertinentes em termos de ordem e segurança públicas e de circulação de pessoas, previsto e descrito no Título IV da Convenção de Aplicação do Acordo de Schengen &lt;a href="http://eur-lex.europa.eu/legal-content/PT/TXT/?uri=CELEX:42000A0922(02)" target="_blank"&gt;CELEX:42000A0922(02)/PT&lt;/a&gt; . Este sistema é composto por uma parte comum, centralizada - o C.SIS &lt;a href="/entry/result/866181/all" id="ENTRY_TO_ENTRY_CONVERTER" target="_blank"&gt;IATE:866181&lt;/a&gt; , instalado em Estrasburgo -, que na Convenção foi designada "Função de Apoio Técnico", e por uma secção nacional (o N.SIS &lt;a href="/entry/result/866177/all" id="ENTRY_TO_ENTRY_CONVERTER" target="_blank"&gt;IATE:866177&lt;/a&gt; ) própria a cada Parte Contratante. ; sistema de informação que permite às autoridades competentes dos Estados-Membros disporem de informações relativas a certas categorias de pessoas e de objectos [UE]</t>
        </is>
      </c>
      <c r="CH61" s="2" t="inlineStr">
        <is>
          <t>SIS|
Sistemul de informații Schengen</t>
        </is>
      </c>
      <c r="CI61" s="2" t="inlineStr">
        <is>
          <t>4|
4</t>
        </is>
      </c>
      <c r="CJ61" s="2" t="inlineStr">
        <is>
          <t xml:space="preserve">|
</t>
        </is>
      </c>
      <c r="CK61" t="inlineStr">
        <is>
          <t/>
        </is>
      </c>
      <c r="CL61" s="2" t="inlineStr">
        <is>
          <t>Schengenský informačný systém|
SIS</t>
        </is>
      </c>
      <c r="CM61" s="2" t="inlineStr">
        <is>
          <t>3|
3</t>
        </is>
      </c>
      <c r="CN61" s="2" t="inlineStr">
        <is>
          <t xml:space="preserve">|
</t>
        </is>
      </c>
      <c r="CO61" t="inlineStr">
        <is>
          <t>spoločný informačný systém skladajúci sa z vnútroštátnej časti každej zmluvnej strany a z technickej pomocnej jednotky</t>
        </is>
      </c>
      <c r="CP61" s="2" t="inlineStr">
        <is>
          <t>Schengenski informacijski sistem|
SIS</t>
        </is>
      </c>
      <c r="CQ61" s="2" t="inlineStr">
        <is>
          <t>3|
4</t>
        </is>
      </c>
      <c r="CR61" s="2" t="inlineStr">
        <is>
          <t xml:space="preserve">|
</t>
        </is>
      </c>
      <c r="CS61" t="inlineStr">
        <is>
          <t>elektronska zbirka podatkov, ki deluje kot skupni informacijski sistem, ki uporabnikom (policiji, carini, pravosodnim organom) omogoča izmenjavo podatkov o osumljencih kaznivih dejanj, pogrešanih osebah, državljanih tretjih držav, ki jim je zavrnjen vstop, pa tudi o ukradeni lastnini, kot so bankovci, strelno orožje in osebni dokumenti</t>
        </is>
      </c>
      <c r="CT61" s="2" t="inlineStr">
        <is>
          <t>Schengens informationssystem|
SIS</t>
        </is>
      </c>
      <c r="CU61" s="2" t="inlineStr">
        <is>
          <t>3|
3</t>
        </is>
      </c>
      <c r="CV61" s="2" t="inlineStr">
        <is>
          <t xml:space="preserve">|
</t>
        </is>
      </c>
      <c r="CW61" t="inlineStr">
        <is>
          <t>"SIS är ett internationellt spanings- och efterlysningsregister inom Schengensamarbetet och är ett hjälpmedel för att underlätta samarbetet mellan Schengenstaterna när det bl.a. gäller polisiära frågor. (...) SIS står för Schengens informationssystem. I Sverige finns ett register som är den svenska nationella enheten i SIS. Detta register är sedan anslutet till den centrala enheten i SIS. (...)"</t>
        </is>
      </c>
    </row>
    <row r="62">
      <c r="A62" s="1" t="str">
        <f>HYPERLINK("https://iate.europa.eu/entry/result/911513/all", "911513")</f>
        <v>911513</v>
      </c>
      <c r="B62" t="inlineStr">
        <is>
          <t>EUROPEAN UNION</t>
        </is>
      </c>
      <c r="C62" t="inlineStr">
        <is>
          <t>EUROPEAN UNION|EU institutions and European civil service|institutional structure;EUROPEAN UNION|EU institutions and European civil service|EU institution|Council of the European Union</t>
        </is>
      </c>
      <c r="D62" t="inlineStr">
        <is>
          <t>yes</t>
        </is>
      </c>
      <c r="E62" t="inlineStr">
        <is>
          <t>historical</t>
        </is>
      </c>
      <c r="F62" s="2" t="inlineStr">
        <is>
          <t>работна група „SIS-TECH“</t>
        </is>
      </c>
      <c r="G62" s="2" t="inlineStr">
        <is>
          <t>4</t>
        </is>
      </c>
      <c r="H62" s="2" t="inlineStr">
        <is>
          <t/>
        </is>
      </c>
      <c r="I62" t="inlineStr">
        <is>
          <t/>
        </is>
      </c>
      <c r="J62" s="2" t="inlineStr">
        <is>
          <t>Pracovní skupina pro SIS-TECH</t>
        </is>
      </c>
      <c r="K62" s="2" t="inlineStr">
        <is>
          <t>3</t>
        </is>
      </c>
      <c r="L62" s="2" t="inlineStr">
        <is>
          <t/>
        </is>
      </c>
      <c r="M62" t="inlineStr">
        <is>
          <t/>
        </is>
      </c>
      <c r="N62" s="2" t="inlineStr">
        <is>
          <t>SIS-Teknik-Gruppen</t>
        </is>
      </c>
      <c r="O62" s="2" t="inlineStr">
        <is>
          <t>4</t>
        </is>
      </c>
      <c r="P62" s="2" t="inlineStr">
        <is>
          <t/>
        </is>
      </c>
      <c r="Q62" t="inlineStr">
        <is>
          <t/>
        </is>
      </c>
      <c r="R62" s="2" t="inlineStr">
        <is>
          <t>Gruppe "SIS-TECH"</t>
        </is>
      </c>
      <c r="S62" s="2" t="inlineStr">
        <is>
          <t>3</t>
        </is>
      </c>
      <c r="T62" s="2" t="inlineStr">
        <is>
          <t/>
        </is>
      </c>
      <c r="U62" t="inlineStr">
        <is>
          <t>Arbeitsgruppe der 3. Säule unter dem Ausschuss "Artikel 36" nach Eingliederung des Schengen-Sekretariats</t>
        </is>
      </c>
      <c r="V62" s="2" t="inlineStr">
        <is>
          <t>Ομάδα SIS TECH</t>
        </is>
      </c>
      <c r="W62" s="2" t="inlineStr">
        <is>
          <t>3</t>
        </is>
      </c>
      <c r="X62" s="2" t="inlineStr">
        <is>
          <t/>
        </is>
      </c>
      <c r="Y62" t="inlineStr">
        <is>
          <t/>
        </is>
      </c>
      <c r="Z62" s="2" t="inlineStr">
        <is>
          <t>SIS Technology|
SIS-TECH Working Party|
Schengen Information System</t>
        </is>
      </c>
      <c r="AA62" s="2" t="inlineStr">
        <is>
          <t>1|
4|
1</t>
        </is>
      </c>
      <c r="AB62" s="2" t="inlineStr">
        <is>
          <t xml:space="preserve">|
|
</t>
        </is>
      </c>
      <c r="AC62" t="inlineStr">
        <is>
          <t/>
        </is>
      </c>
      <c r="AD62" s="2" t="inlineStr">
        <is>
          <t>Grupo "SIS-TECH (Técnica del Sistema de Información de Schengen)"</t>
        </is>
      </c>
      <c r="AE62" s="2" t="inlineStr">
        <is>
          <t>4</t>
        </is>
      </c>
      <c r="AF62" s="2" t="inlineStr">
        <is>
          <t/>
        </is>
      </c>
      <c r="AG62" t="inlineStr">
        <is>
          <t>Uno de los antiguos grupos de trabajo preparatorios del Consejo de Justicia y Asuntos de Interior.&lt;br&gt;Ha quedado integrado en el nuevo Grupo "Cuestiones Schengen" &lt;a href="/entry/result/3523410/all" id="ENTRY_TO_ENTRY_CONVERTER" target="_blank"&gt;IATE:3523410&lt;/a&gt; .</t>
        </is>
      </c>
      <c r="AH62" s="2" t="inlineStr">
        <is>
          <t>SISi tehniliste küsimuste töörühm</t>
        </is>
      </c>
      <c r="AI62" s="2" t="inlineStr">
        <is>
          <t>4</t>
        </is>
      </c>
      <c r="AJ62" s="2" t="inlineStr">
        <is>
          <t/>
        </is>
      </c>
      <c r="AK62" t="inlineStr">
        <is>
          <t/>
        </is>
      </c>
      <c r="AL62" s="2" t="inlineStr">
        <is>
          <t>SIS-tekniikkatyöryhmä</t>
        </is>
      </c>
      <c r="AM62" s="2" t="inlineStr">
        <is>
          <t>3</t>
        </is>
      </c>
      <c r="AN62" s="2" t="inlineStr">
        <is>
          <t/>
        </is>
      </c>
      <c r="AO62" t="inlineStr">
        <is>
          <t/>
        </is>
      </c>
      <c r="AP62" s="2" t="inlineStr">
        <is>
          <t>Groupe "SIS-TECH"</t>
        </is>
      </c>
      <c r="AQ62" s="2" t="inlineStr">
        <is>
          <t>4</t>
        </is>
      </c>
      <c r="AR62" s="2" t="inlineStr">
        <is>
          <t/>
        </is>
      </c>
      <c r="AS62" t="inlineStr">
        <is>
          <t>Un des groupes préparant les travaux du Conseil "Justice et affaires intérieures".&lt;br&gt;A cessé d'exister en 2010, ces fonctions étant reprises par le nouveau groupe "Affaires Schengen" &lt;a href="/entry/result/3523410/all" id="ENTRY_TO_ENTRY_CONVERTER" target="_blank"&gt;IATE:3523410&lt;/a&gt; .</t>
        </is>
      </c>
      <c r="AT62" s="2" t="inlineStr">
        <is>
          <t>an Mheitheal um CFS-TEIC</t>
        </is>
      </c>
      <c r="AU62" s="2" t="inlineStr">
        <is>
          <t>3</t>
        </is>
      </c>
      <c r="AV62" s="2" t="inlineStr">
        <is>
          <t/>
        </is>
      </c>
      <c r="AW62" t="inlineStr">
        <is>
          <t/>
        </is>
      </c>
      <c r="AX62" s="2" t="inlineStr">
        <is>
          <t>Radna skupina za SIS-TECH</t>
        </is>
      </c>
      <c r="AY62" s="2" t="inlineStr">
        <is>
          <t>2</t>
        </is>
      </c>
      <c r="AZ62" s="2" t="inlineStr">
        <is>
          <t/>
        </is>
      </c>
      <c r="BA62" t="inlineStr">
        <is>
          <t/>
        </is>
      </c>
      <c r="BB62" s="2" t="inlineStr">
        <is>
          <t>SIS-TECH munkacsoport</t>
        </is>
      </c>
      <c r="BC62" s="2" t="inlineStr">
        <is>
          <t>4</t>
        </is>
      </c>
      <c r="BD62" s="2" t="inlineStr">
        <is>
          <t/>
        </is>
      </c>
      <c r="BE62" t="inlineStr">
        <is>
          <t/>
        </is>
      </c>
      <c r="BF62" s="2" t="inlineStr">
        <is>
          <t>Gruppo SIS-TECH</t>
        </is>
      </c>
      <c r="BG62" s="2" t="inlineStr">
        <is>
          <t>3</t>
        </is>
      </c>
      <c r="BH62" s="2" t="inlineStr">
        <is>
          <t/>
        </is>
      </c>
      <c r="BI62" t="inlineStr">
        <is>
          <t>Soppresso nel 2010; le sue funzioni sono state riprese dal nuovo gruppo per le questioni Schengen &lt;a href="/entry/result/3523410/all" id="ENTRY_TO_ENTRY_CONVERTER" target="_blank"&gt;IATE:3523410&lt;/a&gt;</t>
        </is>
      </c>
      <c r="BJ62" s="2" t="inlineStr">
        <is>
          <t>SIS ir TECH darbo grupė</t>
        </is>
      </c>
      <c r="BK62" s="2" t="inlineStr">
        <is>
          <t>4</t>
        </is>
      </c>
      <c r="BL62" s="2" t="inlineStr">
        <is>
          <t/>
        </is>
      </c>
      <c r="BM62" t="inlineStr">
        <is>
          <t/>
        </is>
      </c>
      <c r="BN62" s="2" t="inlineStr">
        <is>
          <t>&lt;i&gt;SIS-TECH&lt;/i&gt; jautājumu darba grupa</t>
        </is>
      </c>
      <c r="BO62" s="2" t="inlineStr">
        <is>
          <t>4</t>
        </is>
      </c>
      <c r="BP62" s="2" t="inlineStr">
        <is>
          <t/>
        </is>
      </c>
      <c r="BQ62" t="inlineStr">
        <is>
          <t/>
        </is>
      </c>
      <c r="BR62" s="2" t="inlineStr">
        <is>
          <t>Grupp ta' Ħidma SIS-TECH</t>
        </is>
      </c>
      <c r="BS62" s="2" t="inlineStr">
        <is>
          <t>3</t>
        </is>
      </c>
      <c r="BT62" s="2" t="inlineStr">
        <is>
          <t/>
        </is>
      </c>
      <c r="BU62" t="inlineStr">
        <is>
          <t/>
        </is>
      </c>
      <c r="BV62" s="2" t="inlineStr">
        <is>
          <t>Groep SIS-techniek</t>
        </is>
      </c>
      <c r="BW62" s="2" t="inlineStr">
        <is>
          <t>3</t>
        </is>
      </c>
      <c r="BX62" s="2" t="inlineStr">
        <is>
          <t/>
        </is>
      </c>
      <c r="BY62" t="inlineStr">
        <is>
          <t/>
        </is>
      </c>
      <c r="BZ62" s="2" t="inlineStr">
        <is>
          <t>Grupa Robocza ds. SIS-TECH</t>
        </is>
      </c>
      <c r="CA62" s="2" t="inlineStr">
        <is>
          <t>3</t>
        </is>
      </c>
      <c r="CB62" s="2" t="inlineStr">
        <is>
          <t/>
        </is>
      </c>
      <c r="CC62" t="inlineStr">
        <is>
          <t/>
        </is>
      </c>
      <c r="CD62" s="2" t="inlineStr">
        <is>
          <t>Grupo do SIS-TECH</t>
        </is>
      </c>
      <c r="CE62" s="2" t="inlineStr">
        <is>
          <t>3</t>
        </is>
      </c>
      <c r="CF62" s="2" t="inlineStr">
        <is>
          <t/>
        </is>
      </c>
      <c r="CG62" t="inlineStr">
        <is>
          <t>Instância preparatória dos trabalhos do Conselho (Justiça e Assuntos Internos).&lt;br&gt;Com a entrada em vigor do Tratado de Lisboa, em 01.12.2009, e a consequente reestruturação das instâncias de trabalho no domínio da JAI, as funções deste Grupo foram integradas no novo &lt;b&gt;Grupo para as Questões de Schengen&lt;/b&gt; &lt;a href="/entry/result/3523410/all" id="ENTRY_TO_ENTRY_CONVERTER" target="_blank"&gt;IATE:3523410&lt;/a&gt; , quando a Agência para o SIS, o VIS e o EURODAC &lt;a href="/entry/result/3510721/all" id="ENTRY_TO_ENTRY_CONVERTER" target="_blank"&gt;IATE:3510721&lt;/a&gt; entrou em funcionamento.</t>
        </is>
      </c>
      <c r="CH62" s="2" t="inlineStr">
        <is>
          <t>Grupul de lucru SIS-TECH</t>
        </is>
      </c>
      <c r="CI62" s="2" t="inlineStr">
        <is>
          <t>4</t>
        </is>
      </c>
      <c r="CJ62" s="2" t="inlineStr">
        <is>
          <t/>
        </is>
      </c>
      <c r="CK62" t="inlineStr">
        <is>
          <t/>
        </is>
      </c>
      <c r="CL62" s="2" t="inlineStr">
        <is>
          <t>pracovná skupina SIS-TECH</t>
        </is>
      </c>
      <c r="CM62" s="2" t="inlineStr">
        <is>
          <t>3</t>
        </is>
      </c>
      <c r="CN62" s="2" t="inlineStr">
        <is>
          <t/>
        </is>
      </c>
      <c r="CO62" t="inlineStr">
        <is>
          <t/>
        </is>
      </c>
      <c r="CP62" s="2" t="inlineStr">
        <is>
          <t>Delovna skupina SIS-TECH</t>
        </is>
      </c>
      <c r="CQ62" s="2" t="inlineStr">
        <is>
          <t>4</t>
        </is>
      </c>
      <c r="CR62" s="2" t="inlineStr">
        <is>
          <t/>
        </is>
      </c>
      <c r="CS62" t="inlineStr">
        <is>
          <t/>
        </is>
      </c>
      <c r="CT62" s="2" t="inlineStr">
        <is>
          <t>SIS-Tech-gruppen</t>
        </is>
      </c>
      <c r="CU62" s="2" t="inlineStr">
        <is>
          <t>3</t>
        </is>
      </c>
      <c r="CV62" s="2" t="inlineStr">
        <is>
          <t/>
        </is>
      </c>
      <c r="CW62" t="inlineStr">
        <is>
          <t/>
        </is>
      </c>
    </row>
    <row r="63">
      <c r="A63" s="1" t="str">
        <f>HYPERLINK("https://iate.europa.eu/entry/result/814140/all", "814140")</f>
        <v>814140</v>
      </c>
      <c r="B63" t="inlineStr">
        <is>
          <t>TRANSPORT;ENVIRONMENT</t>
        </is>
      </c>
      <c r="C63" t="inlineStr">
        <is>
          <t>TRANSPORT|air and space transport|air transport;ENVIRONMENT|environmental policy|climate change policy|emission trading|EU Emissions Trading Scheme</t>
        </is>
      </c>
      <c r="D63" t="inlineStr">
        <is>
          <t>yes</t>
        </is>
      </c>
      <c r="E63" t="inlineStr">
        <is>
          <t/>
        </is>
      </c>
      <c r="F63" t="inlineStr">
        <is>
          <t/>
        </is>
      </c>
      <c r="G63" t="inlineStr">
        <is>
          <t/>
        </is>
      </c>
      <c r="H63" t="inlineStr">
        <is>
          <t/>
        </is>
      </c>
      <c r="I63" t="inlineStr">
        <is>
          <t/>
        </is>
      </c>
      <c r="J63" t="inlineStr">
        <is>
          <t/>
        </is>
      </c>
      <c r="K63" t="inlineStr">
        <is>
          <t/>
        </is>
      </c>
      <c r="L63" t="inlineStr">
        <is>
          <t/>
        </is>
      </c>
      <c r="M63" t="inlineStr">
        <is>
          <t/>
        </is>
      </c>
      <c r="N63" t="inlineStr">
        <is>
          <t/>
        </is>
      </c>
      <c r="O63" t="inlineStr">
        <is>
          <t/>
        </is>
      </c>
      <c r="P63" t="inlineStr">
        <is>
          <t/>
        </is>
      </c>
      <c r="Q63" t="inlineStr">
        <is>
          <t/>
        </is>
      </c>
      <c r="R63" s="2" t="inlineStr">
        <is>
          <t>gewerblicher Luftverkehrsbetrieb|
gewerblicher Luftverkehrsbetreiber</t>
        </is>
      </c>
      <c r="S63" s="2" t="inlineStr">
        <is>
          <t>3|
3</t>
        </is>
      </c>
      <c r="T63" s="2" t="inlineStr">
        <is>
          <t xml:space="preserve">|
</t>
        </is>
      </c>
      <c r="U63" t="inlineStr">
        <is>
          <t>Betreiber, der gegen Entgelt Linien- oder Bedarfsflugverkehrsleistungen für die Öffentlichkeit erbringt, bei denen er Fluggäste, Fracht oder Post befördert</t>
        </is>
      </c>
      <c r="V63" t="inlineStr">
        <is>
          <t/>
        </is>
      </c>
      <c r="W63" t="inlineStr">
        <is>
          <t/>
        </is>
      </c>
      <c r="X63" t="inlineStr">
        <is>
          <t/>
        </is>
      </c>
      <c r="Y63" t="inlineStr">
        <is>
          <t/>
        </is>
      </c>
      <c r="Z63" s="2" t="inlineStr">
        <is>
          <t>commercial air transport operator</t>
        </is>
      </c>
      <c r="AA63" s="2" t="inlineStr">
        <is>
          <t>3</t>
        </is>
      </c>
      <c r="AB63" s="2" t="inlineStr">
        <is>
          <t/>
        </is>
      </c>
      <c r="AC63" t="inlineStr">
        <is>
          <t>operator that, for remuneration, provides scheduled or non-scheduled air transport services to the public for the carriage of passengers, freight or mail</t>
        </is>
      </c>
      <c r="AD63" s="2" t="inlineStr">
        <is>
          <t>operador de transporte aéreo comercial</t>
        </is>
      </c>
      <c r="AE63" s="2" t="inlineStr">
        <is>
          <t>3</t>
        </is>
      </c>
      <c r="AF63" s="2" t="inlineStr">
        <is>
          <t/>
        </is>
      </c>
      <c r="AG63" t="inlineStr">
        <is>
          <t>Operador que presta al público,
 a cambio de una remuneración, servicios de transporte aéreo regulares o
 no regulares, para el transporte de pasajeros, correo o carga.</t>
        </is>
      </c>
      <c r="AH63" s="2" t="inlineStr">
        <is>
          <t>ärilises lennutranspordis kasutatava õhusõiduki käitaja</t>
        </is>
      </c>
      <c r="AI63" s="2" t="inlineStr">
        <is>
          <t>3</t>
        </is>
      </c>
      <c r="AJ63" s="2" t="inlineStr">
        <is>
          <t/>
        </is>
      </c>
      <c r="AK63" t="inlineStr">
        <is>
          <t>õhusõiduki käitaja, kes tasu eest osutab avalikkusele regulaar- ja mitteregulaarlendude teenust reisijate, kauba või posti veoks</t>
        </is>
      </c>
      <c r="AL63" s="2" t="inlineStr">
        <is>
          <t>kaupallisen lentoliikenteen harjoittaja</t>
        </is>
      </c>
      <c r="AM63" s="2" t="inlineStr">
        <is>
          <t>3</t>
        </is>
      </c>
      <c r="AN63" s="2" t="inlineStr">
        <is>
          <t/>
        </is>
      </c>
      <c r="AO63" t="inlineStr">
        <is>
          <t>toiminnanharjoittaja, joka tarjoaa korvausta vastaan säännöllisiä tai muita kuin säännöllisiä lentoliikennepalveluja matkustajien, rahdin tai postin kuljettamiseksi</t>
        </is>
      </c>
      <c r="AP63" s="2" t="inlineStr">
        <is>
          <t>transporteur aérien commercial</t>
        </is>
      </c>
      <c r="AQ63" s="2" t="inlineStr">
        <is>
          <t>3</t>
        </is>
      </c>
      <c r="AR63" s="2" t="inlineStr">
        <is>
          <t/>
        </is>
      </c>
      <c r="AS63" t="inlineStr">
        <is>
          <t>exploitant qui fournit au public, contre rémunération, des services réguliers ou non réguliers de transport aérien pour l’acheminement de passagers, de fret ou de courrier</t>
        </is>
      </c>
      <c r="AT63" s="2" t="inlineStr">
        <is>
          <t>oibreoir aeriompair tráchtála</t>
        </is>
      </c>
      <c r="AU63" s="2" t="inlineStr">
        <is>
          <t>3</t>
        </is>
      </c>
      <c r="AV63" s="2" t="inlineStr">
        <is>
          <t/>
        </is>
      </c>
      <c r="AW63" t="inlineStr">
        <is>
          <t/>
        </is>
      </c>
      <c r="AX63" t="inlineStr">
        <is>
          <t/>
        </is>
      </c>
      <c r="AY63" t="inlineStr">
        <is>
          <t/>
        </is>
      </c>
      <c r="AZ63" t="inlineStr">
        <is>
          <t/>
        </is>
      </c>
      <c r="BA63" t="inlineStr">
        <is>
          <t/>
        </is>
      </c>
      <c r="BB63" s="2" t="inlineStr">
        <is>
          <t>kereskedelmi légi közlekedési üzemeltető</t>
        </is>
      </c>
      <c r="BC63" s="2" t="inlineStr">
        <is>
          <t>3</t>
        </is>
      </c>
      <c r="BD63" s="2" t="inlineStr">
        <is>
          <t/>
        </is>
      </c>
      <c r="BE63" t="inlineStr">
        <is>
          <t>olyan üzemeltető, amely díjazás ellenében menetrendszerűen vagy nem menetrendszerűen utasok, áru vagy postai küldemények szállítására irányuló légiközlekedési szolgáltatást nyújt a nagyközönség számára</t>
        </is>
      </c>
      <c r="BF63" s="2" t="inlineStr">
        <is>
          <t>operatore di trasporto aereo commerciale</t>
        </is>
      </c>
      <c r="BG63" s="2" t="inlineStr">
        <is>
          <t>3</t>
        </is>
      </c>
      <c r="BH63" s="2" t="inlineStr">
        <is>
          <t/>
        </is>
      </c>
      <c r="BI63" t="inlineStr">
        <is>
          <t>operatore il quale, dietro compenso, fornisce al pubblico servizi aerei di linea o non di linea per il trasporto di passeggeri, merci o posta</t>
        </is>
      </c>
      <c r="BJ63" s="2" t="inlineStr">
        <is>
          <t>komercinio oro transporto vežėjas|
komercinis oro vežėjas|
komercinės oro transporto priemonės naudotojas</t>
        </is>
      </c>
      <c r="BK63" s="2" t="inlineStr">
        <is>
          <t>3|
3|
3</t>
        </is>
      </c>
      <c r="BL63" s="2" t="inlineStr">
        <is>
          <t xml:space="preserve">|
admitted|
</t>
        </is>
      </c>
      <c r="BM63" t="inlineStr">
        <is>
          <t>subjektas, už atlygį visuomenei teikiantis 
reguliariojo ar nereguliariojo oro susisiekimo paslaugas – skraidinantis keleivius krovinius ar paštą</t>
        </is>
      </c>
      <c r="BN63" t="inlineStr">
        <is>
          <t/>
        </is>
      </c>
      <c r="BO63" t="inlineStr">
        <is>
          <t/>
        </is>
      </c>
      <c r="BP63" t="inlineStr">
        <is>
          <t/>
        </is>
      </c>
      <c r="BQ63" t="inlineStr">
        <is>
          <t/>
        </is>
      </c>
      <c r="BR63" s="2" t="inlineStr">
        <is>
          <t>operatur kummerċjali tat-trasport bl-ajru</t>
        </is>
      </c>
      <c r="BS63" s="2" t="inlineStr">
        <is>
          <t>3</t>
        </is>
      </c>
      <c r="BT63" s="2" t="inlineStr">
        <is>
          <t/>
        </is>
      </c>
      <c r="BU63" t="inlineStr">
        <is>
          <t>operatur li, għal rimunerazzjoni, jipprovdi servizzi ta’ trasport bl-ajru skedati jew mhux skedati lill-pubbliku għall-ġarr ta’ passiġġieri, merkanzija jew posta</t>
        </is>
      </c>
      <c r="BV63" s="2" t="inlineStr">
        <is>
          <t>commerciële luchtvervoersonderneming</t>
        </is>
      </c>
      <c r="BW63" s="2" t="inlineStr">
        <is>
          <t>3</t>
        </is>
      </c>
      <c r="BX63" s="2" t="inlineStr">
        <is>
          <t/>
        </is>
      </c>
      <c r="BY63" t="inlineStr">
        <is>
          <t>exploitant
 die voor het publiek tegen vergoeding, geregelde of niet-geregelde
 luchtdiensten uitvoert voor het vervoer van passagiers, vracht of post</t>
        </is>
      </c>
      <c r="BZ63" s="2" t="inlineStr">
        <is>
          <t>operator wykonujący przewozy zarobkowe|
operator wykonujący zarobkowe przewozy lotnicze</t>
        </is>
      </c>
      <c r="CA63" s="2" t="inlineStr">
        <is>
          <t>3|
3</t>
        </is>
      </c>
      <c r="CB63" s="2" t="inlineStr">
        <is>
          <t xml:space="preserve">|
</t>
        </is>
      </c>
      <c r="CC63" t="inlineStr">
        <is>
          <t>operator, który za wynagrodzeniem świadczy regularne i nieregularne usługi transportu lotniczego dla ludności w zakresie przewozu pasażerów, ładunków lub poczty</t>
        </is>
      </c>
      <c r="CD63" s="2" t="inlineStr">
        <is>
          <t>operador de transportes aéreos comerciais</t>
        </is>
      </c>
      <c r="CE63" s="2" t="inlineStr">
        <is>
          <t>3</t>
        </is>
      </c>
      <c r="CF63" s="2" t="inlineStr">
        <is>
          <t/>
        </is>
      </c>
      <c r="CG63" t="inlineStr">
        <is>
          <t>Operador que, mediante remuneração, presta serviços de transporte aéreo regulares ou não regulares ao público para o transporte de passageiros, carga ou correio.</t>
        </is>
      </c>
      <c r="CH63" s="2" t="inlineStr">
        <is>
          <t>operator de transport aerian comercial</t>
        </is>
      </c>
      <c r="CI63" s="2" t="inlineStr">
        <is>
          <t>3</t>
        </is>
      </c>
      <c r="CJ63" s="2" t="inlineStr">
        <is>
          <t/>
        </is>
      </c>
      <c r="CK63" t="inlineStr">
        <is>
          <t>operator care, în schimbul unei remuneraţii, furnizează publicului servicii de transport aerian regulate sau neregulate pentru transportul pasagerilor, mărfurilor sau al poştei</t>
        </is>
      </c>
      <c r="CL63" t="inlineStr">
        <is>
          <t/>
        </is>
      </c>
      <c r="CM63" t="inlineStr">
        <is>
          <t/>
        </is>
      </c>
      <c r="CN63" t="inlineStr">
        <is>
          <t/>
        </is>
      </c>
      <c r="CO63" t="inlineStr">
        <is>
          <t/>
        </is>
      </c>
      <c r="CP63" s="2" t="inlineStr">
        <is>
          <t>operator v komercialnem zračnem prevozu</t>
        </is>
      </c>
      <c r="CQ63" s="2" t="inlineStr">
        <is>
          <t>3</t>
        </is>
      </c>
      <c r="CR63" s="2" t="inlineStr">
        <is>
          <t/>
        </is>
      </c>
      <c r="CS63" t="inlineStr">
        <is>
          <t>oseba, ki upravlja z zrakoplovom med izvajanjem letalske dejavnosti iz Priloge I, ali lastnik zrakoplova, kadar lastnik zrakoplova identitete te osebe ne pozna ali je ne navede</t>
        </is>
      </c>
      <c r="CT63" t="inlineStr">
        <is>
          <t/>
        </is>
      </c>
      <c r="CU63" t="inlineStr">
        <is>
          <t/>
        </is>
      </c>
      <c r="CV63" t="inlineStr">
        <is>
          <t/>
        </is>
      </c>
      <c r="CW63" t="inlineStr">
        <is>
          <t/>
        </is>
      </c>
    </row>
    <row r="64">
      <c r="A64" s="1" t="str">
        <f>HYPERLINK("https://iate.europa.eu/entry/result/834590/all", "834590")</f>
        <v>834590</v>
      </c>
      <c r="B64" t="inlineStr">
        <is>
          <t>TRANSPORT;ENVIRONMENT</t>
        </is>
      </c>
      <c r="C64" t="inlineStr">
        <is>
          <t>TRANSPORT|air and space transport|air transport;ENVIRONMENT|environmental policy|climate change policy|emission trading|EU Emissions Trading Scheme</t>
        </is>
      </c>
      <c r="D64" t="inlineStr">
        <is>
          <t>yes</t>
        </is>
      </c>
      <c r="E64" t="inlineStr">
        <is>
          <t/>
        </is>
      </c>
      <c r="F64" s="2" t="inlineStr">
        <is>
          <t>оператор на въздухоплавателно средство</t>
        </is>
      </c>
      <c r="G64" s="2" t="inlineStr">
        <is>
          <t>3</t>
        </is>
      </c>
      <c r="H64" s="2" t="inlineStr">
        <is>
          <t/>
        </is>
      </c>
      <c r="I64" t="inlineStr">
        <is>
          <t/>
        </is>
      </c>
      <c r="J64" s="2" t="inlineStr">
        <is>
          <t>provozovatel letadla</t>
        </is>
      </c>
      <c r="K64" s="2" t="inlineStr">
        <is>
          <t>3</t>
        </is>
      </c>
      <c r="L64" s="2" t="inlineStr">
        <is>
          <t/>
        </is>
      </c>
      <c r="M64" t="inlineStr">
        <is>
          <t/>
        </is>
      </c>
      <c r="N64" s="2" t="inlineStr">
        <is>
          <t>luftfartøjsoperatør|
luftfartsoperatør|
flyoperatør</t>
        </is>
      </c>
      <c r="O64" s="2" t="inlineStr">
        <is>
          <t>4|
4|
4</t>
        </is>
      </c>
      <c r="P64" s="2" t="inlineStr">
        <is>
          <t xml:space="preserve">|
|
</t>
        </is>
      </c>
      <c r="Q64" t="inlineStr">
        <is>
          <t/>
        </is>
      </c>
      <c r="R64" s="2" t="inlineStr">
        <is>
          <t>Luftfahrzeugbetreiber</t>
        </is>
      </c>
      <c r="S64" s="2" t="inlineStr">
        <is>
          <t>3</t>
        </is>
      </c>
      <c r="T64" s="2" t="inlineStr">
        <is>
          <t/>
        </is>
      </c>
      <c r="U64" t="inlineStr">
        <is>
          <t>Person oder Rechtspersönlichkeit, die ständige Verfügungsgewalt über die Nutzung oder den Betrieb eines Luftfahrzeugs hat, jedoch kein Luftfahrtunternehmen ist; die als Eigentümer des Luftfahrzeugs eingetragene natürliche oder juristische Person gilt als Betreiber, es sei denn, sie kann nachweisen, dass eine andere Person das Luftfahrzeug betreibt</t>
        </is>
      </c>
      <c r="V64" s="2" t="inlineStr">
        <is>
          <t>αερομεταφορέας</t>
        </is>
      </c>
      <c r="W64" s="2" t="inlineStr">
        <is>
          <t>2</t>
        </is>
      </c>
      <c r="X64" s="2" t="inlineStr">
        <is>
          <t/>
        </is>
      </c>
      <c r="Y64" t="inlineStr">
        <is>
          <t/>
        </is>
      </c>
      <c r="Z64" s="2" t="inlineStr">
        <is>
          <t>aircraft operator|
aircraft operating agency|
operator</t>
        </is>
      </c>
      <c r="AA64" s="2" t="inlineStr">
        <is>
          <t>3|
1|
3</t>
        </is>
      </c>
      <c r="AB64" s="2" t="inlineStr">
        <is>
          <t xml:space="preserve">|
|
</t>
        </is>
      </c>
      <c r="AC64" t="inlineStr">
        <is>
          <t>person, organisation or enterprise engaged in or offering to engage in an aircraft operation</t>
        </is>
      </c>
      <c r="AD64" s="2" t="inlineStr">
        <is>
          <t>operador de aeronaves</t>
        </is>
      </c>
      <c r="AE64" s="2" t="inlineStr">
        <is>
          <t>3</t>
        </is>
      </c>
      <c r="AF64" s="2" t="inlineStr">
        <is>
          <t/>
        </is>
      </c>
      <c r="AG64" t="inlineStr">
        <is>
          <t>Persona que opera una aeronave en el momento 
en que realiza una actividad de aviación enumerada en el anexo I de la Directiva 2008/101/CE o bien 
el propietario de la aeronave, si se desconoce la identidad de dicha 
persona o no es identificado por el propietario de la aeronave.</t>
        </is>
      </c>
      <c r="AH64" s="2" t="inlineStr">
        <is>
          <t>õhusõiduki käitaja</t>
        </is>
      </c>
      <c r="AI64" s="2" t="inlineStr">
        <is>
          <t>3</t>
        </is>
      </c>
      <c r="AJ64" s="2" t="inlineStr">
        <is>
          <t/>
        </is>
      </c>
      <c r="AK64" t="inlineStr">
        <is>
          <t/>
        </is>
      </c>
      <c r="AL64" s="2" t="inlineStr">
        <is>
          <t>lentotoiminnan harjoittaja|
ilma-aluksen käyttäjä</t>
        </is>
      </c>
      <c r="AM64" s="2" t="inlineStr">
        <is>
          <t>3|
3</t>
        </is>
      </c>
      <c r="AN64" s="2" t="inlineStr">
        <is>
          <t xml:space="preserve">|
</t>
        </is>
      </c>
      <c r="AO64" t="inlineStr">
        <is>
          <t>henkilö tai yhteisö, joka ei ole lentoliikenteen harjoittaja mutta jolla on ilma-aluksen käyttöä tai toimintaa koskeva jatkuva todellinen määräämisvalta; luonnollisen henkilön tai oikeushenkilön, jonka nimiin ilma-alus on rekisteröity, oletetaan olevan sen käyttäjä, jollei kyseinen henkilö voi osoittaa ilma-aluksen käyttäjän olevan joku muu</t>
        </is>
      </c>
      <c r="AP64" s="2" t="inlineStr">
        <is>
          <t>exploitant d'aéronef</t>
        </is>
      </c>
      <c r="AQ64" s="2" t="inlineStr">
        <is>
          <t>3</t>
        </is>
      </c>
      <c r="AR64" s="2" t="inlineStr">
        <is>
          <t/>
        </is>
      </c>
      <c r="AS64" t="inlineStr">
        <is>
          <t>personne, organisme ou entreprise qui se livre ou propose de se livrer à l'exploitation d'un ou plusieurs aéronefs</t>
        </is>
      </c>
      <c r="AT64" s="2" t="inlineStr">
        <is>
          <t>oibreoir aerárthaigh</t>
        </is>
      </c>
      <c r="AU64" s="2" t="inlineStr">
        <is>
          <t>3</t>
        </is>
      </c>
      <c r="AV64" s="2" t="inlineStr">
        <is>
          <t/>
        </is>
      </c>
      <c r="AW64" t="inlineStr">
        <is>
          <t/>
        </is>
      </c>
      <c r="AX64" s="2" t="inlineStr">
        <is>
          <t>operator zrakoplova</t>
        </is>
      </c>
      <c r="AY64" s="2" t="inlineStr">
        <is>
          <t>3</t>
        </is>
      </c>
      <c r="AZ64" s="2" t="inlineStr">
        <is>
          <t/>
        </is>
      </c>
      <c r="BA64" t="inlineStr">
        <is>
          <t>osoba ili subjekt koji nije zračni prijevoznik i koji stalno i djelatno odlučuje o uporabi ili radu zrakoplova</t>
        </is>
      </c>
      <c r="BB64" s="2" t="inlineStr">
        <is>
          <t>légijármű-üzembentartó|
légijármű-üzemeltető</t>
        </is>
      </c>
      <c r="BC64" s="2" t="inlineStr">
        <is>
          <t>4|
3</t>
        </is>
      </c>
      <c r="BD64" s="2" t="inlineStr">
        <is>
          <t>|
admitted</t>
        </is>
      </c>
      <c r="BE64" t="inlineStr">
        <is>
          <t>olyan jogi vagy természetes személy, amely vagy aki egy vagy több légi járművet üzemben tart vagy üzemben szándékozik tartani</t>
        </is>
      </c>
      <c r="BF64" s="2" t="inlineStr">
        <is>
          <t>operatore di aeromobili|
operatore aereo|
operatore di aeromobile</t>
        </is>
      </c>
      <c r="BG64" s="2" t="inlineStr">
        <is>
          <t>3|
3|
3</t>
        </is>
      </c>
      <c r="BH64" s="2" t="inlineStr">
        <is>
          <t xml:space="preserve">|
|
</t>
        </is>
      </c>
      <c r="BI64" t="inlineStr">
        <is>
          <t>persona che opera un aeromobile nel momento in cui è esercitata una delle attività di trasporto aereo elencate nell’allegato I o, nel caso in cui tale persona non sia conosciuta o non identificata dal proprietario dell’aeromobile, il proprietario dell’aeromobile</t>
        </is>
      </c>
      <c r="BJ64" s="2" t="inlineStr">
        <is>
          <t>orlaivio operatorius|
orlaivio naudotojas</t>
        </is>
      </c>
      <c r="BK64" s="2" t="inlineStr">
        <is>
          <t>3|
3</t>
        </is>
      </c>
      <c r="BL64" s="2" t="inlineStr">
        <is>
          <t>|
preferred</t>
        </is>
      </c>
      <c r="BM64" t="inlineStr">
        <is>
          <t>asmuo ar įmonė, kuri nėra oro vežėjas ir kurios nuolatinėje dispozicijoje yra orlaivio naudojimas ar eksploatavimas; fizinis ar juridinis asmuo, kurio vardu įregistruotas orlaivis, laikomas naudotoju, išskyrus tuo atveju, jeigu toks asmuo įrodo, kad naudotojas yra kitas asmuo</t>
        </is>
      </c>
      <c r="BN64" s="2" t="inlineStr">
        <is>
          <t>gaisakuģa operators|
gaisa kuģa ekspluatants</t>
        </is>
      </c>
      <c r="BO64" s="2" t="inlineStr">
        <is>
          <t>3|
3</t>
        </is>
      </c>
      <c r="BP64" s="2" t="inlineStr">
        <is>
          <t xml:space="preserve">|
</t>
        </is>
      </c>
      <c r="BQ64" t="inlineStr">
        <is>
          <t>persona, kas ekspluatē gaisakuģi laikā, kad tas veic kādu &lt;a href="https://eur-lex.europa.eu/legal-content/LV/TXT/?uri=CELEX:32008L0101" target="_blank"&gt;I pielikumā&lt;/a&gt; uzskaitītu aviācijas darbību, vai arī, ja šīs personas identitāte nav zināma vai gaisakuģa īpašnieks to nav uzrādījis, – gaisakuģa īpašnieks</t>
        </is>
      </c>
      <c r="BR64" s="2" t="inlineStr">
        <is>
          <t>operatur ta' inġenju tal-ajru</t>
        </is>
      </c>
      <c r="BS64" s="2" t="inlineStr">
        <is>
          <t>3</t>
        </is>
      </c>
      <c r="BT64" s="2" t="inlineStr">
        <is>
          <t/>
        </is>
      </c>
      <c r="BU64" t="inlineStr">
        <is>
          <t>Il-persuna li tħaddem inġenju tal-ajru waqt waħda mill-attivitajiet tal-avjazzjoni elenkati fl-Anness I jew jekk din il-persuna ma tkunx identifikata jew magħrufa, sid l-inġenju tal-ajru</t>
        </is>
      </c>
      <c r="BV64" s="2" t="inlineStr">
        <is>
          <t>vliegtuigexploitant|
exploitant van luchtvaartuigen|
luchtvaartuigexploitant</t>
        </is>
      </c>
      <c r="BW64" s="2" t="inlineStr">
        <is>
          <t>3|
3|
3</t>
        </is>
      </c>
      <c r="BX64" s="2" t="inlineStr">
        <is>
          <t xml:space="preserve">|
|
</t>
        </is>
      </c>
      <c r="BY64" t="inlineStr">
        <is>
          <t>persoon
 die een luchtvaartuig exploiteert op het moment dat dit een in bijlage I
 genoemde luchtvaartactiviteit uitoefent of, wanneer die persoon niet bekend
 is of niet is geïdentificeerd door de eigenaar van het vliegtuig, de eigenaar
 van het vliegtuig</t>
        </is>
      </c>
      <c r="BZ64" s="2" t="inlineStr">
        <is>
          <t>operator statku powietrznego|
użytkownik statku powietrznego</t>
        </is>
      </c>
      <c r="CA64" s="2" t="inlineStr">
        <is>
          <t>3|
3</t>
        </is>
      </c>
      <c r="CB64" s="2" t="inlineStr">
        <is>
          <t xml:space="preserve">|
</t>
        </is>
      </c>
      <c r="CC64" t="inlineStr">
        <is>
          <t>osoba, która eksploatuje statek powietrzny w czasie wykonywania działania lotniczego lub właściciel statku powietrznego, w przypadku gdy wspomniana osoba nie jest znana lub nie została wskazana przez właściciela statku powietrznego</t>
        </is>
      </c>
      <c r="CD64" s="2" t="inlineStr">
        <is>
          <t>operador da aeronave</t>
        </is>
      </c>
      <c r="CE64" s="2" t="inlineStr">
        <is>
          <t>2</t>
        </is>
      </c>
      <c r="CF64" s="2" t="inlineStr">
        <is>
          <t/>
        </is>
      </c>
      <c r="CG64" t="inlineStr">
        <is>
          <t/>
        </is>
      </c>
      <c r="CH64" s="2" t="inlineStr">
        <is>
          <t>transportator care utilizează aeronava|
operator de aeronave</t>
        </is>
      </c>
      <c r="CI64" s="2" t="inlineStr">
        <is>
          <t>2|
3</t>
        </is>
      </c>
      <c r="CJ64" s="2" t="inlineStr">
        <is>
          <t xml:space="preserve">|
</t>
        </is>
      </c>
      <c r="CK64" t="inlineStr">
        <is>
          <t/>
        </is>
      </c>
      <c r="CL64" s="2" t="inlineStr">
        <is>
          <t>prevádzkovateľ lietadla</t>
        </is>
      </c>
      <c r="CM64" s="2" t="inlineStr">
        <is>
          <t>3</t>
        </is>
      </c>
      <c r="CN64" s="2" t="inlineStr">
        <is>
          <t/>
        </is>
      </c>
      <c r="CO64" t="inlineStr">
        <is>
          <t/>
        </is>
      </c>
      <c r="CP64" s="2" t="inlineStr">
        <is>
          <t>letalski operater|
operater zrakoplova</t>
        </is>
      </c>
      <c r="CQ64" s="2" t="inlineStr">
        <is>
          <t>3|
2</t>
        </is>
      </c>
      <c r="CR64" s="2" t="inlineStr">
        <is>
          <t xml:space="preserve">preferred|
</t>
        </is>
      </c>
      <c r="CS64" t="inlineStr">
        <is>
          <t>Pravna ali fizična oseba, ki ni letalski prevoznik in stalno dejansko odloča o uporabi ali operacijah zrakoplova; predpostavlja se, da je letalski operater pravna ali fizična oseba, na ime katere je zrakoplov registriran, razen če ta oseba ne dokaže, da je operater neka druga oseba.</t>
        </is>
      </c>
      <c r="CT64" s="2" t="inlineStr">
        <is>
          <t>luftfartygsoperatör</t>
        </is>
      </c>
      <c r="CU64" s="2" t="inlineStr">
        <is>
          <t>3</t>
        </is>
      </c>
      <c r="CV64" s="2" t="inlineStr">
        <is>
          <t/>
        </is>
      </c>
      <c r="CW64" t="inlineStr">
        <is>
          <t>Person eller organ som inte är ett lufttrafikföretag och som fortlöpande faktiskt beslutar om luftfartygets användning eller drift, varvid den fysiska eller juridiska person i vars namn luftfartyget är registrerat ska anses vara operatör, såvida inte vederbörande kan bevisa att en annan person är operatör.</t>
        </is>
      </c>
    </row>
    <row r="65">
      <c r="A65" s="1" t="str">
        <f>HYPERLINK("https://iate.europa.eu/entry/result/29564/all", "29564")</f>
        <v>29564</v>
      </c>
      <c r="B65" t="inlineStr">
        <is>
          <t>TRANSPORT</t>
        </is>
      </c>
      <c r="C65" t="inlineStr">
        <is>
          <t>TRANSPORT|air and space transport|air transport</t>
        </is>
      </c>
      <c r="D65" t="inlineStr">
        <is>
          <t>no</t>
        </is>
      </c>
      <c r="E65" t="inlineStr">
        <is>
          <t/>
        </is>
      </c>
      <c r="F65" t="inlineStr">
        <is>
          <t/>
        </is>
      </c>
      <c r="G65" t="inlineStr">
        <is>
          <t/>
        </is>
      </c>
      <c r="H65" t="inlineStr">
        <is>
          <t/>
        </is>
      </c>
      <c r="I65" t="inlineStr">
        <is>
          <t/>
        </is>
      </c>
      <c r="J65" t="inlineStr">
        <is>
          <t/>
        </is>
      </c>
      <c r="K65" t="inlineStr">
        <is>
          <t/>
        </is>
      </c>
      <c r="L65" t="inlineStr">
        <is>
          <t/>
        </is>
      </c>
      <c r="M65" t="inlineStr">
        <is>
          <t/>
        </is>
      </c>
      <c r="N65" s="2" t="inlineStr">
        <is>
          <t>luftfartsforetagende</t>
        </is>
      </c>
      <c r="O65" s="2" t="inlineStr">
        <is>
          <t>3</t>
        </is>
      </c>
      <c r="P65" s="2" t="inlineStr">
        <is>
          <t/>
        </is>
      </c>
      <c r="Q65" t="inlineStr">
        <is>
          <t>1.En person, et selskab eller andet foretagende, der har til formål at beskæftige sig med flyvevirksomhed.</t>
        </is>
      </c>
      <c r="R65" s="2" t="inlineStr">
        <is>
          <t>Luftfahrtunternehmer</t>
        </is>
      </c>
      <c r="S65" s="2" t="inlineStr">
        <is>
          <t>3</t>
        </is>
      </c>
      <c r="T65" s="2" t="inlineStr">
        <is>
          <t/>
        </is>
      </c>
      <c r="U65" t="inlineStr">
        <is>
          <t/>
        </is>
      </c>
      <c r="V65" s="2" t="inlineStr">
        <is>
          <t>εκμεταλλευόμενος|
αερομεταφορέας</t>
        </is>
      </c>
      <c r="W65" s="2" t="inlineStr">
        <is>
          <t>3|
3</t>
        </is>
      </c>
      <c r="X65" s="2" t="inlineStr">
        <is>
          <t xml:space="preserve">|
</t>
        </is>
      </c>
      <c r="Y65" t="inlineStr">
        <is>
          <t/>
        </is>
      </c>
      <c r="Z65" s="2" t="inlineStr">
        <is>
          <t>operator|
air operator</t>
        </is>
      </c>
      <c r="AA65" s="2" t="inlineStr">
        <is>
          <t>3|
3</t>
        </is>
      </c>
      <c r="AB65" s="2" t="inlineStr">
        <is>
          <t xml:space="preserve">|
</t>
        </is>
      </c>
      <c r="AC65" t="inlineStr">
        <is>
          <t>undertaking authorised to carry out air operations</t>
        </is>
      </c>
      <c r="AD65" s="2" t="inlineStr">
        <is>
          <t>operador</t>
        </is>
      </c>
      <c r="AE65" s="2" t="inlineStr">
        <is>
          <t>3</t>
        </is>
      </c>
      <c r="AF65" s="2" t="inlineStr">
        <is>
          <t/>
        </is>
      </c>
      <c r="AG65" t="inlineStr">
        <is>
          <t/>
        </is>
      </c>
      <c r="AH65" t="inlineStr">
        <is>
          <t/>
        </is>
      </c>
      <c r="AI65" t="inlineStr">
        <is>
          <t/>
        </is>
      </c>
      <c r="AJ65" t="inlineStr">
        <is>
          <t/>
        </is>
      </c>
      <c r="AK65" t="inlineStr">
        <is>
          <t/>
        </is>
      </c>
      <c r="AL65" s="2" t="inlineStr">
        <is>
          <t>lentotoiminnan harjoittaja</t>
        </is>
      </c>
      <c r="AM65" s="2" t="inlineStr">
        <is>
          <t>3</t>
        </is>
      </c>
      <c r="AN65" s="2" t="inlineStr">
        <is>
          <t/>
        </is>
      </c>
      <c r="AO65" t="inlineStr">
        <is>
          <t/>
        </is>
      </c>
      <c r="AP65" s="2" t="inlineStr">
        <is>
          <t>exploitant aérien|
exploitant</t>
        </is>
      </c>
      <c r="AQ65" s="2" t="inlineStr">
        <is>
          <t>3|
3</t>
        </is>
      </c>
      <c r="AR65" s="2" t="inlineStr">
        <is>
          <t xml:space="preserve">|
</t>
        </is>
      </c>
      <c r="AS65" t="inlineStr">
        <is>
          <t>entreprise autorisée à fournir des services aériens</t>
        </is>
      </c>
      <c r="AT65" s="2" t="inlineStr">
        <is>
          <t>aeroibreoir</t>
        </is>
      </c>
      <c r="AU65" s="2" t="inlineStr">
        <is>
          <t>3</t>
        </is>
      </c>
      <c r="AV65" s="2" t="inlineStr">
        <is>
          <t/>
        </is>
      </c>
      <c r="AW65" t="inlineStr">
        <is>
          <t/>
        </is>
      </c>
      <c r="AX65" s="2" t="inlineStr">
        <is>
          <t>operator</t>
        </is>
      </c>
      <c r="AY65" s="2" t="inlineStr">
        <is>
          <t>3</t>
        </is>
      </c>
      <c r="AZ65" s="2" t="inlineStr">
        <is>
          <t/>
        </is>
      </c>
      <c r="BA65" t="inlineStr">
        <is>
          <t>fizička ili pravna osoba koja se bavi operiranjem zrakoplova ili nudi usluge operiranja zrakoplova</t>
        </is>
      </c>
      <c r="BB65" t="inlineStr">
        <is>
          <t/>
        </is>
      </c>
      <c r="BC65" t="inlineStr">
        <is>
          <t/>
        </is>
      </c>
      <c r="BD65" t="inlineStr">
        <is>
          <t/>
        </is>
      </c>
      <c r="BE65" t="inlineStr">
        <is>
          <t/>
        </is>
      </c>
      <c r="BF65" s="2" t="inlineStr">
        <is>
          <t>operatore</t>
        </is>
      </c>
      <c r="BG65" s="2" t="inlineStr">
        <is>
          <t>3</t>
        </is>
      </c>
      <c r="BH65" s="2" t="inlineStr">
        <is>
          <t/>
        </is>
      </c>
      <c r="BI65" t="inlineStr">
        <is>
          <t>1.Chiunque esegua un lavoro aeronautico o ne diriga direttamente l'esecuzione.</t>
        </is>
      </c>
      <c r="BJ65" s="2" t="inlineStr">
        <is>
          <t>veiklos vykdytojas</t>
        </is>
      </c>
      <c r="BK65" s="2" t="inlineStr">
        <is>
          <t>3</t>
        </is>
      </c>
      <c r="BL65" s="2" t="inlineStr">
        <is>
          <t/>
        </is>
      </c>
      <c r="BM65" t="inlineStr">
        <is>
          <t>asmuo, organizacija ar įmonė, naudojantys ar besisiūlantys naudoti vieną ar kelis orlaivius</t>
        </is>
      </c>
      <c r="BN65" t="inlineStr">
        <is>
          <t/>
        </is>
      </c>
      <c r="BO65" t="inlineStr">
        <is>
          <t/>
        </is>
      </c>
      <c r="BP65" t="inlineStr">
        <is>
          <t/>
        </is>
      </c>
      <c r="BQ65" t="inlineStr">
        <is>
          <t/>
        </is>
      </c>
      <c r="BR65" t="inlineStr">
        <is>
          <t/>
        </is>
      </c>
      <c r="BS65" t="inlineStr">
        <is>
          <t/>
        </is>
      </c>
      <c r="BT65" t="inlineStr">
        <is>
          <t/>
        </is>
      </c>
      <c r="BU65" t="inlineStr">
        <is>
          <t/>
        </is>
      </c>
      <c r="BV65" s="2" t="inlineStr">
        <is>
          <t>gebruiker van een luchtvaartuig|
ondernemer</t>
        </is>
      </c>
      <c r="BW65" s="2" t="inlineStr">
        <is>
          <t>3|
3</t>
        </is>
      </c>
      <c r="BX65" s="2" t="inlineStr">
        <is>
          <t xml:space="preserve">|
</t>
        </is>
      </c>
      <c r="BY65" t="inlineStr">
        <is>
          <t/>
        </is>
      </c>
      <c r="BZ65" s="2" t="inlineStr">
        <is>
          <t>operator</t>
        </is>
      </c>
      <c r="CA65" s="2" t="inlineStr">
        <is>
          <t>3</t>
        </is>
      </c>
      <c r="CB65" s="2" t="inlineStr">
        <is>
          <t/>
        </is>
      </c>
      <c r="CC65" t="inlineStr">
        <is>
          <t>Każda osoba, organizacja lub przedsiębiorstwo prowadząca lub oferująca działalność, w ramach której użytkowany jest statek powietrzny.</t>
        </is>
      </c>
      <c r="CD65" s="2" t="inlineStr">
        <is>
          <t>operador</t>
        </is>
      </c>
      <c r="CE65" s="2" t="inlineStr">
        <is>
          <t>3</t>
        </is>
      </c>
      <c r="CF65" s="2" t="inlineStr">
        <is>
          <t/>
        </is>
      </c>
      <c r="CG65" t="inlineStr">
        <is>
          <t/>
        </is>
      </c>
      <c r="CH65" t="inlineStr">
        <is>
          <t/>
        </is>
      </c>
      <c r="CI65" t="inlineStr">
        <is>
          <t/>
        </is>
      </c>
      <c r="CJ65" t="inlineStr">
        <is>
          <t/>
        </is>
      </c>
      <c r="CK65" t="inlineStr">
        <is>
          <t/>
        </is>
      </c>
      <c r="CL65" s="2" t="inlineStr">
        <is>
          <t>letecký prevádzkovateľ</t>
        </is>
      </c>
      <c r="CM65" s="2" t="inlineStr">
        <is>
          <t>3</t>
        </is>
      </c>
      <c r="CN65" s="2" t="inlineStr">
        <is>
          <t/>
        </is>
      </c>
      <c r="CO65" t="inlineStr">
        <is>
          <t/>
        </is>
      </c>
      <c r="CP65" t="inlineStr">
        <is>
          <t/>
        </is>
      </c>
      <c r="CQ65" t="inlineStr">
        <is>
          <t/>
        </is>
      </c>
      <c r="CR65" t="inlineStr">
        <is>
          <t/>
        </is>
      </c>
      <c r="CS65" t="inlineStr">
        <is>
          <t/>
        </is>
      </c>
      <c r="CT65" s="2" t="inlineStr">
        <is>
          <t>operatör</t>
        </is>
      </c>
      <c r="CU65" s="2" t="inlineStr">
        <is>
          <t>3</t>
        </is>
      </c>
      <c r="CV65" s="2" t="inlineStr">
        <is>
          <t/>
        </is>
      </c>
      <c r="CW65" t="inlineStr">
        <is>
          <t/>
        </is>
      </c>
    </row>
    <row r="66">
      <c r="A66" s="1" t="str">
        <f>HYPERLINK("https://iate.europa.eu/entry/result/795466/all", "795466")</f>
        <v>795466</v>
      </c>
      <c r="B66" t="inlineStr">
        <is>
          <t>INTERNATIONAL RELATIONS</t>
        </is>
      </c>
      <c r="C66" t="inlineStr">
        <is>
          <t>INTERNATIONAL RELATIONS|international affairs|international organisation;INTERNATIONAL RELATIONS|cooperation policy</t>
        </is>
      </c>
      <c r="D66" t="inlineStr">
        <is>
          <t>yes</t>
        </is>
      </c>
      <c r="E66" t="inlineStr">
        <is>
          <t/>
        </is>
      </c>
      <c r="F66" s="2" t="inlineStr">
        <is>
          <t>МОКП|
Интерпол|
Международна организация на криминалната полиция - Интерпол</t>
        </is>
      </c>
      <c r="G66" s="2" t="inlineStr">
        <is>
          <t>3|
4|
4</t>
        </is>
      </c>
      <c r="H66" s="2" t="inlineStr">
        <is>
          <t xml:space="preserve">|
|
</t>
        </is>
      </c>
      <c r="I66" t="inlineStr">
        <is>
          <t>международна полицейска организация, независима от правителствено влияние, чиято цел е да съдейства за превенция и борба с престъпността посредством засилено сътрудничество между националните полиции на членуващите държави</t>
        </is>
      </c>
      <c r="J66" s="2" t="inlineStr">
        <is>
          <t>Interpol|
Mezinárodní organizace kriminální policie - Interpol</t>
        </is>
      </c>
      <c r="K66" s="2" t="inlineStr">
        <is>
          <t>3|
3</t>
        </is>
      </c>
      <c r="L66" s="2" t="inlineStr">
        <is>
          <t xml:space="preserve">|
</t>
        </is>
      </c>
      <c r="M66" t="inlineStr">
        <is>
          <t>největší policejní organizace na světě, která jakožto mezinárodní mezivládní organizace zabezpečuje policejní spolupráci v kriminálně-policejní oblasti mezi smluvními státy organizace</t>
        </is>
      </c>
      <c r="N66" s="2" t="inlineStr">
        <is>
          <t>Den Internationale Kriminalpolitiorganisation|
INTERPOL</t>
        </is>
      </c>
      <c r="O66" s="2" t="inlineStr">
        <is>
          <t>4|
4</t>
        </is>
      </c>
      <c r="P66" s="2" t="inlineStr">
        <is>
          <t xml:space="preserve">|
</t>
        </is>
      </c>
      <c r="Q66" t="inlineStr">
        <is>
          <t>"Har til formål at sikre, formidle og udvikle gensidig bistand på det politimæssige område mellem de 190 medlemslande. Samarbejdet har udgangspunkt i gensidighedsprincippet samt det enkelte lands nationale lovgivning. Sager af politisk, militær, religiøs eller racemæssig karakter er udelukket fra organisationens arbejdsområde. Danmarks forbindelse til INTERPOL varetages af Rigspolitiet."</t>
        </is>
      </c>
      <c r="R66" s="2" t="inlineStr">
        <is>
          <t>Internationale Kriminalpolizeiliche Organisation|
Interpol|
IKPO</t>
        </is>
      </c>
      <c r="S66" s="2" t="inlineStr">
        <is>
          <t>3|
3|
3</t>
        </is>
      </c>
      <c r="T66" s="2" t="inlineStr">
        <is>
          <t xml:space="preserve">|
|
</t>
        </is>
      </c>
      <c r="U66" t="inlineStr">
        <is>
          <t>internationale Organisation, deren Aufgabe die Verhütung und Bekämpfung von Kriminalität durch eine verstärkte internationale polizeiliche Zusammenarbeit ist; 1956 als Nachfolgeorganisation der "Internationalen Kriminalpolizeilichen Kommission" errichtet; Sitz des Generalsekretariats ist seit 1989 Lyon; Mitglieder sind 190 Staaten</t>
        </is>
      </c>
      <c r="V66" s="2" t="inlineStr">
        <is>
          <t>Διεθνής Οργανισμός Εγκληματολογικής Αστυνομίας|
ΔΟΕΑ|
Ιντερπόλ</t>
        </is>
      </c>
      <c r="W66" s="2" t="inlineStr">
        <is>
          <t>4|
4|
4</t>
        </is>
      </c>
      <c r="X66" s="2" t="inlineStr">
        <is>
          <t xml:space="preserve">|
|
</t>
        </is>
      </c>
      <c r="Y66" t="inlineStr">
        <is>
          <t/>
        </is>
      </c>
      <c r="Z66" s="2" t="inlineStr">
        <is>
          <t>ICPO-INTERPOL|
International Criminal Police Organisation|
IP|
ICPO|
INTERPOL|
International Criminal Police Organization|
International Criminal Police Organization - INTERPOL</t>
        </is>
      </c>
      <c r="AA66" s="2" t="inlineStr">
        <is>
          <t>3|
1|
1|
1|
3|
3|
3</t>
        </is>
      </c>
      <c r="AB66" s="2" t="inlineStr">
        <is>
          <t xml:space="preserve">|
|
|
|
|
|
</t>
        </is>
      </c>
      <c r="AC66" t="inlineStr">
        <is>
          <t>international police organisation originally established in 1923 as the International Criminal Police Commission, working under the current name since 1956</t>
        </is>
      </c>
      <c r="AD66" s="2" t="inlineStr">
        <is>
          <t>Organización Internacional de Policía Criminal|
Interpol|
OIPC-INTERPOL</t>
        </is>
      </c>
      <c r="AE66" s="2" t="inlineStr">
        <is>
          <t>4|
4|
4</t>
        </is>
      </c>
      <c r="AF66" s="2" t="inlineStr">
        <is>
          <t xml:space="preserve">|
|
</t>
        </is>
      </c>
      <c r="AG66" t="inlineStr">
        <is>
          <t>La mayor organización policial del mundo. Fue creada en 1923 como organismo no gubernamental con la denominación de Comisión Internacional de Policía Criminal. En 1946 se trasladó de Viena a París, y en 1956 adoptó su denominación actual. 
&lt;br&gt;Tiene el objetivo de permitir y propiciar la cooperación entre servicios policiales a escala internacional, dentro de los límites que impone la legislación de cada país y con el espíritu de la Declaración Universal de Derechos Humanos; establecer y desarrollar instituciones que puedan contribuir eficazmente a la prevención y la represión de los delitos. Está sujeta a una estricta prohibición de llevar a cabo actividades de carácter político, militar, religioso o racial.</t>
        </is>
      </c>
      <c r="AH66" s="2" t="inlineStr">
        <is>
          <t>Interpol|
Rahvusvaheline Kriminaalpolitsei Organisatsioon</t>
        </is>
      </c>
      <c r="AI66" s="2" t="inlineStr">
        <is>
          <t>3|
3</t>
        </is>
      </c>
      <c r="AJ66" s="2" t="inlineStr">
        <is>
          <t xml:space="preserve">|
</t>
        </is>
      </c>
      <c r="AK66" t="inlineStr">
        <is>
          <t>rahvusvaheline politseiorganisatsioon</t>
        </is>
      </c>
      <c r="AL66" s="2" t="inlineStr">
        <is>
          <t>I.C.P.O. ― Interpol|
Interpol|
Kansainvälinen rikospoliisijärjestö</t>
        </is>
      </c>
      <c r="AM66" s="2" t="inlineStr">
        <is>
          <t>3|
4|
4</t>
        </is>
      </c>
      <c r="AN66" s="2" t="inlineStr">
        <is>
          <t xml:space="preserve">|
|
</t>
        </is>
      </c>
      <c r="AO66" t="inlineStr">
        <is>
          <t>"Maailmanlaajuinen järjestö, jonka tehtävänä on toteuttaa mahdollisimman laajaa yhteistoimintaa jäsenvaltioiden rikospoliisiviranomaisten välillä."</t>
        </is>
      </c>
      <c r="AP66" s="2" t="inlineStr">
        <is>
          <t>O.I.P.C.-INTERPOL|
INTERPOL|
Organisation internationale de police criminelle (INTERPOL)</t>
        </is>
      </c>
      <c r="AQ66" s="2" t="inlineStr">
        <is>
          <t>4|
4|
4</t>
        </is>
      </c>
      <c r="AR66" s="2" t="inlineStr">
        <is>
          <t xml:space="preserve">|
|
</t>
        </is>
      </c>
      <c r="AS66" t="inlineStr">
        <is>
          <t>organisation internationale de police dont la mission est de prévenir et combattre la criminalité grâce à une coopération policière internationale renforcée</t>
        </is>
      </c>
      <c r="AT66" s="2" t="inlineStr">
        <is>
          <t>Eagraíocht Idirnáisiúnta na bPóilíní Coireachta|
Interpol</t>
        </is>
      </c>
      <c r="AU66" s="2" t="inlineStr">
        <is>
          <t>3|
3</t>
        </is>
      </c>
      <c r="AV66" s="2" t="inlineStr">
        <is>
          <t xml:space="preserve">|
</t>
        </is>
      </c>
      <c r="AW66" t="inlineStr">
        <is>
          <t/>
        </is>
      </c>
      <c r="AX66" t="inlineStr">
        <is>
          <t/>
        </is>
      </c>
      <c r="AY66" t="inlineStr">
        <is>
          <t/>
        </is>
      </c>
      <c r="AZ66" t="inlineStr">
        <is>
          <t/>
        </is>
      </c>
      <c r="BA66" t="inlineStr">
        <is>
          <t/>
        </is>
      </c>
      <c r="BB66" s="2" t="inlineStr">
        <is>
          <t>Nemzetközi Bűnügyi Rendőrség Szervezete|
Interpol</t>
        </is>
      </c>
      <c r="BC66" s="2" t="inlineStr">
        <is>
          <t>4|
4</t>
        </is>
      </c>
      <c r="BD66" s="2" t="inlineStr">
        <is>
          <t xml:space="preserve">|
</t>
        </is>
      </c>
      <c r="BE66" t="inlineStr">
        <is>
          <t>az egyes országok rendőrségei közötti együttműködés segítésére létrejött szervezet</t>
        </is>
      </c>
      <c r="BF66" s="2" t="inlineStr">
        <is>
          <t>OIPC|
Organizzazione internazionale della polizia criminale|
INTERPOL</t>
        </is>
      </c>
      <c r="BG66" s="2" t="inlineStr">
        <is>
          <t>3|
3|
3</t>
        </is>
      </c>
      <c r="BH66" s="2" t="inlineStr">
        <is>
          <t xml:space="preserve">|
|
</t>
        </is>
      </c>
      <c r="BI66" t="inlineStr">
        <is>
          <t>organizzazione, istituita nel 1923, che si occupa di coordinare l’attività di polizia internazionale tra gli Stati che ne fanno parte e di contrastare le reti mondiali della criminalità organizzata</t>
        </is>
      </c>
      <c r="BJ66" s="2" t="inlineStr">
        <is>
          <t>Tarptautinė kriminalinės policijos organizacija|
Interpolas</t>
        </is>
      </c>
      <c r="BK66" s="2" t="inlineStr">
        <is>
          <t>3|
3</t>
        </is>
      </c>
      <c r="BL66" s="2" t="inlineStr">
        <is>
          <t xml:space="preserve">|
</t>
        </is>
      </c>
      <c r="BM66" t="inlineStr">
        <is>
          <t>1923 m. įkurta didžiausia tarptautinė policijos organizacija pasaulyje, kuri šiuo metu vienija 190 valstybių narių</t>
        </is>
      </c>
      <c r="BN66" s="2" t="inlineStr">
        <is>
          <t>Starptautiskā Kriminālpolicijas organizācija|
&lt;i&gt;ICPO–&lt;/i&gt;Interpols|
Interpols</t>
        </is>
      </c>
      <c r="BO66" s="2" t="inlineStr">
        <is>
          <t>3|
2|
3</t>
        </is>
      </c>
      <c r="BP66" s="2" t="inlineStr">
        <is>
          <t xml:space="preserve">|
|
</t>
        </is>
      </c>
      <c r="BQ66" t="inlineStr">
        <is>
          <t>starptautiska policijas sadarbības organizācija</t>
        </is>
      </c>
      <c r="BR66" s="2" t="inlineStr">
        <is>
          <t>INTERPOL|
Organizzazzjoni Internazzjonali tal-Pulizija Kriminali|
ICPO-INTERPOL</t>
        </is>
      </c>
      <c r="BS66" s="2" t="inlineStr">
        <is>
          <t>3|
3|
3</t>
        </is>
      </c>
      <c r="BT66" s="2" t="inlineStr">
        <is>
          <t xml:space="preserve">|
|
</t>
        </is>
      </c>
      <c r="BU66" t="inlineStr">
        <is>
          <t>Organizzazzjoni internazzjonali tal-pulizija li ġiet stabbilita oriġinarjament fl-1923 bħala l-Kummissjoni Internazzjonali tal-Pulizija Kriminali. L-għan tagħha huwa li timpedixxi u tiġġieled il-kriminalità permezz ta' kooperazzjoni internazzjonali rinfurzata tal-pulizija. Hija għandha 190 stat membru.</t>
        </is>
      </c>
      <c r="BV66" s="2" t="inlineStr">
        <is>
          <t>Interpol|
Internationale Criminele Politie Organisatie|
ICPO|
Internationale Organisatie van Criminele Politie</t>
        </is>
      </c>
      <c r="BW66" s="2" t="inlineStr">
        <is>
          <t>3|
2|
3|
3</t>
        </is>
      </c>
      <c r="BX66" s="2" t="inlineStr">
        <is>
          <t xml:space="preserve">|
|
|
</t>
        </is>
      </c>
      <c r="BY66" t="inlineStr">
        <is>
          <t>Internationale organisatie die zich bezighoudt met coördinatie en wederzijdse bijstand tussen politiediensten, onder meer op het gebied van uitwisseling en analyse van informatie en door het verstrekken van opleidingen.</t>
        </is>
      </c>
      <c r="BZ66" s="2" t="inlineStr">
        <is>
          <t>Interpol|
Międzynarodowa Organizacja Policji Kryminalnej</t>
        </is>
      </c>
      <c r="CA66" s="2" t="inlineStr">
        <is>
          <t>3|
2</t>
        </is>
      </c>
      <c r="CB66" s="2" t="inlineStr">
        <is>
          <t xml:space="preserve">|
</t>
        </is>
      </c>
      <c r="CC66" t="inlineStr">
        <is>
          <t>międzynarodowa organizacja policji, pomagająca organom ścigania w walce z wszelkimi formami przestępczości; działa w 188 krajach</t>
        </is>
      </c>
      <c r="CD66" s="2" t="inlineStr">
        <is>
          <t>Organização Internacional de Polícia Criminal|
OIPC|
INTERPOL|
OIPC/INTERPOL</t>
        </is>
      </c>
      <c r="CE66" s="2" t="inlineStr">
        <is>
          <t>3|
3|
3|
3</t>
        </is>
      </c>
      <c r="CF66" s="2" t="inlineStr">
        <is>
          <t xml:space="preserve">|
|
|
</t>
        </is>
      </c>
      <c r="CG66" t="inlineStr">
        <is>
          <t>Organização intergovernamental cujo objetivo é assegurar e desenvolver a mais larga assistência recíproca a todas as autoridades de polícia criminal com vista à prevenção e repressão dos crimes de direito comum.</t>
        </is>
      </c>
      <c r="CH66" s="2" t="inlineStr">
        <is>
          <t>Organizația Internațională de Poliție Criminală - Interpol|
OIPC-Interpol|
Interpol</t>
        </is>
      </c>
      <c r="CI66" s="2" t="inlineStr">
        <is>
          <t>4|
4|
4</t>
        </is>
      </c>
      <c r="CJ66" s="2" t="inlineStr">
        <is>
          <t xml:space="preserve">|
|
</t>
        </is>
      </c>
      <c r="CK66" t="inlineStr">
        <is>
          <t>organizație internațională de cooperare a forțelor de poliție</t>
        </is>
      </c>
      <c r="CL66" s="2" t="inlineStr">
        <is>
          <t>Medzinárodná organizácia kriminálnej polície|
Medzinárodná organizácia kriminálnej polície – INTERPOL|
INTERPOL</t>
        </is>
      </c>
      <c r="CM66" s="2" t="inlineStr">
        <is>
          <t>3|
3|
3</t>
        </is>
      </c>
      <c r="CN66" s="2" t="inlineStr">
        <is>
          <t xml:space="preserve">|
|
</t>
        </is>
      </c>
      <c r="CO66" t="inlineStr">
        <is>
          <t>medzinárodná policajná organizácia založená v roku 1923 pod pôvodným názvom Medzinárodná komisia kriminálnej polície</t>
        </is>
      </c>
      <c r="CP66" s="2" t="inlineStr">
        <is>
          <t>Mednarodna organizacija kriminalistične policije|
Interpol</t>
        </is>
      </c>
      <c r="CQ66" s="2" t="inlineStr">
        <is>
          <t>3|
3</t>
        </is>
      </c>
      <c r="CR66" s="2" t="inlineStr">
        <is>
          <t xml:space="preserve">|
</t>
        </is>
      </c>
      <c r="CS66" t="inlineStr">
        <is>
          <t>Mednarodna policijska organizacija, katere naloga je preprečevanje in zatiranje kriminalitete s tesnim mednarodnim policijskim sodelovanjem.</t>
        </is>
      </c>
      <c r="CT66" s="2" t="inlineStr">
        <is>
          <t>Interpol|
Internationella kriminalpolisorganisationen</t>
        </is>
      </c>
      <c r="CU66" s="2" t="inlineStr">
        <is>
          <t>3|
3</t>
        </is>
      </c>
      <c r="CV66" s="2" t="inlineStr">
        <is>
          <t xml:space="preserve">|
</t>
        </is>
      </c>
      <c r="CW66" t="inlineStr">
        <is>
          <t>"Interpol, International Criminal Police Organization, ICPO, Internationella kriminalpolisorganisationen, organisation för internationellt polissamarbete under nationella lagar, bildat 1923. Sedan 1989 finns generalsekretariatet i Lyon. Syftet är att garantera och främja polisiärt bistånd mellan de 178 medlemsländernas polisorganisationer."</t>
        </is>
      </c>
    </row>
    <row r="67">
      <c r="A67" s="1" t="str">
        <f>HYPERLINK("https://iate.europa.eu/entry/result/3568652/all", "3568652")</f>
        <v>3568652</v>
      </c>
      <c r="B67" t="inlineStr">
        <is>
          <t>LAW</t>
        </is>
      </c>
      <c r="C67" t="inlineStr">
        <is>
          <t>LAW|international law|private international law|rights of aliens|admission of aliens;LAW|international law|public international law|territorial law|frontier|external border of the EU</t>
        </is>
      </c>
      <c r="D67" t="inlineStr">
        <is>
          <t>yes</t>
        </is>
      </c>
      <c r="E67" t="inlineStr">
        <is>
          <t/>
        </is>
      </c>
      <c r="F67" s="2" t="inlineStr">
        <is>
          <t>визов орган</t>
        </is>
      </c>
      <c r="G67" s="2" t="inlineStr">
        <is>
          <t>3</t>
        </is>
      </c>
      <c r="H67" s="2" t="inlineStr">
        <is>
          <t/>
        </is>
      </c>
      <c r="I67" t="inlineStr">
        <is>
          <t>органът, който отговаря за разглеждането на заявления за издаване на виза и за вземане на решения по тях или за вземане на решения относно анулирането, отмяната или удължаването на срока на валидност на визи</t>
        </is>
      </c>
      <c r="J67" s="2" t="inlineStr">
        <is>
          <t>vízový orgán</t>
        </is>
      </c>
      <c r="K67" s="2" t="inlineStr">
        <is>
          <t>3</t>
        </is>
      </c>
      <c r="L67" s="2" t="inlineStr">
        <is>
          <t/>
        </is>
      </c>
      <c r="M67" t="inlineStr">
        <is>
          <t>orgán rozhodující o vízech</t>
        </is>
      </c>
      <c r="N67" s="2" t="inlineStr">
        <is>
          <t>visummyndighed</t>
        </is>
      </c>
      <c r="O67" s="2" t="inlineStr">
        <is>
          <t>3</t>
        </is>
      </c>
      <c r="P67" s="2" t="inlineStr">
        <is>
          <t/>
        </is>
      </c>
      <c r="Q67" t="inlineStr">
        <is>
          <t>myndighed, der i en medlemsstat er ansvarlig for at behandle og træffe afgørelse om visumansøgninger eller for at træffe afgørelser om, hvorvidt et visum skal annulleres, inddrages eller forlænges</t>
        </is>
      </c>
      <c r="R67" s="2" t="inlineStr">
        <is>
          <t>Visumbehörde</t>
        </is>
      </c>
      <c r="S67" s="2" t="inlineStr">
        <is>
          <t>3</t>
        </is>
      </c>
      <c r="T67" s="2" t="inlineStr">
        <is>
          <t/>
        </is>
      </c>
      <c r="U67" t="inlineStr">
        <is>
          <t>zuständige
Behörde, einschließlich der zentralen Visumbehörde und der für die Erteilung
von Visa an der Grenze zuständigen Behörde, die in den einzelnen
Mitgliedstaaten für die Prüfung und die Entscheidung über Visumanträge bzw. die
Entscheidung über die Rücknahme, den Widerruf oder die Verlängerung von Visa
zuständig ist</t>
        </is>
      </c>
      <c r="V67" s="2" t="inlineStr">
        <is>
          <t>αρχή θεώρησης</t>
        </is>
      </c>
      <c r="W67" s="2" t="inlineStr">
        <is>
          <t>3</t>
        </is>
      </c>
      <c r="X67" s="2" t="inlineStr">
        <is>
          <t/>
        </is>
      </c>
      <c r="Y67" t="inlineStr">
        <is>
          <t>οι αρχές οι οποίες σε κάθε κράτος μέλος είναι αρμόδιες για την εξέταση και τη λήψη αποφάσεων σχετικά με τις αιτήσεις θεωρήσεων ή τις αποφάσεις ακύρωσης, ανάκλησης ή παράτασης των θεωρήσεων, συμπεριλαμβανομένων των κεντρικών αρχών θεώρησης και των αρχών που είναι αρμόδιες για την έκδοση θεωρήσεων στα σύνορα σύμφωνα με τον κανονισμό (ΕΚ) αριθ. 415/2003 του Συμβουλίου, της 27ης Φεβρουαρίου 2003, σχετικά με τη χορήγηση θεωρήσεων στα σύνορα, συμπεριλαμβανομένης της χορήγησης των εν λόγω θεωρήσεων σε διερχόμενους ναυτικούς</t>
        </is>
      </c>
      <c r="Z67" s="2" t="inlineStr">
        <is>
          <t>visa authority</t>
        </is>
      </c>
      <c r="AA67" s="2" t="inlineStr">
        <is>
          <t>4</t>
        </is>
      </c>
      <c r="AB67" s="2" t="inlineStr">
        <is>
          <t/>
        </is>
      </c>
      <c r="AC67" t="inlineStr">
        <is>
          <t>&lt;div&gt; 
 &lt;div&gt; 
 &lt;div&gt; 
 &lt;div&gt; 
 &lt;div&gt; 
 &lt;div&gt; 
 &lt;div&gt;
 authority which in a Member State is responsible for examining and for taking decisions on visa applications or for decisions whether to annul, revoke or extend visas&lt;/div&gt;&lt;/div&gt;&lt;/div&gt;&lt;/div&gt;&lt;/div&gt;&lt;/div&gt;&lt;/div&gt;</t>
        </is>
      </c>
      <c r="AD67" s="2" t="inlineStr">
        <is>
          <t>autoridad competente en materia de visados</t>
        </is>
      </c>
      <c r="AE67" s="2" t="inlineStr">
        <is>
          <t>3</t>
        </is>
      </c>
      <c r="AF67" s="2" t="inlineStr">
        <is>
          <t/>
        </is>
      </c>
      <c r="AG67" t="inlineStr">
        <is>
          <t>Autoridad que en cada Estado miembro es competente para examinar las solicitudes de visado y adoptar decisiones sobre ellas, o que es competente de las decisiones de anular, retirar y prorrogar visados.</t>
        </is>
      </c>
      <c r="AH67" s="2" t="inlineStr">
        <is>
          <t>viisasid väljastav asutus</t>
        </is>
      </c>
      <c r="AI67" s="2" t="inlineStr">
        <is>
          <t>3</t>
        </is>
      </c>
      <c r="AJ67" s="2" t="inlineStr">
        <is>
          <t/>
        </is>
      </c>
      <c r="AK67" t="inlineStr">
        <is>
          <t>asutus, mis liikmesriigis vastutab viisataotluste läbivaatamise ning seonduvate otsuste vastuvõtmise eest või viisade kehtetuks tunnistamise, tühistamise või pikendamise kohta tehtavate otsuste vastuvõtmise eest</t>
        </is>
      </c>
      <c r="AL67" s="2" t="inlineStr">
        <is>
          <t>viisumiviranomainen</t>
        </is>
      </c>
      <c r="AM67" s="2" t="inlineStr">
        <is>
          <t>3</t>
        </is>
      </c>
      <c r="AN67" s="2" t="inlineStr">
        <is>
          <t/>
        </is>
      </c>
      <c r="AO67" t="inlineStr">
        <is>
          <t>jäsenvaltion viranomainen, joka on vastuussa viisumihakemusten käsittelystä ja niihin liittyvien päätösten tekemisestä tai viisumien mitätöimistä, peruuttamista tai pidentämistä koskevien päätösten tekemisestä</t>
        </is>
      </c>
      <c r="AP67" s="2" t="inlineStr">
        <is>
          <t>autorité chargée des visas</t>
        </is>
      </c>
      <c r="AQ67" s="2" t="inlineStr">
        <is>
          <t>3</t>
        </is>
      </c>
      <c r="AR67" s="2" t="inlineStr">
        <is>
          <t/>
        </is>
      </c>
      <c r="AS67" t="inlineStr">
        <is>
          <t>&lt;div&gt; 
 &lt;div&gt; 
 &lt;div&gt; 
 &lt;div&gt; 
 &lt;div&gt; 
 &lt;div&gt;
 autorité qui, dans un État membre, est compétente pour l'examen et la prise des décisions relatives aux demandes de visas ou à l'annulation, au retrait ou à la prorogation des visas&lt;/div&gt;&lt;/div&gt;&lt;/div&gt;&lt;/div&gt;&lt;/div&gt;&lt;/div&gt;</t>
        </is>
      </c>
      <c r="AT67" s="2" t="inlineStr">
        <is>
          <t>údarás víosaí</t>
        </is>
      </c>
      <c r="AU67" s="2" t="inlineStr">
        <is>
          <t>3</t>
        </is>
      </c>
      <c r="AV67" s="2" t="inlineStr">
        <is>
          <t/>
        </is>
      </c>
      <c r="AW67" t="inlineStr">
        <is>
          <t>údarás i mBallstát atá freagrach as scrúdú a dhéanamh ar iarratais ar víosaí agus as cinntí a dhéanamh ina dtaobh nó atá freagrach as cinntí víosaí a neamhniú, a chúlghairm nó a fhadú</t>
        </is>
      </c>
      <c r="AX67" s="2" t="inlineStr">
        <is>
          <t>tijelo nadležno za vize</t>
        </is>
      </c>
      <c r="AY67" s="2" t="inlineStr">
        <is>
          <t>3</t>
        </is>
      </c>
      <c r="AZ67" s="2" t="inlineStr">
        <is>
          <t/>
        </is>
      </c>
      <c r="BA67" t="inlineStr">
        <is>
          <t>nadležno tijelo, uključujući središnjo tijelo nadležno za vize i tijelo odgovorna za izdavanje viza na vanjskim granicama, koje je u svakoj državi članici odgovorno za preispitivanje zahtjeva za vizu, za donošenje odluka o zahtjevima za vizu te za donošenje odluka o poništavanju, oduzimanju ili produljenju viza</t>
        </is>
      </c>
      <c r="BB67" s="2" t="inlineStr">
        <is>
          <t>vízumhatóság</t>
        </is>
      </c>
      <c r="BC67" s="2" t="inlineStr">
        <is>
          <t>4</t>
        </is>
      </c>
      <c r="BD67" s="2" t="inlineStr">
        <is>
          <t>preferred</t>
        </is>
      </c>
      <c r="BE67" t="inlineStr">
        <is>
          <t>az egyes tagállamok azon illetékes hatósága, amely a vízumkérelmek vizsgálatáért és elbírálásáért, illetve a vízumok törlésével, visszavonásával vagy meghosszabbításával kapcsolatos döntéshozatalért felelős</t>
        </is>
      </c>
      <c r="BF67" s="2" t="inlineStr">
        <is>
          <t>autorità competente per i visti</t>
        </is>
      </c>
      <c r="BG67" s="2" t="inlineStr">
        <is>
          <t>3</t>
        </is>
      </c>
      <c r="BH67" s="2" t="inlineStr">
        <is>
          <t/>
        </is>
      </c>
      <c r="BI67" t="inlineStr">
        <is>
          <t>autorità competente per l'esame delle domande di visto, per l'adozione delle relative decisioni e per l'adozione delle decisioni di annullamento, revoca o proroga dei visti</t>
        </is>
      </c>
      <c r="BJ67" s="2" t="inlineStr">
        <is>
          <t>vizų institucija</t>
        </is>
      </c>
      <c r="BK67" s="2" t="inlineStr">
        <is>
          <t>3</t>
        </is>
      </c>
      <c r="BL67" s="2" t="inlineStr">
        <is>
          <t/>
        </is>
      </c>
      <c r="BM67" t="inlineStr">
        <is>
          <t>kompetentinga institucija, valstybėje narėje atsakinga už prašymų išduoti vizą nagrinėjimą, sprendimų dėl prašymų išduoti vizą priėmimą ir sprendimų dėl vizų panaikinimo, atšaukimo ar pratęsimo priėmimą</t>
        </is>
      </c>
      <c r="BN67" s="2" t="inlineStr">
        <is>
          <t>vīzu iestāde</t>
        </is>
      </c>
      <c r="BO67" s="2" t="inlineStr">
        <is>
          <t>4</t>
        </is>
      </c>
      <c r="BP67" s="2" t="inlineStr">
        <is>
          <t/>
        </is>
      </c>
      <c r="BQ67" t="inlineStr">
        <is>
          <t>kompetentā iestāde, kura katrā dalībvalstī ir atbildīga par vīzas pieteikumu izskatīšanu un lēmumu pieņemšanu par vīzu pieteikumiem, kā arī par lēmumu pieņemšanu par to, vai anulēt, atsaukt vai pagarināt vīzu</t>
        </is>
      </c>
      <c r="BR67" s="2" t="inlineStr">
        <is>
          <t>awtorità tal-viża</t>
        </is>
      </c>
      <c r="BS67" s="2" t="inlineStr">
        <is>
          <t>3</t>
        </is>
      </c>
      <c r="BT67" s="2" t="inlineStr">
        <is>
          <t/>
        </is>
      </c>
      <c r="BU67" t="inlineStr">
        <is>
          <t>l-awtorità kompetenti responsabbli għall-eżami ta' applikazzjonijiet għal viża, it-teħid ta’ deċiżjonijiet dwar l-applikazzjonijiet għal viża u għat-teħid ta' deċiżjonijiet dwar jekk jiġux annullati, revokati jew estiżi il-viżi</t>
        </is>
      </c>
      <c r="BV67" s="2" t="inlineStr">
        <is>
          <t>visumautoriteit</t>
        </is>
      </c>
      <c r="BW67" s="2" t="inlineStr">
        <is>
          <t>3</t>
        </is>
      </c>
      <c r="BX67" s="2" t="inlineStr">
        <is>
          <t/>
        </is>
      </c>
      <c r="BY67" t="inlineStr">
        <is>
          <t>autoriteit die in elke lidstaat verantwoordelijk
is voor het behandelen van en het nemen van beslissingen over visumaanvragen
of voor beslissingen tot nietigverklaring, intrekking of verlenging van visa,
met inbegrip van de centrale visumautoriteiten en de autoriteiten die
verantwoordelijk zijn voor de afgifte van visa aan de grens overeenkomstig
Verordening (EG) nr. 415/2003 van de Raad van 27 februari 2003 betreffende de
afgifte van visa aan de grens, inclusief aan transiterende zeelieden</t>
        </is>
      </c>
      <c r="BZ67" s="2" t="inlineStr">
        <is>
          <t>organ wizowy</t>
        </is>
      </c>
      <c r="CA67" s="2" t="inlineStr">
        <is>
          <t>3</t>
        </is>
      </c>
      <c r="CB67" s="2" t="inlineStr">
        <is>
          <t/>
        </is>
      </c>
      <c r="CC67" t="inlineStr">
        <is>
          <t>jeden z organów, które w każdym państwie członkowskim są odpowiedzialne za sprawdzanie i podejmowanie decyzji w sprawie wniosków wizowych lub odpowiedzialne za decyzje o unieważnieniu wizy, jej cofnięciu lub przedłużeniu jej ważności, w tym centralne organy wizowe i organy odpowiedzialne za wydawanie wiz na granicy</t>
        </is>
      </c>
      <c r="CD67" s="2" t="inlineStr">
        <is>
          <t>autoridade responsável pelos vistos</t>
        </is>
      </c>
      <c r="CE67" s="2" t="inlineStr">
        <is>
          <t>3</t>
        </is>
      </c>
      <c r="CF67" s="2" t="inlineStr">
        <is>
          <t/>
        </is>
      </c>
      <c r="CG67" t="inlineStr">
        <is>
          <t>Autoridade que em cada Estado-Membro é responsável pela análise dos pedidos de visto e pela tomada de decisões relativas aos mesmos, ou pelas decisões de anulação, revogação ou prorrogação dos vistos.</t>
        </is>
      </c>
      <c r="CH67" s="2" t="inlineStr">
        <is>
          <t>autoritate responsabilă în domeniul vizelor</t>
        </is>
      </c>
      <c r="CI67" s="2" t="inlineStr">
        <is>
          <t>3</t>
        </is>
      </c>
      <c r="CJ67" s="2" t="inlineStr">
        <is>
          <t/>
        </is>
      </c>
      <c r="CK67" t="inlineStr">
        <is>
          <t>autoritate din fiecare stat membru care este competentă să examineze cererile de vize și să ia decizii în legătură cu acestea sau să decidă anularea, retragerea sau prelungirea vizelor</t>
        </is>
      </c>
      <c r="CL67" s="2" t="inlineStr">
        <is>
          <t>vízový orgán</t>
        </is>
      </c>
      <c r="CM67" s="2" t="inlineStr">
        <is>
          <t>3</t>
        </is>
      </c>
      <c r="CN67" s="2" t="inlineStr">
        <is>
          <t/>
        </is>
      </c>
      <c r="CO67" t="inlineStr">
        <is>
          <t>orgán, ktorý je v každom členskom štáte zodpovedný za posúdenie a prijímanie rozhodnutí o žiadostiach o udelenie víza alebo rozhodnutí o zrušení či odvolaní víz alebo predĺžení platnosti víz vrátane centrálnych vízových orgánov a orgánov zodpovedných za udelenie víz na hraniciach v súlade s nariadením Rady (ES) č. 415/2003 z 27. februára 2003 o udeľovaní víz na hraniciach vrátane udeľovania týchto víz námorníkom na ceste</t>
        </is>
      </c>
      <c r="CP67" s="2" t="inlineStr">
        <is>
          <t>pristojni organ za izdajo in podaljšanje veljavnosti vizumov|
organ, pristojen za izdajo vizumov|
vizumski organ</t>
        </is>
      </c>
      <c r="CQ67" s="2" t="inlineStr">
        <is>
          <t>3|
3|
3</t>
        </is>
      </c>
      <c r="CR67" s="2" t="inlineStr">
        <is>
          <t xml:space="preserve">|
|
</t>
        </is>
      </c>
      <c r="CS67" t="inlineStr">
        <is>
          <t>&lt;div&gt;organ, ki je v zadevni državi članici odgovoren za obravnavo vlog za pridobitev vizumov in sprejemanje odločitev o teh vlogah oz. za odločanje o razveljavitvi, preklicu ali podaljšanju vizumov&lt;br&gt;&lt;/div&gt;</t>
        </is>
      </c>
      <c r="CT67" s="2" t="inlineStr">
        <is>
          <t>viseringsmyndighet</t>
        </is>
      </c>
      <c r="CU67" s="2" t="inlineStr">
        <is>
          <t>3</t>
        </is>
      </c>
      <c r="CV67" s="2" t="inlineStr">
        <is>
          <t/>
        </is>
      </c>
      <c r="CW67" t="inlineStr">
        <is>
          <t>myndighet som i varje medlemsstat är ansvarig för att behandla och fatta beslut om viseringsansökningar eller för beslut om huruvida viseringar ska upphävas, återkallas eller förlängas, inbegripet de centrala viseringsmyndigheterna och de myndigheter som ansvarar för att utfärda viseringar vid gränsen</t>
        </is>
      </c>
    </row>
    <row r="68">
      <c r="A68" s="1" t="str">
        <f>HYPERLINK("https://iate.europa.eu/entry/result/897783/all", "897783")</f>
        <v>897783</v>
      </c>
      <c r="B68" t="inlineStr">
        <is>
          <t>EDUCATION AND COMMUNICATIONS;PRODUCTION, TECHNOLOGY AND RESEARCH</t>
        </is>
      </c>
      <c r="C68" t="inlineStr">
        <is>
          <t>EDUCATION AND COMMUNICATIONS|information technology and data processing;EDUCATION AND COMMUNICATIONS|communications|communications systems;PRODUCTION, TECHNOLOGY AND RESEARCH|technology and technical regulations</t>
        </is>
      </c>
      <c r="D68" t="inlineStr">
        <is>
          <t>yes</t>
        </is>
      </c>
      <c r="E68" t="inlineStr">
        <is>
          <t/>
        </is>
      </c>
      <c r="F68" s="2" t="inlineStr">
        <is>
          <t>сертифициращ орган|
орган за сертифициране</t>
        </is>
      </c>
      <c r="G68" s="2" t="inlineStr">
        <is>
          <t>3|
3</t>
        </is>
      </c>
      <c r="H68" s="2" t="inlineStr">
        <is>
          <t xml:space="preserve">|
</t>
        </is>
      </c>
      <c r="I68" t="inlineStr">
        <is>
          <t/>
        </is>
      </c>
      <c r="J68" s="2" t="inlineStr">
        <is>
          <t>certifikační autorita|
certifikační orgán</t>
        </is>
      </c>
      <c r="K68" s="2" t="inlineStr">
        <is>
          <t>3|
3</t>
        </is>
      </c>
      <c r="L68" s="2" t="inlineStr">
        <is>
          <t xml:space="preserve">|
</t>
        </is>
      </c>
      <c r="M68" t="inlineStr">
        <is>
          <t>poskytovatel služeb
vytvářejících důvěru (fyzická nebo právnická osoba), který poskytuje jednu či více
těchto služeb, spočívajících ve vytváření, ověřování shody a ověřování
platnosti elektronických podpisů, elektronických pečetí nebo elektronických
časových razítek, služeb elektronického doporučeného doručování a certifikátů
souvisejících s těmito službami, nebo ve vytváření, ověřování shody a ověřování
platnosti certifikátů pro autentizaci internetových stránek, nebo v uchovávání
elektronických podpisů, pečetí nebo certifikátů souvisejících s těmito službami</t>
        </is>
      </c>
      <c r="N68" s="2" t="inlineStr">
        <is>
          <t>CA|
certificeringscenter|
certificeringsmyndighed|
nøglecenter</t>
        </is>
      </c>
      <c r="O68" s="2" t="inlineStr">
        <is>
          <t>3|
3|
3|
3</t>
        </is>
      </c>
      <c r="P68" s="2" t="inlineStr">
        <is>
          <t xml:space="preserve">|
|
|
</t>
        </is>
      </c>
      <c r="Q68" t="inlineStr">
        <is>
          <t>en certificerende myndighed, der har ansvar for at certificere brugere og administrere certifikater, herunder at fremstille, fremsende og forny certifikater</t>
        </is>
      </c>
      <c r="R68" s="2" t="inlineStr">
        <is>
          <t>CA|
Zertifizierungsstelle</t>
        </is>
      </c>
      <c r="S68" s="2" t="inlineStr">
        <is>
          <t>3|
3</t>
        </is>
      </c>
      <c r="T68" s="2" t="inlineStr">
        <is>
          <t xml:space="preserve">|
</t>
        </is>
      </c>
      <c r="U68" t="inlineStr">
        <is>
          <t>Unternehmen oder
öffentliche Stelle, das bzw. die für das Erstellen, die Ausgabe, Verwaltung und
Sperrung von digitalen Zertifikaten zuständig ist und innerhalb einer
Sicherheitsinfrastruktur (PKI) als vertrauenswürdige dritte Instanz fungiert</t>
        </is>
      </c>
      <c r="V68" s="2" t="inlineStr">
        <is>
          <t>αρχή πιστοποίησης</t>
        </is>
      </c>
      <c r="W68" s="2" t="inlineStr">
        <is>
          <t>3</t>
        </is>
      </c>
      <c r="X68" s="2" t="inlineStr">
        <is>
          <t/>
        </is>
      </c>
      <c r="Y68" t="inlineStr">
        <is>
          <t/>
        </is>
      </c>
      <c r="Z68" s="2" t="inlineStr">
        <is>
          <t>certification authority|
CA|
certificate authority</t>
        </is>
      </c>
      <c r="AA68" s="2" t="inlineStr">
        <is>
          <t>4|
4|
3</t>
        </is>
      </c>
      <c r="AB68" s="2" t="inlineStr">
        <is>
          <t xml:space="preserve">|
|
</t>
        </is>
      </c>
      <c r="AC68" t="inlineStr">
        <is>
          <t>a company or organisation that acts to validate the identities of entities (such as websites, email addresses, companies, or individual persons) and bind them to cryptographic keys through the issuance of electronic documents known as digital certificates</t>
        </is>
      </c>
      <c r="AD68" s="2" t="inlineStr">
        <is>
          <t>autoridad certificadora|
autoridad de certificación</t>
        </is>
      </c>
      <c r="AE68" s="2" t="inlineStr">
        <is>
          <t>3|
3</t>
        </is>
      </c>
      <c r="AF68" s="2" t="inlineStr">
        <is>
          <t xml:space="preserve">|
</t>
        </is>
      </c>
      <c r="AG68" t="inlineStr">
        <is>
          <t>Entidad o autoridad facultada para emitir y asignar los &lt;a href="https://iate.europa.eu/entry/result/3527118/es" target="_blank"&gt;certificados electrónicos&lt;/a&gt; que identifican cada &lt;a href="https://iate.europa.eu/entry/result/1484716/es" target="_blank"&gt;clave pública&lt;/a&gt; con su proprietario (un sitio web, una dirección de correo electrónico, una empresa, un particular), acreditando, en calidad de &lt;a href="https://iate.europa.eu/entry/result/900432/es" target="_blank"&gt;tercera parte de confianza&lt;/a&gt;, la conexión entre ambos; puede, facultativamente, crear además las claves de los usuarios.</t>
        </is>
      </c>
      <c r="AH68" s="2" t="inlineStr">
        <is>
          <t>sertifitseerimisasutus</t>
        </is>
      </c>
      <c r="AI68" s="2" t="inlineStr">
        <is>
          <t>3</t>
        </is>
      </c>
      <c r="AJ68" s="2" t="inlineStr">
        <is>
          <t/>
        </is>
      </c>
      <c r="AK68" t="inlineStr">
        <is>
          <t>ettevõte või organisatsioon, kes kontrollib üksuste idenditeeti ning annab välja &lt;a href="https://iate.europa.eu/entry/result/3527118/et" target="_blank"&gt;&lt;i&gt;elektroonilisi sertifikaate&lt;/i&gt;&lt;/a&gt;, mis seovad üksuse &lt;a href="https://iate.europa.eu/entry/result/900978/et" target="_blank"&gt;&lt;i&gt;krüptovõtmega&lt;/i&gt;&lt;/a&gt;</t>
        </is>
      </c>
      <c r="AL68" s="2" t="inlineStr">
        <is>
          <t>varmentaja|
varmenneviranomainen</t>
        </is>
      </c>
      <c r="AM68" s="2" t="inlineStr">
        <is>
          <t>3|
3</t>
        </is>
      </c>
      <c r="AN68" s="2" t="inlineStr">
        <is>
          <t xml:space="preserve">|
</t>
        </is>
      </c>
      <c r="AO68" t="inlineStr">
        <is>
          <t>"viranomainen, joka toimii luotettuna kolmantena osapuolena ja myöntää varmenteita"</t>
        </is>
      </c>
      <c r="AP68" s="2" t="inlineStr">
        <is>
          <t>AC|
autorité de certification</t>
        </is>
      </c>
      <c r="AQ68" s="2" t="inlineStr">
        <is>
          <t>3|
3</t>
        </is>
      </c>
      <c r="AR68" s="2" t="inlineStr">
        <is>
          <t xml:space="preserve">|
</t>
        </is>
      </c>
      <c r="AS68" t="inlineStr">
        <is>
          <t>entité de
confiance dont le rôle est de délivrer et de gérer des certificats numériques,
à savoir des fichiers de données servant à relier cryptographiquement une
entité à une clé publique, afin de garantir aux personnes tierces l'identité de
cette entité (non-usurpation d'identité)</t>
        </is>
      </c>
      <c r="AT68" s="2" t="inlineStr">
        <is>
          <t>ÚD|
údarás deimhniúcháin</t>
        </is>
      </c>
      <c r="AU68" s="2" t="inlineStr">
        <is>
          <t>3|
3</t>
        </is>
      </c>
      <c r="AV68" s="2" t="inlineStr">
        <is>
          <t xml:space="preserve">|
</t>
        </is>
      </c>
      <c r="AW68" t="inlineStr">
        <is>
          <t/>
        </is>
      </c>
      <c r="AX68" s="2" t="inlineStr">
        <is>
          <t>ustanova za izdavanje certifikata|
certifikacijsko tijelo</t>
        </is>
      </c>
      <c r="AY68" s="2" t="inlineStr">
        <is>
          <t>2|
2</t>
        </is>
      </c>
      <c r="AZ68" s="2" t="inlineStr">
        <is>
          <t>|
proposed</t>
        </is>
      </c>
      <c r="BA68" t="inlineStr">
        <is>
          <t/>
        </is>
      </c>
      <c r="BB68" s="2" t="inlineStr">
        <is>
          <t>tanúsító hatóság|
CA|
hitelesítésszolgáltató</t>
        </is>
      </c>
      <c r="BC68" s="2" t="inlineStr">
        <is>
          <t>3|
3|
3</t>
        </is>
      </c>
      <c r="BD68" s="2" t="inlineStr">
        <is>
          <t xml:space="preserve">|
admitted|
</t>
        </is>
      </c>
      <c r="BE68" t="inlineStr">
        <is>
          <t>olyan &lt;a href="https://iate.europa.eu/entry/result/3556105/hu" target="_blank"&gt;bizalmi szolgáltató&lt;/a&gt;, aki/amely a hitelesítés-szolgáltatás keretében azonosítja az igénylő személyét, tanúsítványt bocsát ki, nyilvántartásokat vezet, fogadja a tanúsítványokkal kapcsolatos változások adatait, valamint nyilvánosságra hozza a tanúsítványhoz tartozó szabályzatokat, az aláírás-ellenőrző adatokat és a tanúsítvány aktuális állapotára (különösen esetleges visszavonására) vonatkozó információkat</t>
        </is>
      </c>
      <c r="BF68" s="2" t="inlineStr">
        <is>
          <t>CA|
autorità di certificazione|
certification authority|
certificatore</t>
        </is>
      </c>
      <c r="BG68" s="2" t="inlineStr">
        <is>
          <t>3|
3|
3|
3</t>
        </is>
      </c>
      <c r="BH68" s="2" t="inlineStr">
        <is>
          <t xml:space="preserve">|
|
|
</t>
        </is>
      </c>
      <c r="BI68" t="inlineStr">
        <is>
          <t>soggetto terzo di fiducia (trusted third part), pubblico o privato, abilitato ad emettere un certificato digitale tramite una procedura di certificazione che segue standard internazionali e in conformità alla normativa europea e nazionale in materia</t>
        </is>
      </c>
      <c r="BJ68" s="2" t="inlineStr">
        <is>
          <t>sertifikavimo institucija|
sertifikuojanti institucija</t>
        </is>
      </c>
      <c r="BK68" s="2" t="inlineStr">
        <is>
          <t>3|
3</t>
        </is>
      </c>
      <c r="BL68" s="2" t="inlineStr">
        <is>
          <t xml:space="preserve">|
</t>
        </is>
      </c>
      <c r="BM68" t="inlineStr">
        <is>
          <t>įmonė ar organizacija, kuri tvirtina subjektų (interneto svetainių, e. pašto adresų, įmonių ar fizinių asmenų) tapatybę ir išduoda elektroninius dokumentus, vadinamus skaitmeniniais sertifikatais, kuriais patvirtinamas tų subjektų susiejimas su kriptografiniais kodais</t>
        </is>
      </c>
      <c r="BN68" s="2" t="inlineStr">
        <is>
          <t>sertificētāja iestāde</t>
        </is>
      </c>
      <c r="BO68" s="2" t="inlineStr">
        <is>
          <t>3</t>
        </is>
      </c>
      <c r="BP68" s="2" t="inlineStr">
        <is>
          <t/>
        </is>
      </c>
      <c r="BQ68" t="inlineStr">
        <is>
          <t>uzņēmums vai organizācija, kas darbojas, lai validētu struktūru identitāti (piemēram, tīmekļa vietnes, e-pasta adreses, uzņēmumi vai atsevišķas personas) un saista tos ar kriptogrāfiskajām atslēgām, izsniedzot elektroniskos dokumentus, kas pazīstami kā digitālie sertifikāti</t>
        </is>
      </c>
      <c r="BR68" s="2" t="inlineStr">
        <is>
          <t>awtorità ta' ċertifikazzjoni</t>
        </is>
      </c>
      <c r="BS68" s="2" t="inlineStr">
        <is>
          <t>3</t>
        </is>
      </c>
      <c r="BT68" s="2" t="inlineStr">
        <is>
          <t/>
        </is>
      </c>
      <c r="BU68" t="inlineStr">
        <is>
          <t>kumpannija jew organizzazzjoni li taġixxi biex tivvalida l-identitajiet ta' entitajiet (bħal siti web, indirizzi tal-posta elettronika jew persuni individwali) u li torbothom ma' &lt;a href="https://iate.europa.eu/entry/result/900978/mt" target="_blank"&gt;kjavi kriptografiċi&lt;/a&gt; permezz tal-ħruġ ta' dokumenti elettroniċi magħrufa bħala ċertifikati diġitali</t>
        </is>
      </c>
      <c r="BV68" s="2" t="inlineStr">
        <is>
          <t>certificaatautoriteit|
certificatenautoriteit|
certificatieautoriteit</t>
        </is>
      </c>
      <c r="BW68" s="2" t="inlineStr">
        <is>
          <t>3|
3|
3</t>
        </is>
      </c>
      <c r="BX68" s="2" t="inlineStr">
        <is>
          <t xml:space="preserve">|
|
</t>
        </is>
      </c>
      <c r="BY68" t="inlineStr">
        <is>
          <t>bedrijf dat of organisatie die &lt;a href="https://iate.europa.eu/entry/result/3527118/nl" target="_blank"&gt;digitale certificaten&lt;/a&gt; verleent aan andere partijen (websites, e-mailadressen, bedrijven, individuele personen), waarmee deze vervolgens hun identiteit kunnen bewijzen</t>
        </is>
      </c>
      <c r="BZ68" s="2" t="inlineStr">
        <is>
          <t>urząd certyfikacji|
organ certyfikacji|
centrum certyfikacji</t>
        </is>
      </c>
      <c r="CA68" s="2" t="inlineStr">
        <is>
          <t>3|
3|
3</t>
        </is>
      </c>
      <c r="CB68" s="2" t="inlineStr">
        <is>
          <t xml:space="preserve">|
|
</t>
        </is>
      </c>
      <c r="CC68" t="inlineStr">
        <is>
          <t>instytucja, która wydaje i unieważnia certyfikaty zgodnie z ustaloną przez siebie polityką (zasadami) wystawiania certyfikatów</t>
        </is>
      </c>
      <c r="CD68" s="2" t="inlineStr">
        <is>
          <t>AC|
autoridade certificadora|
autoridade de certificação</t>
        </is>
      </c>
      <c r="CE68" s="2" t="inlineStr">
        <is>
          <t>3|
3|
3</t>
        </is>
      </c>
      <c r="CF68" s="2" t="inlineStr">
        <is>
          <t xml:space="preserve">|
|
</t>
        </is>
      </c>
      <c r="CG68" t="inlineStr">
        <is>
          <t>Empresa ou organização que valida as identidades de determinadas entidades (sítios Web, endereços de correio eletrónico, empresas ou pessoas) e as vincula a &lt;a href="https://iate.europa.eu/entry/result/900978/pt" target="_blank"&gt;chaves criptográficas&lt;/a&gt; mediante a emissão de documentos eletrónicos chamados &lt;a href="https://iate.europa.eu/entry/result/3527118/pt" target="_blank"&gt;certificados eletrónicos&lt;/a&gt;&lt;small&gt;.&lt;/small&gt;</t>
        </is>
      </c>
      <c r="CH68" s="2" t="inlineStr">
        <is>
          <t>autoritate de certificare</t>
        </is>
      </c>
      <c r="CI68" s="2" t="inlineStr">
        <is>
          <t>3</t>
        </is>
      </c>
      <c r="CJ68" s="2" t="inlineStr">
        <is>
          <t/>
        </is>
      </c>
      <c r="CK68" t="inlineStr">
        <is>
          <t>instituție de încredere care garantează identitatea unui utilizator sau a unei entități (cum ar fi un server, o întreprindere, o aplicație software etc. ) prin emiterea unui certificat digital care stabilește o legătură între utilizator/entitate și o cheie criptografică publică care poate fi verificată de terți</t>
        </is>
      </c>
      <c r="CL68" s="2" t="inlineStr">
        <is>
          <t>certifikačná autorita</t>
        </is>
      </c>
      <c r="CM68" s="2" t="inlineStr">
        <is>
          <t>3</t>
        </is>
      </c>
      <c r="CN68" s="2" t="inlineStr">
        <is>
          <t/>
        </is>
      </c>
      <c r="CO68" t="inlineStr">
        <is>
          <t>poskytovateľ certifikačných služieb, ktorý vydáva, overuje, prípadne spravuje digitálne certifikáty</t>
        </is>
      </c>
      <c r="CP68" s="2" t="inlineStr">
        <is>
          <t>certifikacijski organ</t>
        </is>
      </c>
      <c r="CQ68" s="2" t="inlineStr">
        <is>
          <t>3</t>
        </is>
      </c>
      <c r="CR68" s="2" t="inlineStr">
        <is>
          <t/>
        </is>
      </c>
      <c r="CS68" t="inlineStr">
        <is>
          <t/>
        </is>
      </c>
      <c r="CT68" s="2" t="inlineStr">
        <is>
          <t>certifieringsmyndighet</t>
        </is>
      </c>
      <c r="CU68" s="2" t="inlineStr">
        <is>
          <t>3</t>
        </is>
      </c>
      <c r="CV68" s="2" t="inlineStr">
        <is>
          <t/>
        </is>
      </c>
      <c r="CW68" t="inlineStr">
        <is>
          <t/>
        </is>
      </c>
    </row>
    <row r="69">
      <c r="A69" s="1" t="str">
        <f>HYPERLINK("https://iate.europa.eu/entry/result/3507486/all", "3507486")</f>
        <v>3507486</v>
      </c>
      <c r="B69" t="inlineStr">
        <is>
          <t>TRANSPORT</t>
        </is>
      </c>
      <c r="C69" t="inlineStr">
        <is>
          <t>TRANSPORT|air and space transport|air transport</t>
        </is>
      </c>
      <c r="D69" t="inlineStr">
        <is>
          <t>no</t>
        </is>
      </c>
      <c r="E69" t="inlineStr">
        <is>
          <t/>
        </is>
      </c>
      <c r="F69" t="inlineStr">
        <is>
          <t/>
        </is>
      </c>
      <c r="G69" t="inlineStr">
        <is>
          <t/>
        </is>
      </c>
      <c r="H69" t="inlineStr">
        <is>
          <t/>
        </is>
      </c>
      <c r="I69" t="inlineStr">
        <is>
          <t/>
        </is>
      </c>
      <c r="J69" t="inlineStr">
        <is>
          <t/>
        </is>
      </c>
      <c r="K69" t="inlineStr">
        <is>
          <t/>
        </is>
      </c>
      <c r="L69" t="inlineStr">
        <is>
          <t/>
        </is>
      </c>
      <c r="M69" t="inlineStr">
        <is>
          <t/>
        </is>
      </c>
      <c r="N69" t="inlineStr">
        <is>
          <t/>
        </is>
      </c>
      <c r="O69" t="inlineStr">
        <is>
          <t/>
        </is>
      </c>
      <c r="P69" t="inlineStr">
        <is>
          <t/>
        </is>
      </c>
      <c r="Q69" t="inlineStr">
        <is>
          <t/>
        </is>
      </c>
      <c r="R69" s="2" t="inlineStr">
        <is>
          <t>Netzwerkfluggesellschaft|
Netzwerk-Carrier</t>
        </is>
      </c>
      <c r="S69" s="2" t="inlineStr">
        <is>
          <t>3|
3</t>
        </is>
      </c>
      <c r="T69" s="2" t="inlineStr">
        <is>
          <t xml:space="preserve">|
</t>
        </is>
      </c>
      <c r="U69" t="inlineStr">
        <is>
          <t>Fluggesellschaft, die im Unterschied zu den No-Frills-Carriern ein ausgedehntes, meist weltweites Streckennetz über ein oder mehrere Drehkreuze (Hubs) mit aufeinander abgestimmten Anschlussflügen anbietet</t>
        </is>
      </c>
      <c r="V69" t="inlineStr">
        <is>
          <t/>
        </is>
      </c>
      <c r="W69" t="inlineStr">
        <is>
          <t/>
        </is>
      </c>
      <c r="X69" t="inlineStr">
        <is>
          <t/>
        </is>
      </c>
      <c r="Y69" t="inlineStr">
        <is>
          <t/>
        </is>
      </c>
      <c r="Z69" s="2" t="inlineStr">
        <is>
          <t>full service network carrier|
full-service carrier|
network carrier|
network airline</t>
        </is>
      </c>
      <c r="AA69" s="2" t="inlineStr">
        <is>
          <t>1|
3|
3|
3</t>
        </is>
      </c>
      <c r="AB69" s="2" t="inlineStr">
        <is>
          <t xml:space="preserve">|
|
|
</t>
        </is>
      </c>
      <c r="AC69" t="inlineStr">
        <is>
          <t>traditional national or major air carrier that operates
on a relatively extensive route network and provides a full
range of services</t>
        </is>
      </c>
      <c r="AD69" t="inlineStr">
        <is>
          <t/>
        </is>
      </c>
      <c r="AE69" t="inlineStr">
        <is>
          <t/>
        </is>
      </c>
      <c r="AF69" t="inlineStr">
        <is>
          <t/>
        </is>
      </c>
      <c r="AG69" t="inlineStr">
        <is>
          <t/>
        </is>
      </c>
      <c r="AH69" t="inlineStr">
        <is>
          <t/>
        </is>
      </c>
      <c r="AI69" t="inlineStr">
        <is>
          <t/>
        </is>
      </c>
      <c r="AJ69" t="inlineStr">
        <is>
          <t/>
        </is>
      </c>
      <c r="AK69" t="inlineStr">
        <is>
          <t/>
        </is>
      </c>
      <c r="AL69" t="inlineStr">
        <is>
          <t/>
        </is>
      </c>
      <c r="AM69" t="inlineStr">
        <is>
          <t/>
        </is>
      </c>
      <c r="AN69" t="inlineStr">
        <is>
          <t/>
        </is>
      </c>
      <c r="AO69" t="inlineStr">
        <is>
          <t/>
        </is>
      </c>
      <c r="AP69" s="2" t="inlineStr">
        <is>
          <t>compagnie aérienne en réseau|
compagnie en réseau|
transporteur en réseau</t>
        </is>
      </c>
      <c r="AQ69" s="2" t="inlineStr">
        <is>
          <t>3|
3|
3</t>
        </is>
      </c>
      <c r="AR69" s="2" t="inlineStr">
        <is>
          <t xml:space="preserve">|
|
</t>
        </is>
      </c>
      <c r="AS69" t="inlineStr">
        <is>
          <t>transporteur national traditionnel ou compagnie majeure qui exploite des vols sur un
réseau de routes relativement étendu et offre une gamme
complète de prestations</t>
        </is>
      </c>
      <c r="AT69" t="inlineStr">
        <is>
          <t/>
        </is>
      </c>
      <c r="AU69" t="inlineStr">
        <is>
          <t/>
        </is>
      </c>
      <c r="AV69" t="inlineStr">
        <is>
          <t/>
        </is>
      </c>
      <c r="AW69" t="inlineStr">
        <is>
          <t/>
        </is>
      </c>
      <c r="AX69" t="inlineStr">
        <is>
          <t/>
        </is>
      </c>
      <c r="AY69" t="inlineStr">
        <is>
          <t/>
        </is>
      </c>
      <c r="AZ69" t="inlineStr">
        <is>
          <t/>
        </is>
      </c>
      <c r="BA69" t="inlineStr">
        <is>
          <t/>
        </is>
      </c>
      <c r="BB69" t="inlineStr">
        <is>
          <t/>
        </is>
      </c>
      <c r="BC69" t="inlineStr">
        <is>
          <t/>
        </is>
      </c>
      <c r="BD69" t="inlineStr">
        <is>
          <t/>
        </is>
      </c>
      <c r="BE69" t="inlineStr">
        <is>
          <t/>
        </is>
      </c>
      <c r="BF69" t="inlineStr">
        <is>
          <t/>
        </is>
      </c>
      <c r="BG69" t="inlineStr">
        <is>
          <t/>
        </is>
      </c>
      <c r="BH69" t="inlineStr">
        <is>
          <t/>
        </is>
      </c>
      <c r="BI69" t="inlineStr">
        <is>
          <t/>
        </is>
      </c>
      <c r="BJ69" t="inlineStr">
        <is>
          <t/>
        </is>
      </c>
      <c r="BK69" t="inlineStr">
        <is>
          <t/>
        </is>
      </c>
      <c r="BL69" t="inlineStr">
        <is>
          <t/>
        </is>
      </c>
      <c r="BM69" t="inlineStr">
        <is>
          <t/>
        </is>
      </c>
      <c r="BN69" t="inlineStr">
        <is>
          <t/>
        </is>
      </c>
      <c r="BO69" t="inlineStr">
        <is>
          <t/>
        </is>
      </c>
      <c r="BP69" t="inlineStr">
        <is>
          <t/>
        </is>
      </c>
      <c r="BQ69" t="inlineStr">
        <is>
          <t/>
        </is>
      </c>
      <c r="BR69" t="inlineStr">
        <is>
          <t/>
        </is>
      </c>
      <c r="BS69" t="inlineStr">
        <is>
          <t/>
        </is>
      </c>
      <c r="BT69" t="inlineStr">
        <is>
          <t/>
        </is>
      </c>
      <c r="BU69" t="inlineStr">
        <is>
          <t/>
        </is>
      </c>
      <c r="BV69" s="2" t="inlineStr">
        <is>
          <t>luchtvaartonderneming met een volledig routenetwerk</t>
        </is>
      </c>
      <c r="BW69" s="2" t="inlineStr">
        <is>
          <t>1</t>
        </is>
      </c>
      <c r="BX69" s="2" t="inlineStr">
        <is>
          <t/>
        </is>
      </c>
      <c r="BY69" t="inlineStr">
        <is>
          <t/>
        </is>
      </c>
      <c r="BZ69" t="inlineStr">
        <is>
          <t/>
        </is>
      </c>
      <c r="CA69" t="inlineStr">
        <is>
          <t/>
        </is>
      </c>
      <c r="CB69" t="inlineStr">
        <is>
          <t/>
        </is>
      </c>
      <c r="CC69" t="inlineStr">
        <is>
          <t/>
        </is>
      </c>
      <c r="CD69" s="2" t="inlineStr">
        <is>
          <t>operadora de rede de serviço completo|
transportadora que opera em rede|
transportadora de serviço completo|
transportadora aérea regular|
transportadora aérea tradicional</t>
        </is>
      </c>
      <c r="CE69" s="2" t="inlineStr">
        <is>
          <t>3|
3|
3|
3|
3</t>
        </is>
      </c>
      <c r="CF69" s="2" t="inlineStr">
        <is>
          <t xml:space="preserve">|
|
|
|
</t>
        </is>
      </c>
      <c r="CG69" t="inlineStr">
        <is>
          <t/>
        </is>
      </c>
      <c r="CH69" t="inlineStr">
        <is>
          <t/>
        </is>
      </c>
      <c r="CI69" t="inlineStr">
        <is>
          <t/>
        </is>
      </c>
      <c r="CJ69" t="inlineStr">
        <is>
          <t/>
        </is>
      </c>
      <c r="CK69" t="inlineStr">
        <is>
          <t/>
        </is>
      </c>
      <c r="CL69" t="inlineStr">
        <is>
          <t/>
        </is>
      </c>
      <c r="CM69" t="inlineStr">
        <is>
          <t/>
        </is>
      </c>
      <c r="CN69" t="inlineStr">
        <is>
          <t/>
        </is>
      </c>
      <c r="CO69" t="inlineStr">
        <is>
          <t/>
        </is>
      </c>
      <c r="CP69" t="inlineStr">
        <is>
          <t/>
        </is>
      </c>
      <c r="CQ69" t="inlineStr">
        <is>
          <t/>
        </is>
      </c>
      <c r="CR69" t="inlineStr">
        <is>
          <t/>
        </is>
      </c>
      <c r="CS69" t="inlineStr">
        <is>
          <t/>
        </is>
      </c>
      <c r="CT69" s="2" t="inlineStr">
        <is>
          <t>navbaserat flygbolag|
nätverksflygbolag|
nätverksbolag</t>
        </is>
      </c>
      <c r="CU69" s="2" t="inlineStr">
        <is>
          <t>3|
3|
3</t>
        </is>
      </c>
      <c r="CV69" s="2" t="inlineStr">
        <is>
          <t xml:space="preserve">|
|
</t>
        </is>
      </c>
      <c r="CW69" t="inlineStr">
        <is>
          <t/>
        </is>
      </c>
    </row>
    <row r="70">
      <c r="A70" s="1" t="str">
        <f>HYPERLINK("https://iate.europa.eu/entry/result/786490/all", "786490")</f>
        <v>786490</v>
      </c>
      <c r="B70" t="inlineStr">
        <is>
          <t>TRANSPORT</t>
        </is>
      </c>
      <c r="C70" t="inlineStr">
        <is>
          <t>TRANSPORT|air and space transport|air transport</t>
        </is>
      </c>
      <c r="D70" t="inlineStr">
        <is>
          <t>yes</t>
        </is>
      </c>
      <c r="E70" t="inlineStr">
        <is>
          <t/>
        </is>
      </c>
      <c r="F70" t="inlineStr">
        <is>
          <t/>
        </is>
      </c>
      <c r="G70" t="inlineStr">
        <is>
          <t/>
        </is>
      </c>
      <c r="H70" t="inlineStr">
        <is>
          <t/>
        </is>
      </c>
      <c r="I70" t="inlineStr">
        <is>
          <t/>
        </is>
      </c>
      <c r="J70" t="inlineStr">
        <is>
          <t/>
        </is>
      </c>
      <c r="K70" t="inlineStr">
        <is>
          <t/>
        </is>
      </c>
      <c r="L70" t="inlineStr">
        <is>
          <t/>
        </is>
      </c>
      <c r="M70" t="inlineStr">
        <is>
          <t/>
        </is>
      </c>
      <c r="N70" s="2" t="inlineStr">
        <is>
          <t>luftfartsselskab|
ruteselskab</t>
        </is>
      </c>
      <c r="O70" s="2" t="inlineStr">
        <is>
          <t>4|
4</t>
        </is>
      </c>
      <c r="P70" s="2" t="inlineStr">
        <is>
          <t xml:space="preserve">|
</t>
        </is>
      </c>
      <c r="Q70" t="inlineStr">
        <is>
          <t/>
        </is>
      </c>
      <c r="R70" s="2" t="inlineStr">
        <is>
          <t>Linienfluggesellschaft</t>
        </is>
      </c>
      <c r="S70" s="2" t="inlineStr">
        <is>
          <t>2</t>
        </is>
      </c>
      <c r="T70" s="2" t="inlineStr">
        <is>
          <t/>
        </is>
      </c>
      <c r="U70" t="inlineStr">
        <is>
          <t/>
        </is>
      </c>
      <c r="V70" t="inlineStr">
        <is>
          <t/>
        </is>
      </c>
      <c r="W70" t="inlineStr">
        <is>
          <t/>
        </is>
      </c>
      <c r="X70" t="inlineStr">
        <is>
          <t/>
        </is>
      </c>
      <c r="Y70" t="inlineStr">
        <is>
          <t/>
        </is>
      </c>
      <c r="Z70" s="2" t="inlineStr">
        <is>
          <t>scheduled air carrier|
air line|
airline|
scheduled airline|
scheduled carrier</t>
        </is>
      </c>
      <c r="AA70" s="2" t="inlineStr">
        <is>
          <t>3|
1|
3|
1|
1</t>
        </is>
      </c>
      <c r="AB70" s="2" t="inlineStr">
        <is>
          <t xml:space="preserve">|
|
|
|
</t>
        </is>
      </c>
      <c r="AC70" t="inlineStr">
        <is>
          <t>air carrier [ &lt;a href="/entry/result/786361/all" id="ENTRY_TO_ENTRY_CONVERTER" target="_blank"&gt;IATE:786361&lt;/a&gt; ] that engages mainly in scheduled services</t>
        </is>
      </c>
      <c r="AD70" s="2" t="inlineStr">
        <is>
          <t>transportador aéreo regular</t>
        </is>
      </c>
      <c r="AE70" s="2" t="inlineStr">
        <is>
          <t>1</t>
        </is>
      </c>
      <c r="AF70" s="2" t="inlineStr">
        <is>
          <t/>
        </is>
      </c>
      <c r="AG70" t="inlineStr">
        <is>
          <t/>
        </is>
      </c>
      <c r="AH70" t="inlineStr">
        <is>
          <t/>
        </is>
      </c>
      <c r="AI70" t="inlineStr">
        <is>
          <t/>
        </is>
      </c>
      <c r="AJ70" t="inlineStr">
        <is>
          <t/>
        </is>
      </c>
      <c r="AK70" t="inlineStr">
        <is>
          <t/>
        </is>
      </c>
      <c r="AL70" t="inlineStr">
        <is>
          <t/>
        </is>
      </c>
      <c r="AM70" t="inlineStr">
        <is>
          <t/>
        </is>
      </c>
      <c r="AN70" t="inlineStr">
        <is>
          <t/>
        </is>
      </c>
      <c r="AO70" t="inlineStr">
        <is>
          <t/>
        </is>
      </c>
      <c r="AP70" s="2" t="inlineStr">
        <is>
          <t>compagnie de transport aérien|
compagnie aérienne</t>
        </is>
      </c>
      <c r="AQ70" s="2" t="inlineStr">
        <is>
          <t>3|
3</t>
        </is>
      </c>
      <c r="AR70" s="2" t="inlineStr">
        <is>
          <t xml:space="preserve">|
</t>
        </is>
      </c>
      <c r="AS70" t="inlineStr">
        <is>
          <t>&lt;a href="https://iate.europa.eu/entry/result/786361/fr" target="_blank"&gt;entreprise de transport aérien&lt;/a&gt; qui assure principalement des services réguliers</t>
        </is>
      </c>
      <c r="AT70" s="2" t="inlineStr">
        <is>
          <t>aeriompróir sceidealaithe|
aerlíne sceidealaithe</t>
        </is>
      </c>
      <c r="AU70" s="2" t="inlineStr">
        <is>
          <t>3|
3</t>
        </is>
      </c>
      <c r="AV70" s="2" t="inlineStr">
        <is>
          <t xml:space="preserve">|
</t>
        </is>
      </c>
      <c r="AW70" t="inlineStr">
        <is>
          <t/>
        </is>
      </c>
      <c r="AX70" t="inlineStr">
        <is>
          <t/>
        </is>
      </c>
      <c r="AY70" t="inlineStr">
        <is>
          <t/>
        </is>
      </c>
      <c r="AZ70" t="inlineStr">
        <is>
          <t/>
        </is>
      </c>
      <c r="BA70" t="inlineStr">
        <is>
          <t/>
        </is>
      </c>
      <c r="BB70" t="inlineStr">
        <is>
          <t/>
        </is>
      </c>
      <c r="BC70" t="inlineStr">
        <is>
          <t/>
        </is>
      </c>
      <c r="BD70" t="inlineStr">
        <is>
          <t/>
        </is>
      </c>
      <c r="BE70" t="inlineStr">
        <is>
          <t/>
        </is>
      </c>
      <c r="BF70" s="2" t="inlineStr">
        <is>
          <t>vettore aereo di linea|
vettore aereo regolare</t>
        </is>
      </c>
      <c r="BG70" s="2" t="inlineStr">
        <is>
          <t>2|
1</t>
        </is>
      </c>
      <c r="BH70" s="2" t="inlineStr">
        <is>
          <t xml:space="preserve">|
</t>
        </is>
      </c>
      <c r="BI70" t="inlineStr">
        <is>
          <t/>
        </is>
      </c>
      <c r="BJ70" t="inlineStr">
        <is>
          <t/>
        </is>
      </c>
      <c r="BK70" t="inlineStr">
        <is>
          <t/>
        </is>
      </c>
      <c r="BL70" t="inlineStr">
        <is>
          <t/>
        </is>
      </c>
      <c r="BM70" t="inlineStr">
        <is>
          <t/>
        </is>
      </c>
      <c r="BN70" t="inlineStr">
        <is>
          <t/>
        </is>
      </c>
      <c r="BO70" t="inlineStr">
        <is>
          <t/>
        </is>
      </c>
      <c r="BP70" t="inlineStr">
        <is>
          <t/>
        </is>
      </c>
      <c r="BQ70" t="inlineStr">
        <is>
          <t/>
        </is>
      </c>
      <c r="BR70" s="2" t="inlineStr">
        <is>
          <t>linja tal-ajru</t>
        </is>
      </c>
      <c r="BS70" s="2" t="inlineStr">
        <is>
          <t>3</t>
        </is>
      </c>
      <c r="BT70" s="2" t="inlineStr">
        <is>
          <t/>
        </is>
      </c>
      <c r="BU70" t="inlineStr">
        <is>
          <t>trasportatur tal-ajru [ &lt;a href="/entry/result/786361/all" id="ENTRY_TO_ENTRY_CONVERTER" target="_blank"&gt;IATE:786361&lt;/a&gt; ] li l-attività primarja tiegħu tkun is-servizzi skedati</t>
        </is>
      </c>
      <c r="BV70" s="2" t="inlineStr">
        <is>
          <t>Lijndienstmaatschappij</t>
        </is>
      </c>
      <c r="BW70" s="2" t="inlineStr">
        <is>
          <t>3</t>
        </is>
      </c>
      <c r="BX70" s="2" t="inlineStr">
        <is>
          <t/>
        </is>
      </c>
      <c r="BY70" t="inlineStr">
        <is>
          <t/>
        </is>
      </c>
      <c r="BZ70" s="2" t="inlineStr">
        <is>
          <t>linia lotnicza</t>
        </is>
      </c>
      <c r="CA70" s="2" t="inlineStr">
        <is>
          <t>3</t>
        </is>
      </c>
      <c r="CB70" s="2" t="inlineStr">
        <is>
          <t/>
        </is>
      </c>
      <c r="CC70" t="inlineStr">
        <is>
          <t>każde przedsiębiorstwo przewozu lotniczego oferujące lub wykonujące międzynarodową służbę powietrzną</t>
        </is>
      </c>
      <c r="CD70" t="inlineStr">
        <is>
          <t/>
        </is>
      </c>
      <c r="CE70" t="inlineStr">
        <is>
          <t/>
        </is>
      </c>
      <c r="CF70" t="inlineStr">
        <is>
          <t/>
        </is>
      </c>
      <c r="CG70" t="inlineStr">
        <is>
          <t/>
        </is>
      </c>
      <c r="CH70" t="inlineStr">
        <is>
          <t/>
        </is>
      </c>
      <c r="CI70" t="inlineStr">
        <is>
          <t/>
        </is>
      </c>
      <c r="CJ70" t="inlineStr">
        <is>
          <t/>
        </is>
      </c>
      <c r="CK70" t="inlineStr">
        <is>
          <t/>
        </is>
      </c>
      <c r="CL70" t="inlineStr">
        <is>
          <t/>
        </is>
      </c>
      <c r="CM70" t="inlineStr">
        <is>
          <t/>
        </is>
      </c>
      <c r="CN70" t="inlineStr">
        <is>
          <t/>
        </is>
      </c>
      <c r="CO70" t="inlineStr">
        <is>
          <t/>
        </is>
      </c>
      <c r="CP70" t="inlineStr">
        <is>
          <t/>
        </is>
      </c>
      <c r="CQ70" t="inlineStr">
        <is>
          <t/>
        </is>
      </c>
      <c r="CR70" t="inlineStr">
        <is>
          <t/>
        </is>
      </c>
      <c r="CS70" t="inlineStr">
        <is>
          <t/>
        </is>
      </c>
      <c r="CT70" s="2" t="inlineStr">
        <is>
          <t>flygbolag</t>
        </is>
      </c>
      <c r="CU70" s="2" t="inlineStr">
        <is>
          <t>3</t>
        </is>
      </c>
      <c r="CV70" s="2" t="inlineStr">
        <is>
          <t/>
        </is>
      </c>
      <c r="CW70" t="inlineStr">
        <is>
          <t>lufttrafikföretag [ &lt;a href="/entry/result/786361/all" id="ENTRY_TO_ENTRY_CONVERTER" target="_blank"&gt;IATE:786361&lt;/a&gt; ] som huvudsakligen ägnar sig åt trafikflyg, dvs. reguljär lufttransport enligt tidtabell (reguljärflyg och charterflyg)</t>
        </is>
      </c>
    </row>
    <row r="71">
      <c r="A71" s="1" t="str">
        <f>HYPERLINK("https://iate.europa.eu/entry/result/786365/all", "786365")</f>
        <v>786365</v>
      </c>
      <c r="B71" t="inlineStr">
        <is>
          <t>TRANSPORT</t>
        </is>
      </c>
      <c r="C71" t="inlineStr">
        <is>
          <t>TRANSPORT|air and space transport|air transport</t>
        </is>
      </c>
      <c r="D71" t="inlineStr">
        <is>
          <t>yes</t>
        </is>
      </c>
      <c r="E71" t="inlineStr">
        <is>
          <t/>
        </is>
      </c>
      <c r="F71" t="inlineStr">
        <is>
          <t/>
        </is>
      </c>
      <c r="G71" t="inlineStr">
        <is>
          <t/>
        </is>
      </c>
      <c r="H71" t="inlineStr">
        <is>
          <t/>
        </is>
      </c>
      <c r="I71" t="inlineStr">
        <is>
          <t/>
        </is>
      </c>
      <c r="J71" t="inlineStr">
        <is>
          <t/>
        </is>
      </c>
      <c r="K71" t="inlineStr">
        <is>
          <t/>
        </is>
      </c>
      <c r="L71" t="inlineStr">
        <is>
          <t/>
        </is>
      </c>
      <c r="M71" t="inlineStr">
        <is>
          <t/>
        </is>
      </c>
      <c r="N71" s="2" t="inlineStr">
        <is>
          <t>lufttrafikforetagende|
luftfartsselskab</t>
        </is>
      </c>
      <c r="O71" s="2" t="inlineStr">
        <is>
          <t>4|
4</t>
        </is>
      </c>
      <c r="P71" s="2" t="inlineStr">
        <is>
          <t xml:space="preserve">|
</t>
        </is>
      </c>
      <c r="Q71" t="inlineStr">
        <is>
          <t>Selskab, der varetager flyvning.</t>
        </is>
      </c>
      <c r="R71" s="2" t="inlineStr">
        <is>
          <t>Luftfahrtunternehmen</t>
        </is>
      </c>
      <c r="S71" s="2" t="inlineStr">
        <is>
          <t>3</t>
        </is>
      </c>
      <c r="T71" s="2" t="inlineStr">
        <is>
          <t/>
        </is>
      </c>
      <c r="U71" t="inlineStr">
        <is>
          <t/>
        </is>
      </c>
      <c r="V71" t="inlineStr">
        <is>
          <t/>
        </is>
      </c>
      <c r="W71" t="inlineStr">
        <is>
          <t/>
        </is>
      </c>
      <c r="X71" t="inlineStr">
        <is>
          <t/>
        </is>
      </c>
      <c r="Y71" t="inlineStr">
        <is>
          <t/>
        </is>
      </c>
      <c r="Z71" s="2" t="inlineStr">
        <is>
          <t>air transport enterprise|
air transport company|
air transport undertaking</t>
        </is>
      </c>
      <c r="AA71" s="2" t="inlineStr">
        <is>
          <t>3|
3|
3</t>
        </is>
      </c>
      <c r="AB71" s="2" t="inlineStr">
        <is>
          <t xml:space="preserve">|
|
</t>
        </is>
      </c>
      <c r="AC71" t="inlineStr">
        <is>
          <t>any enterprise providing services linked to the
transport of passengers and goods by air</t>
        </is>
      </c>
      <c r="AD71" t="inlineStr">
        <is>
          <t/>
        </is>
      </c>
      <c r="AE71" t="inlineStr">
        <is>
          <t/>
        </is>
      </c>
      <c r="AF71" t="inlineStr">
        <is>
          <t/>
        </is>
      </c>
      <c r="AG71" t="inlineStr">
        <is>
          <t/>
        </is>
      </c>
      <c r="AH71" t="inlineStr">
        <is>
          <t/>
        </is>
      </c>
      <c r="AI71" t="inlineStr">
        <is>
          <t/>
        </is>
      </c>
      <c r="AJ71" t="inlineStr">
        <is>
          <t/>
        </is>
      </c>
      <c r="AK71" t="inlineStr">
        <is>
          <t/>
        </is>
      </c>
      <c r="AL71" s="2" t="inlineStr">
        <is>
          <t>ilmakuljetusyritys</t>
        </is>
      </c>
      <c r="AM71" s="2" t="inlineStr">
        <is>
          <t>3</t>
        </is>
      </c>
      <c r="AN71" s="2" t="inlineStr">
        <is>
          <t/>
        </is>
      </c>
      <c r="AO71" t="inlineStr">
        <is>
          <t/>
        </is>
      </c>
      <c r="AP71" s="2" t="inlineStr">
        <is>
          <t>entreprise de transport aérien</t>
        </is>
      </c>
      <c r="AQ71" s="2" t="inlineStr">
        <is>
          <t>3</t>
        </is>
      </c>
      <c r="AR71" s="2" t="inlineStr">
        <is>
          <t/>
        </is>
      </c>
      <c r="AS71" t="inlineStr">
        <is>
          <t>entreprise offrant des services liés au transport de passagers et de marchandises par voie aérienne</t>
        </is>
      </c>
      <c r="AT71" t="inlineStr">
        <is>
          <t/>
        </is>
      </c>
      <c r="AU71" t="inlineStr">
        <is>
          <t/>
        </is>
      </c>
      <c r="AV71" t="inlineStr">
        <is>
          <t/>
        </is>
      </c>
      <c r="AW71" t="inlineStr">
        <is>
          <t/>
        </is>
      </c>
      <c r="AX71" t="inlineStr">
        <is>
          <t/>
        </is>
      </c>
      <c r="AY71" t="inlineStr">
        <is>
          <t/>
        </is>
      </c>
      <c r="AZ71" t="inlineStr">
        <is>
          <t/>
        </is>
      </c>
      <c r="BA71" t="inlineStr">
        <is>
          <t/>
        </is>
      </c>
      <c r="BB71" t="inlineStr">
        <is>
          <t/>
        </is>
      </c>
      <c r="BC71" t="inlineStr">
        <is>
          <t/>
        </is>
      </c>
      <c r="BD71" t="inlineStr">
        <is>
          <t/>
        </is>
      </c>
      <c r="BE71" t="inlineStr">
        <is>
          <t/>
        </is>
      </c>
      <c r="BF71" s="2" t="inlineStr">
        <is>
          <t>impresa di trasporti aerei</t>
        </is>
      </c>
      <c r="BG71" s="2" t="inlineStr">
        <is>
          <t>2</t>
        </is>
      </c>
      <c r="BH71" s="2" t="inlineStr">
        <is>
          <t/>
        </is>
      </c>
      <c r="BI71" t="inlineStr">
        <is>
          <t/>
        </is>
      </c>
      <c r="BJ71" s="2" t="inlineStr">
        <is>
          <t>oro transporto įmonė|
oro susisiekimo įmonė</t>
        </is>
      </c>
      <c r="BK71" s="2" t="inlineStr">
        <is>
          <t>3|
3</t>
        </is>
      </c>
      <c r="BL71" s="2" t="inlineStr">
        <is>
          <t xml:space="preserve">|
</t>
        </is>
      </c>
      <c r="BM71" t="inlineStr">
        <is>
          <t/>
        </is>
      </c>
      <c r="BN71" t="inlineStr">
        <is>
          <t/>
        </is>
      </c>
      <c r="BO71" t="inlineStr">
        <is>
          <t/>
        </is>
      </c>
      <c r="BP71" t="inlineStr">
        <is>
          <t/>
        </is>
      </c>
      <c r="BQ71" t="inlineStr">
        <is>
          <t/>
        </is>
      </c>
      <c r="BR71" t="inlineStr">
        <is>
          <t/>
        </is>
      </c>
      <c r="BS71" t="inlineStr">
        <is>
          <t/>
        </is>
      </c>
      <c r="BT71" t="inlineStr">
        <is>
          <t/>
        </is>
      </c>
      <c r="BU71" t="inlineStr">
        <is>
          <t/>
        </is>
      </c>
      <c r="BV71" s="2" t="inlineStr">
        <is>
          <t>luchtvervoeronderneming</t>
        </is>
      </c>
      <c r="BW71" s="2" t="inlineStr">
        <is>
          <t>3</t>
        </is>
      </c>
      <c r="BX71" s="2" t="inlineStr">
        <is>
          <t/>
        </is>
      </c>
      <c r="BY71" t="inlineStr">
        <is>
          <t/>
        </is>
      </c>
      <c r="BZ71" t="inlineStr">
        <is>
          <t/>
        </is>
      </c>
      <c r="CA71" t="inlineStr">
        <is>
          <t/>
        </is>
      </c>
      <c r="CB71" t="inlineStr">
        <is>
          <t/>
        </is>
      </c>
      <c r="CC71" t="inlineStr">
        <is>
          <t/>
        </is>
      </c>
      <c r="CD71" t="inlineStr">
        <is>
          <t/>
        </is>
      </c>
      <c r="CE71" t="inlineStr">
        <is>
          <t/>
        </is>
      </c>
      <c r="CF71" t="inlineStr">
        <is>
          <t/>
        </is>
      </c>
      <c r="CG71" t="inlineStr">
        <is>
          <t/>
        </is>
      </c>
      <c r="CH71" t="inlineStr">
        <is>
          <t/>
        </is>
      </c>
      <c r="CI71" t="inlineStr">
        <is>
          <t/>
        </is>
      </c>
      <c r="CJ71" t="inlineStr">
        <is>
          <t/>
        </is>
      </c>
      <c r="CK71" t="inlineStr">
        <is>
          <t/>
        </is>
      </c>
      <c r="CL71" t="inlineStr">
        <is>
          <t/>
        </is>
      </c>
      <c r="CM71" t="inlineStr">
        <is>
          <t/>
        </is>
      </c>
      <c r="CN71" t="inlineStr">
        <is>
          <t/>
        </is>
      </c>
      <c r="CO71" t="inlineStr">
        <is>
          <t/>
        </is>
      </c>
      <c r="CP71" t="inlineStr">
        <is>
          <t/>
        </is>
      </c>
      <c r="CQ71" t="inlineStr">
        <is>
          <t/>
        </is>
      </c>
      <c r="CR71" t="inlineStr">
        <is>
          <t/>
        </is>
      </c>
      <c r="CS71" t="inlineStr">
        <is>
          <t/>
        </is>
      </c>
      <c r="CT71" t="inlineStr">
        <is>
          <t/>
        </is>
      </c>
      <c r="CU71" t="inlineStr">
        <is>
          <t/>
        </is>
      </c>
      <c r="CV71" t="inlineStr">
        <is>
          <t/>
        </is>
      </c>
      <c r="CW71" t="inlineStr">
        <is>
          <t/>
        </is>
      </c>
    </row>
    <row r="72">
      <c r="A72" s="1" t="str">
        <f>HYPERLINK("https://iate.europa.eu/entry/result/1028867/all", "1028867")</f>
        <v>1028867</v>
      </c>
      <c r="B72" t="inlineStr">
        <is>
          <t>TRANSPORT</t>
        </is>
      </c>
      <c r="C72" t="inlineStr">
        <is>
          <t>TRANSPORT|air and space transport|air transport</t>
        </is>
      </c>
      <c r="D72" t="inlineStr">
        <is>
          <t>no</t>
        </is>
      </c>
      <c r="E72" t="inlineStr">
        <is>
          <t/>
        </is>
      </c>
      <c r="F72" t="inlineStr">
        <is>
          <t/>
        </is>
      </c>
      <c r="G72" t="inlineStr">
        <is>
          <t/>
        </is>
      </c>
      <c r="H72" t="inlineStr">
        <is>
          <t/>
        </is>
      </c>
      <c r="I72" t="inlineStr">
        <is>
          <t/>
        </is>
      </c>
      <c r="J72" t="inlineStr">
        <is>
          <t/>
        </is>
      </c>
      <c r="K72" t="inlineStr">
        <is>
          <t/>
        </is>
      </c>
      <c r="L72" t="inlineStr">
        <is>
          <t/>
        </is>
      </c>
      <c r="M72" t="inlineStr">
        <is>
          <t/>
        </is>
      </c>
      <c r="N72" t="inlineStr">
        <is>
          <t/>
        </is>
      </c>
      <c r="O72" t="inlineStr">
        <is>
          <t/>
        </is>
      </c>
      <c r="P72" t="inlineStr">
        <is>
          <t/>
        </is>
      </c>
      <c r="Q72" t="inlineStr">
        <is>
          <t/>
        </is>
      </c>
      <c r="R72" t="inlineStr">
        <is>
          <t/>
        </is>
      </c>
      <c r="S72" t="inlineStr">
        <is>
          <t/>
        </is>
      </c>
      <c r="T72" t="inlineStr">
        <is>
          <t/>
        </is>
      </c>
      <c r="U72" t="inlineStr">
        <is>
          <t/>
        </is>
      </c>
      <c r="V72" t="inlineStr">
        <is>
          <t/>
        </is>
      </c>
      <c r="W72" t="inlineStr">
        <is>
          <t/>
        </is>
      </c>
      <c r="X72" t="inlineStr">
        <is>
          <t/>
        </is>
      </c>
      <c r="Y72" t="inlineStr">
        <is>
          <t/>
        </is>
      </c>
      <c r="Z72" s="2" t="inlineStr">
        <is>
          <t>Departure control system|
DCS</t>
        </is>
      </c>
      <c r="AA72" s="2" t="inlineStr">
        <is>
          <t>2|
2</t>
        </is>
      </c>
      <c r="AB72" s="2" t="inlineStr">
        <is>
          <t xml:space="preserve">|
</t>
        </is>
      </c>
      <c r="AC72" t="inlineStr">
        <is>
          <t>---</t>
        </is>
      </c>
      <c r="AD72" s="2" t="inlineStr">
        <is>
          <t>sistema de control de salidas|
DCS</t>
        </is>
      </c>
      <c r="AE72" s="2" t="inlineStr">
        <is>
          <t>2|
2</t>
        </is>
      </c>
      <c r="AF72" s="2" t="inlineStr">
        <is>
          <t xml:space="preserve">|
</t>
        </is>
      </c>
      <c r="AG72" t="inlineStr">
        <is>
          <t>Sistemas informáticos utilizados por las compañías aéreas para las operaciones de facturación, control de capacidad y de carga y de despegue de los vuelos.</t>
        </is>
      </c>
      <c r="AH72" t="inlineStr">
        <is>
          <t/>
        </is>
      </c>
      <c r="AI72" t="inlineStr">
        <is>
          <t/>
        </is>
      </c>
      <c r="AJ72" t="inlineStr">
        <is>
          <t/>
        </is>
      </c>
      <c r="AK72" t="inlineStr">
        <is>
          <t/>
        </is>
      </c>
      <c r="AL72" t="inlineStr">
        <is>
          <t/>
        </is>
      </c>
      <c r="AM72" t="inlineStr">
        <is>
          <t/>
        </is>
      </c>
      <c r="AN72" t="inlineStr">
        <is>
          <t/>
        </is>
      </c>
      <c r="AO72" t="inlineStr">
        <is>
          <t/>
        </is>
      </c>
      <c r="AP72" s="2" t="inlineStr">
        <is>
          <t>système de contrôle des départs</t>
        </is>
      </c>
      <c r="AQ72" s="2" t="inlineStr">
        <is>
          <t>3</t>
        </is>
      </c>
      <c r="AR72" s="2" t="inlineStr">
        <is>
          <t/>
        </is>
      </c>
      <c r="AS72" t="inlineStr">
        <is>
          <t/>
        </is>
      </c>
      <c r="AT72" t="inlineStr">
        <is>
          <t/>
        </is>
      </c>
      <c r="AU72" t="inlineStr">
        <is>
          <t/>
        </is>
      </c>
      <c r="AV72" t="inlineStr">
        <is>
          <t/>
        </is>
      </c>
      <c r="AW72" t="inlineStr">
        <is>
          <t/>
        </is>
      </c>
      <c r="AX72" t="inlineStr">
        <is>
          <t/>
        </is>
      </c>
      <c r="AY72" t="inlineStr">
        <is>
          <t/>
        </is>
      </c>
      <c r="AZ72" t="inlineStr">
        <is>
          <t/>
        </is>
      </c>
      <c r="BA72" t="inlineStr">
        <is>
          <t/>
        </is>
      </c>
      <c r="BB72" s="2" t="inlineStr">
        <is>
          <t>indulás-ellenőrzési rendszer|
DCS rendszer</t>
        </is>
      </c>
      <c r="BC72" s="2" t="inlineStr">
        <is>
          <t>3|
3</t>
        </is>
      </c>
      <c r="BD72" s="2" t="inlineStr">
        <is>
          <t xml:space="preserve">|
</t>
        </is>
      </c>
      <c r="BE72" t="inlineStr">
        <is>
          <t/>
        </is>
      </c>
      <c r="BF72" s="2" t="inlineStr">
        <is>
          <t>sistema di prenotazione/controllo delle partenze</t>
        </is>
      </c>
      <c r="BG72" s="2" t="inlineStr">
        <is>
          <t>3</t>
        </is>
      </c>
      <c r="BH72" s="2" t="inlineStr">
        <is>
          <t/>
        </is>
      </c>
      <c r="BI72" t="inlineStr">
        <is>
          <t>Sistema di gestione, accettazione ed imbarco passeggeri sui voli (controllo prenotazioni, registrazione bagagli, calcolo eccedenza bagaglio, assegnazione posto, check-in, ecc).</t>
        </is>
      </c>
      <c r="BJ72" s="2" t="inlineStr">
        <is>
          <t>išvykimo kontrolės sistema</t>
        </is>
      </c>
      <c r="BK72" s="2" t="inlineStr">
        <is>
          <t>3</t>
        </is>
      </c>
      <c r="BL72" s="2" t="inlineStr">
        <is>
          <t/>
        </is>
      </c>
      <c r="BM72" t="inlineStr">
        <is>
          <t/>
        </is>
      </c>
      <c r="BN72" t="inlineStr">
        <is>
          <t/>
        </is>
      </c>
      <c r="BO72" t="inlineStr">
        <is>
          <t/>
        </is>
      </c>
      <c r="BP72" t="inlineStr">
        <is>
          <t/>
        </is>
      </c>
      <c r="BQ72" t="inlineStr">
        <is>
          <t/>
        </is>
      </c>
      <c r="BR72" t="inlineStr">
        <is>
          <t/>
        </is>
      </c>
      <c r="BS72" t="inlineStr">
        <is>
          <t/>
        </is>
      </c>
      <c r="BT72" t="inlineStr">
        <is>
          <t/>
        </is>
      </c>
      <c r="BU72" t="inlineStr">
        <is>
          <t/>
        </is>
      </c>
      <c r="BV72" t="inlineStr">
        <is>
          <t/>
        </is>
      </c>
      <c r="BW72" t="inlineStr">
        <is>
          <t/>
        </is>
      </c>
      <c r="BX72" t="inlineStr">
        <is>
          <t/>
        </is>
      </c>
      <c r="BY72" t="inlineStr">
        <is>
          <t/>
        </is>
      </c>
      <c r="BZ72" s="2" t="inlineStr">
        <is>
          <t>system odpraw pasażerskich|
DCS</t>
        </is>
      </c>
      <c r="CA72" s="2" t="inlineStr">
        <is>
          <t>3|
3</t>
        </is>
      </c>
      <c r="CB72" s="2" t="inlineStr">
        <is>
          <t xml:space="preserve">|
</t>
        </is>
      </c>
      <c r="CC72" t="inlineStr">
        <is>
          <t/>
        </is>
      </c>
      <c r="CD72" t="inlineStr">
        <is>
          <t/>
        </is>
      </c>
      <c r="CE72" t="inlineStr">
        <is>
          <t/>
        </is>
      </c>
      <c r="CF72" t="inlineStr">
        <is>
          <t/>
        </is>
      </c>
      <c r="CG72" t="inlineStr">
        <is>
          <t/>
        </is>
      </c>
      <c r="CH72" t="inlineStr">
        <is>
          <t/>
        </is>
      </c>
      <c r="CI72" t="inlineStr">
        <is>
          <t/>
        </is>
      </c>
      <c r="CJ72" t="inlineStr">
        <is>
          <t/>
        </is>
      </c>
      <c r="CK72" t="inlineStr">
        <is>
          <t/>
        </is>
      </c>
      <c r="CL72" s="2" t="inlineStr">
        <is>
          <t>systém kontroly pri odlete</t>
        </is>
      </c>
      <c r="CM72" s="2" t="inlineStr">
        <is>
          <t>3</t>
        </is>
      </c>
      <c r="CN72" s="2" t="inlineStr">
        <is>
          <t/>
        </is>
      </c>
      <c r="CO72" t="inlineStr">
        <is>
          <t/>
        </is>
      </c>
      <c r="CP72" t="inlineStr">
        <is>
          <t/>
        </is>
      </c>
      <c r="CQ72" t="inlineStr">
        <is>
          <t/>
        </is>
      </c>
      <c r="CR72" t="inlineStr">
        <is>
          <t/>
        </is>
      </c>
      <c r="CS72" t="inlineStr">
        <is>
          <t/>
        </is>
      </c>
      <c r="CT72" s="2" t="inlineStr">
        <is>
          <t>avgångskontrollsystem</t>
        </is>
      </c>
      <c r="CU72" s="2" t="inlineStr">
        <is>
          <t>3</t>
        </is>
      </c>
      <c r="CV72" s="2" t="inlineStr">
        <is>
          <t/>
        </is>
      </c>
      <c r="CW72" t="inlineStr">
        <is>
          <t/>
        </is>
      </c>
    </row>
    <row r="73">
      <c r="A73" s="1" t="str">
        <f>HYPERLINK("https://iate.europa.eu/entry/result/886598/all", "886598")</f>
        <v>886598</v>
      </c>
      <c r="B73" t="inlineStr">
        <is>
          <t>LAW;SOCIAL QUESTIONS;EDUCATION AND COMMUNICATIONS</t>
        </is>
      </c>
      <c r="C73" t="inlineStr">
        <is>
          <t>LAW|international law|private international law;SOCIAL QUESTIONS|migration;EDUCATION AND COMMUNICATIONS|communications</t>
        </is>
      </c>
      <c r="D73" t="inlineStr">
        <is>
          <t>yes</t>
        </is>
      </c>
      <c r="E73" t="inlineStr">
        <is>
          <t/>
        </is>
      </c>
      <c r="F73" t="inlineStr">
        <is>
          <t/>
        </is>
      </c>
      <c r="G73" t="inlineStr">
        <is>
          <t/>
        </is>
      </c>
      <c r="H73" t="inlineStr">
        <is>
          <t/>
        </is>
      </c>
      <c r="I73" t="inlineStr">
        <is>
          <t/>
        </is>
      </c>
      <c r="J73" s="2" t="inlineStr">
        <is>
          <t>osobní údaje</t>
        </is>
      </c>
      <c r="K73" s="2" t="inlineStr">
        <is>
          <t>3</t>
        </is>
      </c>
      <c r="L73" s="2" t="inlineStr">
        <is>
          <t/>
        </is>
      </c>
      <c r="M73" t="inlineStr">
        <is>
          <t>údaje, které lze najít např. na cestovním dokladu a mezi které patří příjmení, jméno, pohlaví,
datum narození, číslo cestovního dokladu</t>
        </is>
      </c>
      <c r="N73" s="2" t="inlineStr">
        <is>
          <t>personoplysninger|
persondata</t>
        </is>
      </c>
      <c r="O73" s="2" t="inlineStr">
        <is>
          <t>3|
3</t>
        </is>
      </c>
      <c r="P73" s="2" t="inlineStr">
        <is>
          <t xml:space="preserve">|
</t>
        </is>
      </c>
      <c r="Q73" t="inlineStr">
        <is>
          <t/>
        </is>
      </c>
      <c r="R73" s="2" t="inlineStr">
        <is>
          <t>biografische Daten</t>
        </is>
      </c>
      <c r="S73" s="2" t="inlineStr">
        <is>
          <t>3</t>
        </is>
      </c>
      <c r="T73" s="2" t="inlineStr">
        <is>
          <t/>
        </is>
      </c>
      <c r="U73" t="inlineStr">
        <is>
          <t/>
        </is>
      </c>
      <c r="V73" s="2" t="inlineStr">
        <is>
          <t>στοιχεία κατόχου|
προσωπικά δεδομένα</t>
        </is>
      </c>
      <c r="W73" s="2" t="inlineStr">
        <is>
          <t>3|
3</t>
        </is>
      </c>
      <c r="X73" s="2" t="inlineStr">
        <is>
          <t xml:space="preserve">|
</t>
        </is>
      </c>
      <c r="Y73" t="inlineStr">
        <is>
          <t/>
        </is>
      </c>
      <c r="Z73" s="2" t="inlineStr">
        <is>
          <t>biodata|
biographic data|
biographical details|
biographical data</t>
        </is>
      </c>
      <c r="AA73" s="2" t="inlineStr">
        <is>
          <t>4|
3|
1|
4</t>
        </is>
      </c>
      <c r="AB73" s="2" t="inlineStr">
        <is>
          <t xml:space="preserve">|
|
|
</t>
        </is>
      </c>
      <c r="AC73" t="inlineStr">
        <is>
          <t>personalised details of the bearer of a document appearing as text or in digitalised format in the visual and machine-readable zones of a passport book, travel card or visa</t>
        </is>
      </c>
      <c r="AD73" s="2" t="inlineStr">
        <is>
          <t>datos personales</t>
        </is>
      </c>
      <c r="AE73" s="2" t="inlineStr">
        <is>
          <t>3</t>
        </is>
      </c>
      <c r="AF73" s="2" t="inlineStr">
        <is>
          <t/>
        </is>
      </c>
      <c r="AG73" t="inlineStr">
        <is>
          <t>Datos del titular de un pasaporte, un documento de identidad o un visado, tales como el nombre, la fecha de nacimiento, el lugar de nacimiento o la oficina de expedición.</t>
        </is>
      </c>
      <c r="AH73" t="inlineStr">
        <is>
          <t/>
        </is>
      </c>
      <c r="AI73" t="inlineStr">
        <is>
          <t/>
        </is>
      </c>
      <c r="AJ73" t="inlineStr">
        <is>
          <t/>
        </is>
      </c>
      <c r="AK73" t="inlineStr">
        <is>
          <t/>
        </is>
      </c>
      <c r="AL73" s="2" t="inlineStr">
        <is>
          <t>henkilötiedot|
biografiset tiedot</t>
        </is>
      </c>
      <c r="AM73" s="2" t="inlineStr">
        <is>
          <t>3|
3</t>
        </is>
      </c>
      <c r="AN73" s="2" t="inlineStr">
        <is>
          <t xml:space="preserve">|
</t>
        </is>
      </c>
      <c r="AO73" t="inlineStr">
        <is>
          <t>ne yksityiskohtaiset tiedot asiakirjan haltijan henkilöydestä, jotka näkyvät tekstinä tai digitalisoidussa muodossa passin henkilötietosivun, matkakortin tai viisumin visuaalisesti tarkastettavalla ja koneluettavalla alueella</t>
        </is>
      </c>
      <c r="AP73" s="2" t="inlineStr">
        <is>
          <t>données biographiques</t>
        </is>
      </c>
      <c r="AQ73" s="2" t="inlineStr">
        <is>
          <t>3</t>
        </is>
      </c>
      <c r="AR73" s="2" t="inlineStr">
        <is>
          <t/>
        </is>
      </c>
      <c r="AS73" t="inlineStr">
        <is>
          <t>données qui figurent sur un document d'identité</t>
        </is>
      </c>
      <c r="AT73" s="2" t="inlineStr">
        <is>
          <t>sonraí beatha|
sonraí beathaisnéiseacha|
bithshonraí</t>
        </is>
      </c>
      <c r="AU73" s="2" t="inlineStr">
        <is>
          <t>3|
3|
3</t>
        </is>
      </c>
      <c r="AV73" s="2" t="inlineStr">
        <is>
          <t xml:space="preserve">|
|
</t>
        </is>
      </c>
      <c r="AW73" t="inlineStr">
        <is>
          <t/>
        </is>
      </c>
      <c r="AX73" t="inlineStr">
        <is>
          <t/>
        </is>
      </c>
      <c r="AY73" t="inlineStr">
        <is>
          <t/>
        </is>
      </c>
      <c r="AZ73" t="inlineStr">
        <is>
          <t/>
        </is>
      </c>
      <c r="BA73" t="inlineStr">
        <is>
          <t/>
        </is>
      </c>
      <c r="BB73" s="2" t="inlineStr">
        <is>
          <t>személyazonosító adat</t>
        </is>
      </c>
      <c r="BC73" s="2" t="inlineStr">
        <is>
          <t>4</t>
        </is>
      </c>
      <c r="BD73" s="2" t="inlineStr">
        <is>
          <t/>
        </is>
      </c>
      <c r="BE73" t="inlineStr">
        <is>
          <t>útlevél, úti okmány vizuális és géppel olvasható részében szövegként megjelenő vagy digitalizált formában szereplő, az okmány tulajdonosára jellemző adatok</t>
        </is>
      </c>
      <c r="BF73" s="2" t="inlineStr">
        <is>
          <t>dati anagrafici|
scritture variabili</t>
        </is>
      </c>
      <c r="BG73" s="2" t="inlineStr">
        <is>
          <t>3|
3</t>
        </is>
      </c>
      <c r="BH73" s="2" t="inlineStr">
        <is>
          <t xml:space="preserve">|
</t>
        </is>
      </c>
      <c r="BI73" t="inlineStr">
        <is>
          <t>insieme dei dati necessari a identificare una persona e inseriti in un documento d'identità</t>
        </is>
      </c>
      <c r="BJ73" s="2" t="inlineStr">
        <is>
          <t>biografiniai duomenys</t>
        </is>
      </c>
      <c r="BK73" s="2" t="inlineStr">
        <is>
          <t>3</t>
        </is>
      </c>
      <c r="BL73" s="2" t="inlineStr">
        <is>
          <t/>
        </is>
      </c>
      <c r="BM73" t="inlineStr">
        <is>
          <t>asmens duomenys, matomi paso (asmens duomenų lape), asmens tapatybės kortelės arba vizos vizualinio patikrinimo zonoje</t>
        </is>
      </c>
      <c r="BN73" s="2" t="inlineStr">
        <is>
          <t>biogrāfijas dati</t>
        </is>
      </c>
      <c r="BO73" s="2" t="inlineStr">
        <is>
          <t>3</t>
        </is>
      </c>
      <c r="BP73" s="2" t="inlineStr">
        <is>
          <t/>
        </is>
      </c>
      <c r="BQ73" t="inlineStr">
        <is>
          <t>informācija par attiecīgo personu, ko iestrādā dokumentā personalizācijas vajadzībām</t>
        </is>
      </c>
      <c r="BR73" t="inlineStr">
        <is>
          <t/>
        </is>
      </c>
      <c r="BS73" t="inlineStr">
        <is>
          <t/>
        </is>
      </c>
      <c r="BT73" t="inlineStr">
        <is>
          <t/>
        </is>
      </c>
      <c r="BU73" t="inlineStr">
        <is>
          <t/>
        </is>
      </c>
      <c r="BV73" s="2" t="inlineStr">
        <is>
          <t>biografische gegevens</t>
        </is>
      </c>
      <c r="BW73" s="2" t="inlineStr">
        <is>
          <t>3</t>
        </is>
      </c>
      <c r="BX73" s="2" t="inlineStr">
        <is>
          <t/>
        </is>
      </c>
      <c r="BY73" t="inlineStr">
        <is>
          <t>persoonlijke gegevens die vermeld staan op een identiteitsdocument</t>
        </is>
      </c>
      <c r="BZ73" s="2" t="inlineStr">
        <is>
          <t>dane personalizacyjne</t>
        </is>
      </c>
      <c r="CA73" s="2" t="inlineStr">
        <is>
          <t>3</t>
        </is>
      </c>
      <c r="CB73" s="2" t="inlineStr">
        <is>
          <t/>
        </is>
      </c>
      <c r="CC73" t="inlineStr">
        <is>
          <t>dane nanoszone np. na kartę lub dokument umożliwiające identyfikację danej osoby</t>
        </is>
      </c>
      <c r="CD73" s="2" t="inlineStr">
        <is>
          <t>dados biográficos|
dados pessoais</t>
        </is>
      </c>
      <c r="CE73" s="2" t="inlineStr">
        <is>
          <t>3|
3</t>
        </is>
      </c>
      <c r="CF73" s="2" t="inlineStr">
        <is>
          <t xml:space="preserve">|
</t>
        </is>
      </c>
      <c r="CG73" t="inlineStr">
        <is>
          <t/>
        </is>
      </c>
      <c r="CH73" s="2" t="inlineStr">
        <is>
          <t>date biografice</t>
        </is>
      </c>
      <c r="CI73" s="2" t="inlineStr">
        <is>
          <t>3</t>
        </is>
      </c>
      <c r="CJ73" s="2" t="inlineStr">
        <is>
          <t/>
        </is>
      </c>
      <c r="CK73" t="inlineStr">
        <is>
          <t/>
        </is>
      </c>
      <c r="CL73" t="inlineStr">
        <is>
          <t/>
        </is>
      </c>
      <c r="CM73" t="inlineStr">
        <is>
          <t/>
        </is>
      </c>
      <c r="CN73" t="inlineStr">
        <is>
          <t/>
        </is>
      </c>
      <c r="CO73" t="inlineStr">
        <is>
          <t/>
        </is>
      </c>
      <c r="CP73" s="2" t="inlineStr">
        <is>
          <t>biografski podatki</t>
        </is>
      </c>
      <c r="CQ73" s="2" t="inlineStr">
        <is>
          <t>3</t>
        </is>
      </c>
      <c r="CR73" s="2" t="inlineStr">
        <is>
          <t/>
        </is>
      </c>
      <c r="CS73" t="inlineStr">
        <is>
          <t/>
        </is>
      </c>
      <c r="CT73" s="2" t="inlineStr">
        <is>
          <t>personuppgifter</t>
        </is>
      </c>
      <c r="CU73" s="2" t="inlineStr">
        <is>
          <t>2</t>
        </is>
      </c>
      <c r="CV73" s="2" t="inlineStr">
        <is>
          <t/>
        </is>
      </c>
      <c r="CW73" t="inlineStr">
        <is>
          <t/>
        </is>
      </c>
    </row>
    <row r="74">
      <c r="A74" s="1" t="str">
        <f>HYPERLINK("https://iate.europa.eu/entry/result/778602/all", "778602")</f>
        <v>778602</v>
      </c>
      <c r="B74" t="inlineStr">
        <is>
          <t>EDUCATION AND COMMUNICATIONS;PRODUCTION, TECHNOLOGY AND RESEARCH</t>
        </is>
      </c>
      <c r="C74" t="inlineStr">
        <is>
          <t>EDUCATION AND COMMUNICATIONS|communications|means of communication;EDUCATION AND COMMUNICATIONS|information technology and data processing;PRODUCTION, TECHNOLOGY AND RESEARCH|technology and technical regulations</t>
        </is>
      </c>
      <c r="D74" t="inlineStr">
        <is>
          <t>yes</t>
        </is>
      </c>
      <c r="E74" t="inlineStr">
        <is>
          <t/>
        </is>
      </c>
      <c r="F74" s="2" t="inlineStr">
        <is>
          <t>вътрешна система за видеонаблюдение</t>
        </is>
      </c>
      <c r="G74" s="2" t="inlineStr">
        <is>
          <t>3</t>
        </is>
      </c>
      <c r="H74" s="2" t="inlineStr">
        <is>
          <t/>
        </is>
      </c>
      <c r="I74" t="inlineStr">
        <is>
          <t/>
        </is>
      </c>
      <c r="J74" s="2" t="inlineStr">
        <is>
          <t>CCTV|
uzavřený televizní okruh</t>
        </is>
      </c>
      <c r="K74" s="2" t="inlineStr">
        <is>
          <t>3|
3</t>
        </is>
      </c>
      <c r="L74" s="2" t="inlineStr">
        <is>
          <t xml:space="preserve">|
</t>
        </is>
      </c>
      <c r="M74" t="inlineStr">
        <is>
          <t/>
        </is>
      </c>
      <c r="N74" s="2" t="inlineStr">
        <is>
          <t>lukket kabel-TV|
internt tv-overvågningssystem|
internt TV|
tv-overvågning|
CCTV|
tv med lukket kredsløb|
intern tv-overvågning|
fjernsyn i lukket kredsløb|
closed circuit television|
kameraovervågning</t>
        </is>
      </c>
      <c r="O74" s="2" t="inlineStr">
        <is>
          <t>3|
4|
3|
4|
4|
3|
4|
3|
4|
4</t>
        </is>
      </c>
      <c r="P74" s="2" t="inlineStr">
        <is>
          <t xml:space="preserve">|
|
|
|
|
|
|
|
|
</t>
        </is>
      </c>
      <c r="Q74" t="inlineStr">
        <is>
          <t/>
        </is>
      </c>
      <c r="R74" s="2" t="inlineStr">
        <is>
          <t>Draht-Fernsehen|
Videoüberwachung|
Kurzschluss-Fernsehen|
Betriebsfernsehen|
Fernsehüberwachungsanlage|
Fernsehen in geschlossenem Kreis|
CCTV|
nicht öffentliches Fernsehen|
Fernsehen im Kurzschlussbetrieb</t>
        </is>
      </c>
      <c r="S74" s="2" t="inlineStr">
        <is>
          <t>3|
3|
3|
3|
3|
3|
3|
3|
3</t>
        </is>
      </c>
      <c r="T74" s="2" t="inlineStr">
        <is>
          <t xml:space="preserve">|
|
|
|
|
|
|
|
</t>
        </is>
      </c>
      <c r="U74" t="inlineStr">
        <is>
          <t>visuelle Überwachung von Außen- und Innenbereichen, Objekten oder Personen mit Hilfe von Videokameras, Monitoren oder Aufzeichnungsgeräten</t>
        </is>
      </c>
      <c r="V74" s="2" t="inlineStr">
        <is>
          <t>τηλεοπτική εγκατάσταση ελέγχου|
τηλεοπτική εγκατάσταση επίβλεψης|
τηλεόραση κλειστού κυκλώματος|
CCTV|
κλειστό κύκλωμα τηλεόρασης</t>
        </is>
      </c>
      <c r="W74" s="2" t="inlineStr">
        <is>
          <t>3|
3|
3|
3|
3</t>
        </is>
      </c>
      <c r="X74" s="2" t="inlineStr">
        <is>
          <t xml:space="preserve">|
|
|
|
</t>
        </is>
      </c>
      <c r="Y74" t="inlineStr">
        <is>
          <t/>
        </is>
      </c>
      <c r="Z74" s="2" t="inlineStr">
        <is>
          <t>closed-circuit television|
CCTV|
closed circuit television</t>
        </is>
      </c>
      <c r="AA74" s="2" t="inlineStr">
        <is>
          <t>3|
3|
1</t>
        </is>
      </c>
      <c r="AB74" s="2" t="inlineStr">
        <is>
          <t xml:space="preserve">|
|
</t>
        </is>
      </c>
      <c r="AC74" t="inlineStr">
        <is>
          <t>1) television system comprised of a camera or a set of cameras monitoring a specific protected area, with additional equipment used for viewing and/or storing the CCTV footage 2) television distribution system to which access is limited to the locations reached by the cable such as on a campus</t>
        </is>
      </c>
      <c r="AD74" s="2" t="inlineStr">
        <is>
          <t>CCTV|
TVCC|
circuito cerrado de televisión|
televisión en circuito cerrado</t>
        </is>
      </c>
      <c r="AE74" s="2" t="inlineStr">
        <is>
          <t>3|
3|
3|
3</t>
        </is>
      </c>
      <c r="AF74" s="2" t="inlineStr">
        <is>
          <t xml:space="preserve">|
|
|
</t>
        </is>
      </c>
      <c r="AG74" t="inlineStr">
        <is>
          <t>circuito local de televisión que permite que un agente pueda controlar lo que sucede en lugares alejados de donde se halla</t>
        </is>
      </c>
      <c r="AH74" s="2" t="inlineStr">
        <is>
          <t>CCTV|
sisetelevisioonisüsteem|
videovalvesüsteem|
videovalve</t>
        </is>
      </c>
      <c r="AI74" s="2" t="inlineStr">
        <is>
          <t>3|
3|
3|
3</t>
        </is>
      </c>
      <c r="AJ74" s="2" t="inlineStr">
        <is>
          <t xml:space="preserve">|
|
|
</t>
        </is>
      </c>
      <c r="AK74" t="inlineStr">
        <is>
          <t/>
        </is>
      </c>
      <c r="AL74" s="2" t="inlineStr">
        <is>
          <t>videovalvonta|
videovalvontajärjestelmä|
kameravalvonta</t>
        </is>
      </c>
      <c r="AM74" s="2" t="inlineStr">
        <is>
          <t>3|
2|
3</t>
        </is>
      </c>
      <c r="AN74" s="2" t="inlineStr">
        <is>
          <t xml:space="preserve">|
|
</t>
        </is>
      </c>
      <c r="AO74" t="inlineStr">
        <is>
          <t>kuvansiirtolaittein tapahtuva tekninen valvonta</t>
        </is>
      </c>
      <c r="AP74" s="2" t="inlineStr">
        <is>
          <t>télévision en circuit fermé|
CCTV</t>
        </is>
      </c>
      <c r="AQ74" s="2" t="inlineStr">
        <is>
          <t>3|
2</t>
        </is>
      </c>
      <c r="AR74" s="2" t="inlineStr">
        <is>
          <t xml:space="preserve">|
</t>
        </is>
      </c>
      <c r="AS74" t="inlineStr">
        <is>
          <t>Réalisation de la liaison entre la caméra et les récepteurs directement au moyen de câbles coaxiaux</t>
        </is>
      </c>
      <c r="AT74" s="2" t="inlineStr">
        <is>
          <t>teilifís ciorcaid iata</t>
        </is>
      </c>
      <c r="AU74" s="2" t="inlineStr">
        <is>
          <t>3</t>
        </is>
      </c>
      <c r="AV74" s="2" t="inlineStr">
        <is>
          <t/>
        </is>
      </c>
      <c r="AW74" t="inlineStr">
        <is>
          <t/>
        </is>
      </c>
      <c r="AX74" s="2" t="inlineStr">
        <is>
          <t>televizija zatvorenog kruga</t>
        </is>
      </c>
      <c r="AY74" s="2" t="inlineStr">
        <is>
          <t>3</t>
        </is>
      </c>
      <c r="AZ74" s="2" t="inlineStr">
        <is>
          <t/>
        </is>
      </c>
      <c r="BA74" t="inlineStr">
        <is>
          <t/>
        </is>
      </c>
      <c r="BB74" s="2" t="inlineStr">
        <is>
          <t>zártláncú televízió</t>
        </is>
      </c>
      <c r="BC74" s="2" t="inlineStr">
        <is>
          <t>3</t>
        </is>
      </c>
      <c r="BD74" s="2" t="inlineStr">
        <is>
          <t/>
        </is>
      </c>
      <c r="BE74" t="inlineStr">
        <is>
          <t/>
        </is>
      </c>
      <c r="BF74" s="2" t="inlineStr">
        <is>
          <t>televisione a circuito chiuso|
CCTV</t>
        </is>
      </c>
      <c r="BG74" s="2" t="inlineStr">
        <is>
          <t>2|
2</t>
        </is>
      </c>
      <c r="BH74" s="2" t="inlineStr">
        <is>
          <t xml:space="preserve">|
</t>
        </is>
      </c>
      <c r="BI74" t="inlineStr">
        <is>
          <t>impianto di sorveglianza all'interno di installazioni di esercizio, costituito da telecamere (p. es.per la sorveglianza del movimento passeggeri nelle stazioni)</t>
        </is>
      </c>
      <c r="BJ74" s="2" t="inlineStr">
        <is>
          <t>AVSS|
apsauginė vaizdo stebėjimo sistema</t>
        </is>
      </c>
      <c r="BK74" s="2" t="inlineStr">
        <is>
          <t>3|
2</t>
        </is>
      </c>
      <c r="BL74" s="2" t="inlineStr">
        <is>
          <t xml:space="preserve">|
</t>
        </is>
      </c>
      <c r="BM74" t="inlineStr">
        <is>
          <t>vaizdo kameros, kuriomis signalas perduodamas į tam tikrą vietą (vietas), naudojant ribotą skaičių monitorių</t>
        </is>
      </c>
      <c r="BN74" s="2" t="inlineStr">
        <is>
          <t>videonovērošanas sistēma</t>
        </is>
      </c>
      <c r="BO74" s="2" t="inlineStr">
        <is>
          <t>3</t>
        </is>
      </c>
      <c r="BP74" s="2" t="inlineStr">
        <is>
          <t/>
        </is>
      </c>
      <c r="BQ74" t="inlineStr">
        <is>
          <t/>
        </is>
      </c>
      <c r="BR74" s="2" t="inlineStr">
        <is>
          <t>CCTV|
televiżjoni b'ċirkwit magħluq</t>
        </is>
      </c>
      <c r="BS74" s="2" t="inlineStr">
        <is>
          <t>3|
3</t>
        </is>
      </c>
      <c r="BT74" s="2" t="inlineStr">
        <is>
          <t xml:space="preserve">|
</t>
        </is>
      </c>
      <c r="BU74" t="inlineStr">
        <is>
          <t/>
        </is>
      </c>
      <c r="BV74" s="2" t="inlineStr">
        <is>
          <t>televisie in gesloten kring|
CCTV|
gesloten tv-circuit|
gesloten televisiecircuit|
gesloten televisiesysteem</t>
        </is>
      </c>
      <c r="BW74" s="2" t="inlineStr">
        <is>
          <t>3|
3|
3|
3|
3</t>
        </is>
      </c>
      <c r="BX74" s="2" t="inlineStr">
        <is>
          <t xml:space="preserve">|
|
|
|
</t>
        </is>
      </c>
      <c r="BY74" t="inlineStr">
        <is>
          <t>Bedoeld voor bewaking in winkels, banken, uitgaansgebieden, (lucht)havens, etc.</t>
        </is>
      </c>
      <c r="BZ74" s="2" t="inlineStr">
        <is>
          <t>CCTV|
telewizja przemysłowa</t>
        </is>
      </c>
      <c r="CA74" s="2" t="inlineStr">
        <is>
          <t>2|
3</t>
        </is>
      </c>
      <c r="CB74" s="2" t="inlineStr">
        <is>
          <t xml:space="preserve">|
</t>
        </is>
      </c>
      <c r="CC74" t="inlineStr">
        <is>
          <t>system przekazywania obrazu (rzadziej w połączeniu z dźwiękiem) z określonych pomieszczeń w zamkniętym systemie odbiorczym (telewizja kablowa) służący do nadzoru oraz zwiększeniu bezpieczeństwa pomieszczeń lub przestrzeni, w obrębie których zostały zainstalowane kamery</t>
        </is>
      </c>
      <c r="CD74" s="2" t="inlineStr">
        <is>
          <t>circuito fechado de televisão|
CFTV|
TVCF|
televisão em circuito fechado</t>
        </is>
      </c>
      <c r="CE74" s="2" t="inlineStr">
        <is>
          <t>2|
2|
3|
3</t>
        </is>
      </c>
      <c r="CF74" s="2" t="inlineStr">
        <is>
          <t xml:space="preserve">|
|
|
</t>
        </is>
      </c>
      <c r="CG74" t="inlineStr">
        <is>
          <t>Sistema de televisão constituído por uma câmara ou um conjunto de câmaras que monitorizam uma determinada zona protegida, com equipamento adicional utilizado para visualizar e/ou armazenar as imagens, destinado a um número restrito de visualizadores.</t>
        </is>
      </c>
      <c r="CH74" s="2" t="inlineStr">
        <is>
          <t>TVCI|
televiziune cu circuit închis</t>
        </is>
      </c>
      <c r="CI74" s="2" t="inlineStr">
        <is>
          <t>3|
3</t>
        </is>
      </c>
      <c r="CJ74" s="2" t="inlineStr">
        <is>
          <t xml:space="preserve">|
</t>
        </is>
      </c>
      <c r="CK74" t="inlineStr">
        <is>
          <t>soluție tehnică pentru securitatea completă a obiectivelor cu o supraveghere video eficientă, care să permită, atât monitorizarea în timp real a evenimentelor și persoanelor suspecte, cât și înregistrarea imaginilor video, în scopul verificărilor ulterioare și furnizării de probe în instanță.</t>
        </is>
      </c>
      <c r="CL74" s="2" t="inlineStr">
        <is>
          <t>kamerový systém|
priemyselná televízia|
CCTV</t>
        </is>
      </c>
      <c r="CM74" s="2" t="inlineStr">
        <is>
          <t>3|
3|
3</t>
        </is>
      </c>
      <c r="CN74" s="2" t="inlineStr">
        <is>
          <t xml:space="preserve">|
|
</t>
        </is>
      </c>
      <c r="CO74" t="inlineStr">
        <is>
          <t>spôsob televízneho prenosu na krátke vzdialenosti, zvyčajne po kábli, pričom sa televízny prenos používa na iné účely ako na prenos programu</t>
        </is>
      </c>
      <c r="CP74" s="2" t="inlineStr">
        <is>
          <t>sistem televizije zaprtega kroga|
CCTV</t>
        </is>
      </c>
      <c r="CQ74" s="2" t="inlineStr">
        <is>
          <t>3|
3</t>
        </is>
      </c>
      <c r="CR74" s="2" t="inlineStr">
        <is>
          <t xml:space="preserve">|
</t>
        </is>
      </c>
      <c r="CS74" t="inlineStr">
        <is>
          <t/>
        </is>
      </c>
      <c r="CT74" s="2" t="inlineStr">
        <is>
          <t>CCTV|
övervakningskameror|
intern kameraövervakning|
intern-tv</t>
        </is>
      </c>
      <c r="CU74" s="2" t="inlineStr">
        <is>
          <t>3|
3|
3|
2</t>
        </is>
      </c>
      <c r="CV74" s="2" t="inlineStr">
        <is>
          <t xml:space="preserve">|
|
|
</t>
        </is>
      </c>
      <c r="CW74" t="inlineStr">
        <is>
          <t>televisionssystem med räckvidd inom ett mycket begränsat område, t.ex. en stad el. fabrik</t>
        </is>
      </c>
    </row>
    <row r="75">
      <c r="A75" s="1" t="str">
        <f>HYPERLINK("https://iate.europa.eu/entry/result/849356/all", "849356")</f>
        <v>849356</v>
      </c>
      <c r="B75" t="inlineStr">
        <is>
          <t>EUROPEAN UNION;LAW</t>
        </is>
      </c>
      <c r="C75" t="inlineStr">
        <is>
          <t>EUROPEAN UNION|EU institutions and European civil service|EU institution|Court of Justice of the European Union;LAW|justice|judicial proceedings|judicial review</t>
        </is>
      </c>
      <c r="D75" t="inlineStr">
        <is>
          <t>yes</t>
        </is>
      </c>
      <c r="E75" t="inlineStr">
        <is>
          <t/>
        </is>
      </c>
      <c r="F75" s="2" t="inlineStr">
        <is>
          <t>средство за правна защита|
(право на) обжалване</t>
        </is>
      </c>
      <c r="G75" s="2" t="inlineStr">
        <is>
          <t>3|
3</t>
        </is>
      </c>
      <c r="H75" s="2" t="inlineStr">
        <is>
          <t xml:space="preserve">|
</t>
        </is>
      </c>
      <c r="I75" t="inlineStr">
        <is>
          <t>&lt;div&gt;всяка критика, предявена срещу акт, каквото и да е естеството на този акт 
(административно или съдебно решение) и качеството на инстанцията, пред която се 
обжалва (съдебна институция или административен орган)&lt;/div&gt;</t>
        </is>
      </c>
      <c r="J75" s="2" t="inlineStr">
        <is>
          <t>soudní ochrana|
předání věci k soudnímu přezkumu|
opravný prostředek</t>
        </is>
      </c>
      <c r="K75" s="2" t="inlineStr">
        <is>
          <t>3|
3|
3</t>
        </is>
      </c>
      <c r="L75" s="2" t="inlineStr">
        <is>
          <t xml:space="preserve">|
|
</t>
        </is>
      </c>
      <c r="M75" t="inlineStr">
        <is>
          <t>úkon účastníka soudního nebo správního řízení, jehož cílem je dosáhnout změny rozhodnutí příslušného soudu nebo úřadu, s nímž účastník není spokojen</t>
        </is>
      </c>
      <c r="N75" s="2" t="inlineStr">
        <is>
          <t>retslig prøvelse|
indbringe for domstolen|
retsmidler|
adgang til domstolsprøvelse</t>
        </is>
      </c>
      <c r="O75" s="2" t="inlineStr">
        <is>
          <t>3|
2|
3|
3</t>
        </is>
      </c>
      <c r="P75" s="2" t="inlineStr">
        <is>
          <t xml:space="preserve">|
|
|
</t>
        </is>
      </c>
      <c r="Q75" t="inlineStr">
        <is>
          <t>fællesbetegnelse for midler til prøvelse af retsafgørelser</t>
        </is>
      </c>
      <c r="R75" s="2" t="inlineStr">
        <is>
          <t>Rechtsmittel|
gerichtlicher Rechtsbehelf</t>
        </is>
      </c>
      <c r="S75" s="2" t="inlineStr">
        <is>
          <t>3|
3</t>
        </is>
      </c>
      <c r="T75" s="2" t="inlineStr">
        <is>
          <t xml:space="preserve">|
</t>
        </is>
      </c>
      <c r="U75" t="inlineStr">
        <is>
          <t>besondere Form des Rechtsbehelfs, mit welchem sich der Rechtsmittelführer gegen gerichtliche Entscheidungen zur Wehr setzen kann</t>
        </is>
      </c>
      <c r="V75" s="2" t="inlineStr">
        <is>
          <t>ένδικα μέσα</t>
        </is>
      </c>
      <c r="W75" s="2" t="inlineStr">
        <is>
          <t>4</t>
        </is>
      </c>
      <c r="X75" s="2" t="inlineStr">
        <is>
          <t/>
        </is>
      </c>
      <c r="Y75" t="inlineStr">
        <is>
          <t>Η προσφυγή κατά της απονεμημένης ήδη δικαιοσύνης επιζητώντας τη δυνάμει βελτίωσή της. Υπό στενότερη διατύπωση, το μέσο με το οποίο ζητείται η εξαφάνιση ή μεταρρύθμιση δικαστικής απόφασης</t>
        </is>
      </c>
      <c r="Z75" s="2" t="inlineStr">
        <is>
          <t>recourse to judicial review|
judicial redress|
judicial remedy</t>
        </is>
      </c>
      <c r="AA75" s="2" t="inlineStr">
        <is>
          <t>4|
4|
4</t>
        </is>
      </c>
      <c r="AB75" s="2" t="inlineStr">
        <is>
          <t xml:space="preserve">|
|
</t>
        </is>
      </c>
      <c r="AC75" t="inlineStr">
        <is>
          <t>means by which a right is enforced, or the violation of a right is prevented, redressed, or compensated, as granted by a court</t>
        </is>
      </c>
      <c r="AD75" s="2" t="inlineStr">
        <is>
          <t>recurso judicial</t>
        </is>
      </c>
      <c r="AE75" s="2" t="inlineStr">
        <is>
          <t>3</t>
        </is>
      </c>
      <c r="AF75" s="2" t="inlineStr">
        <is>
          <t/>
        </is>
      </c>
      <c r="AG75" t="inlineStr">
        <is>
          <t>Medio del que dispone toda persona cuyos derechos o libertades hayan sido presuntamente vulnerados para obtener ante un órgano jurisdiccional el reconocimiento y la reparación del perjuicio sufrido.</t>
        </is>
      </c>
      <c r="AH75" s="2" t="inlineStr">
        <is>
          <t>õigus edasi kaevata|
õiguskaitsevahend|
edasikaebeõigus|
kaebevõimalus</t>
        </is>
      </c>
      <c r="AI75" s="2" t="inlineStr">
        <is>
          <t>3|
3|
3|
3</t>
        </is>
      </c>
      <c r="AJ75" s="2" t="inlineStr">
        <is>
          <t xml:space="preserve">|
|
|
</t>
        </is>
      </c>
      <c r="AK75" t="inlineStr">
        <is>
          <t>kohtu määratud sunnimeede isiku õiguste rakendamiseks või õiguste rikkumise ärahoidmiseks või isikule põhjustatud kahju hüvitamiseks</t>
        </is>
      </c>
      <c r="AL75" s="2" t="inlineStr">
        <is>
          <t>muutoksenhaku|
oikeussuojakeino</t>
        </is>
      </c>
      <c r="AM75" s="2" t="inlineStr">
        <is>
          <t>3|
3</t>
        </is>
      </c>
      <c r="AN75" s="2" t="inlineStr">
        <is>
          <t xml:space="preserve">|
</t>
        </is>
      </c>
      <c r="AO75" t="inlineStr">
        <is>
          <t>esim. oikeus saada oikeusapua ja viranomaisten velvollisuus antaa päätöksestä hakijalle riittävästi tietoa kielellä, jota hakija ymmärtää jotta hän pystyy hakemaan muutosta päätöksestä, taikka itse muutoksen hakeminen</t>
        </is>
      </c>
      <c r="AP75" s="2" t="inlineStr">
        <is>
          <t>recours juridictionnel</t>
        </is>
      </c>
      <c r="AQ75" s="2" t="inlineStr">
        <is>
          <t>3</t>
        </is>
      </c>
      <c r="AR75" s="2" t="inlineStr">
        <is>
          <t/>
        </is>
      </c>
      <c r="AS75" t="inlineStr">
        <is>
          <t>droit par lequel une personne saisit une juridiction en vue d'obtenir la reconnaissance d'un droit et/ou la réparation d'un dommage</t>
        </is>
      </c>
      <c r="AT75" s="2" t="inlineStr">
        <is>
          <t>leigheas breithiúnach</t>
        </is>
      </c>
      <c r="AU75" s="2" t="inlineStr">
        <is>
          <t>4</t>
        </is>
      </c>
      <c r="AV75" s="2" t="inlineStr">
        <is>
          <t/>
        </is>
      </c>
      <c r="AW75" t="inlineStr">
        <is>
          <t/>
        </is>
      </c>
      <c r="AX75" s="2" t="inlineStr">
        <is>
          <t>sudska zaštita|
pravni lijek|
upućivanje na postupak sudskog preispitivanja</t>
        </is>
      </c>
      <c r="AY75" s="2" t="inlineStr">
        <is>
          <t>3|
3|
2</t>
        </is>
      </c>
      <c r="AZ75" s="2" t="inlineStr">
        <is>
          <t xml:space="preserve">|
|
</t>
        </is>
      </c>
      <c r="BA75" t="inlineStr">
        <is>
          <t>sredstvo kojim se prema nalogu suda izvršava pravo ili se sprečava, ispravlja ili nadoknađuje kršenje prava</t>
        </is>
      </c>
      <c r="BB75" s="2" t="inlineStr">
        <is>
          <t>bírósági jogorvoslat|
jogorvoslat</t>
        </is>
      </c>
      <c r="BC75" s="2" t="inlineStr">
        <is>
          <t>4|
4</t>
        </is>
      </c>
      <c r="BD75" s="2" t="inlineStr">
        <is>
          <t xml:space="preserve">|
</t>
        </is>
      </c>
      <c r="BE75" t="inlineStr">
        <is>
          <t>eljárás, melynek keretében egy adott személy bírósághoz fordul, hogy a jogait érvényesítse vagy jogsértés esetén kártérítésért folyamodjon</t>
        </is>
      </c>
      <c r="BF75" s="2" t="inlineStr">
        <is>
          <t>ricorso giurisdizionale</t>
        </is>
      </c>
      <c r="BG75" s="2" t="inlineStr">
        <is>
          <t>3</t>
        </is>
      </c>
      <c r="BH75" s="2" t="inlineStr">
        <is>
          <t/>
        </is>
      </c>
      <c r="BI75" t="inlineStr">
        <is>
          <t>atto con cui un cittadino che consideri lesi i propri diritti si rivolge a un organo giurisdizionale per ottenere un provvedimento che ponga rimedio al pregiudizio subito</t>
        </is>
      </c>
      <c r="BJ75" s="2" t="inlineStr">
        <is>
          <t>apskundimas teismine tvarka</t>
        </is>
      </c>
      <c r="BK75" s="2" t="inlineStr">
        <is>
          <t>3</t>
        </is>
      </c>
      <c r="BL75" s="2" t="inlineStr">
        <is>
          <t/>
        </is>
      </c>
      <c r="BM75" t="inlineStr">
        <is>
          <t>teismo garantuojamas kurios nors teisės užtikrinimo, teisės pažeidimo prevencijos, žalos atlyginimo ar kompensavimo būdas</t>
        </is>
      </c>
      <c r="BN75" s="2" t="inlineStr">
        <is>
          <t>tiesiskās aizsardzības līdzeklis</t>
        </is>
      </c>
      <c r="BO75" s="2" t="inlineStr">
        <is>
          <t>3</t>
        </is>
      </c>
      <c r="BP75" s="2" t="inlineStr">
        <is>
          <t/>
        </is>
      </c>
      <c r="BQ75" t="inlineStr">
        <is>
          <t>Dažādi juridiski instrumenti, ko aizskartā persona var izmantot pret aizskārēju, lai, cita starpā, novērstu zaudējumus un kaitējumu, novērstu nenoteiktību vai liktu izpildīt saistības.</t>
        </is>
      </c>
      <c r="BR75" s="2" t="inlineStr">
        <is>
          <t>rimedju ġudizzjarju</t>
        </is>
      </c>
      <c r="BS75" s="2" t="inlineStr">
        <is>
          <t>4</t>
        </is>
      </c>
      <c r="BT75" s="2" t="inlineStr">
        <is>
          <t/>
        </is>
      </c>
      <c r="BU75" t="inlineStr">
        <is>
          <t>l-istrument li permezz tiegħu jiġi infurzat dritt, jew li permezz tiegħu jiġi evitat, rimedjat jew ikkumpensat il-ksur ta' dritt, hekk kif ikun ġie stipulat minn qorti</t>
        </is>
      </c>
      <c r="BV75" s="2" t="inlineStr">
        <is>
          <t>hoger beroep|
beroep in rechte</t>
        </is>
      </c>
      <c r="BW75" s="2" t="inlineStr">
        <is>
          <t>3|
3</t>
        </is>
      </c>
      <c r="BX75" s="2" t="inlineStr">
        <is>
          <t xml:space="preserve">|
</t>
        </is>
      </c>
      <c r="BY75" t="inlineStr">
        <is>
          <t>voor­zie­nin­g in rech­te te­gen een rech­ter­lij­ke be­slis­sing bij een ho­ger or­gaan</t>
        </is>
      </c>
      <c r="BZ75" s="2" t="inlineStr">
        <is>
          <t>dochodzenie odszkodowania na drodze sądowej|
środek zaskarżenia</t>
        </is>
      </c>
      <c r="CA75" s="2" t="inlineStr">
        <is>
          <t>2|
3</t>
        </is>
      </c>
      <c r="CB75" s="2" t="inlineStr">
        <is>
          <t xml:space="preserve">|
</t>
        </is>
      </c>
      <c r="CC75" t="inlineStr">
        <is>
          <t>[w polskim prawie] środek prawny przysługujący stronie w celu zmiany orzeczenia rozstrzygającego sprawę na korzystniejsze dla siebie, czyli do zmiany bądź uchylenia orzeczenia</t>
        </is>
      </c>
      <c r="CD75" s="2" t="inlineStr">
        <is>
          <t>recurso judicial</t>
        </is>
      </c>
      <c r="CE75" s="2" t="inlineStr">
        <is>
          <t>4</t>
        </is>
      </c>
      <c r="CF75" s="2" t="inlineStr">
        <is>
          <t/>
        </is>
      </c>
      <c r="CG75" t="inlineStr">
        <is>
          <t>Meio de que uma pessoa dispõe para obter de um tribunal o reconhecimento de um direito ou a reparação de um dano.</t>
        </is>
      </c>
      <c r="CH75" s="2" t="inlineStr">
        <is>
          <t>cale de atac</t>
        </is>
      </c>
      <c r="CI75" s="2" t="inlineStr">
        <is>
          <t>3</t>
        </is>
      </c>
      <c r="CJ75" s="2" t="inlineStr">
        <is>
          <t/>
        </is>
      </c>
      <c r="CK75" t="inlineStr">
        <is>
          <t/>
        </is>
      </c>
      <c r="CL75" s="2" t="inlineStr">
        <is>
          <t>súdny prostriedok nápravy|
opravný prostriedok</t>
        </is>
      </c>
      <c r="CM75" s="2" t="inlineStr">
        <is>
          <t>3|
3</t>
        </is>
      </c>
      <c r="CN75" s="2" t="inlineStr">
        <is>
          <t xml:space="preserve">|
</t>
        </is>
      </c>
      <c r="CO75" t="inlineStr">
        <is>
          <t/>
        </is>
      </c>
      <c r="CP75" s="2" t="inlineStr">
        <is>
          <t>pravno sredstvo</t>
        </is>
      </c>
      <c r="CQ75" s="2" t="inlineStr">
        <is>
          <t>3</t>
        </is>
      </c>
      <c r="CR75" s="2" t="inlineStr">
        <is>
          <t/>
        </is>
      </c>
      <c r="CS75" t="inlineStr">
        <is>
          <t/>
        </is>
      </c>
      <c r="CT75" s="2" t="inlineStr">
        <is>
          <t>rättsmedel</t>
        </is>
      </c>
      <c r="CU75" s="2" t="inlineStr">
        <is>
          <t>3</t>
        </is>
      </c>
      <c r="CV75" s="2" t="inlineStr">
        <is>
          <t/>
        </is>
      </c>
      <c r="CW75" t="inlineStr">
        <is>
          <t>De olika sätt som finns att ompröva rättsliga avgöranden.</t>
        </is>
      </c>
    </row>
    <row r="76">
      <c r="A76" s="1" t="str">
        <f>HYPERLINK("https://iate.europa.eu/entry/result/881070/all", "881070")</f>
        <v>881070</v>
      </c>
      <c r="B76" t="inlineStr">
        <is>
          <t>EDUCATION AND COMMUNICATIONS;EUROPEAN UNION;LAW</t>
        </is>
      </c>
      <c r="C76" t="inlineStr">
        <is>
          <t>EDUCATION AND COMMUNICATIONS|information technology and data processing;EUROPEAN UNION|European construction|European Union|area of freedom, security and justice;LAW|international law|public international law|free movement of persons|Schengen Agreement|Schengen Information System</t>
        </is>
      </c>
      <c r="D76" t="inlineStr">
        <is>
          <t>yes</t>
        </is>
      </c>
      <c r="E76" t="inlineStr">
        <is>
          <t/>
        </is>
      </c>
      <c r="F76" s="2" t="inlineStr">
        <is>
          <t>сигнал</t>
        </is>
      </c>
      <c r="G76" s="2" t="inlineStr">
        <is>
          <t>4</t>
        </is>
      </c>
      <c r="H76" s="2" t="inlineStr">
        <is>
          <t/>
        </is>
      </c>
      <c r="I76" t="inlineStr">
        <is>
          <t>набор от данни, въведени в ШИС, който позволява на компетентните органи да установят самоличността на лице или да идентифицират вещ с оглед предприемането на конкретни действия</t>
        </is>
      </c>
      <c r="J76" s="2" t="inlineStr">
        <is>
          <t>záznam</t>
        </is>
      </c>
      <c r="K76" s="2" t="inlineStr">
        <is>
          <t>3</t>
        </is>
      </c>
      <c r="L76" s="2" t="inlineStr">
        <is>
          <t/>
        </is>
      </c>
      <c r="M76" t="inlineStr">
        <is>
          <t>soubor údajů vložených do SIS umožňující příslušným orgánům identifikovat osobu nebo věc za účelem přijetí konkrétního opatření</t>
        </is>
      </c>
      <c r="N76" s="2" t="inlineStr">
        <is>
          <t>indberetning</t>
        </is>
      </c>
      <c r="O76" s="2" t="inlineStr">
        <is>
          <t>3</t>
        </is>
      </c>
      <c r="P76" s="2" t="inlineStr">
        <is>
          <t/>
        </is>
      </c>
      <c r="Q76" t="inlineStr">
        <is>
          <t>sæt oplysninger, der er indlæst i SIS, således at de kompetente myndigheder kan identificere en person eller en genstand med henblik på at foretage en konkret handling</t>
        </is>
      </c>
      <c r="R76" s="2" t="inlineStr">
        <is>
          <t>Ausschreibung</t>
        </is>
      </c>
      <c r="S76" s="2" t="inlineStr">
        <is>
          <t>3</t>
        </is>
      </c>
      <c r="T76" s="2" t="inlineStr">
        <is>
          <t/>
        </is>
      </c>
      <c r="U76" t="inlineStr">
        <is>
          <t>einen in das SIS eingegebenen Datensatz, der den zuständigen Behörden die Identifizierung einer Person oder Sache im Hinblick auf die Ergreifung spezifischer Maßnahmen ermöglicht</t>
        </is>
      </c>
      <c r="V76" s="2" t="inlineStr">
        <is>
          <t>καταχώριση</t>
        </is>
      </c>
      <c r="W76" s="2" t="inlineStr">
        <is>
          <t>3</t>
        </is>
      </c>
      <c r="X76" s="2" t="inlineStr">
        <is>
          <t/>
        </is>
      </c>
      <c r="Y76" t="inlineStr">
        <is>
          <t>σύνολο δεδομένων που εισάγονται στο SIS και επιτρέπουν στις αρμόδιες αρχές να εξακριβώνουν την ταυτότητα προσώπου ή αντικειμένου με σκοπό την ανάληψη συγκεκριμένης δράσης,</t>
        </is>
      </c>
      <c r="Z76" s="2" t="inlineStr">
        <is>
          <t>alert</t>
        </is>
      </c>
      <c r="AA76" s="2" t="inlineStr">
        <is>
          <t>3</t>
        </is>
      </c>
      <c r="AB76" s="2" t="inlineStr">
        <is>
          <t/>
        </is>
      </c>
      <c r="AC76" t="inlineStr">
        <is>
          <t>set of data entered into SIS allowing the competent authorities to identify a person or an object with a view to taking specific action</t>
        </is>
      </c>
      <c r="AD76" s="2" t="inlineStr">
        <is>
          <t>descripción</t>
        </is>
      </c>
      <c r="AE76" s="2" t="inlineStr">
        <is>
          <t>3</t>
        </is>
      </c>
      <c r="AF76" s="2" t="inlineStr">
        <is>
          <t/>
        </is>
      </c>
      <c r="AG76" t="inlineStr">
        <is>
          <t>Conjunto de datos introducidos en el &lt;a href="https://iate.europa.eu/entry/result/780991/es" target="_blank"&gt;Sistema de Información de Schengen (SIS)&lt;/a&gt; que permiten a las autoridades competentes identificar a una persona o un objeto con vistas a la adopción de una medida específica.</t>
        </is>
      </c>
      <c r="AH76" s="2" t="inlineStr">
        <is>
          <t>hoiatusteade</t>
        </is>
      </c>
      <c r="AI76" s="2" t="inlineStr">
        <is>
          <t>3</t>
        </is>
      </c>
      <c r="AJ76" s="2" t="inlineStr">
        <is>
          <t/>
        </is>
      </c>
      <c r="AK76" t="inlineStr">
        <is>
          <t>SIS II sisestatud andmekogum, mis võimaldab pädevatel asutustel isikut või eset vajaliku erimeetme võtmiseks tuvastada</t>
        </is>
      </c>
      <c r="AL76" s="2" t="inlineStr">
        <is>
          <t>kuulutus</t>
        </is>
      </c>
      <c r="AM76" s="2" t="inlineStr">
        <is>
          <t>3</t>
        </is>
      </c>
      <c r="AN76" s="2" t="inlineStr">
        <is>
          <t/>
        </is>
      </c>
      <c r="AO76" t="inlineStr">
        <is>
          <t>&lt;div&gt;&lt;div&gt;&lt;div&gt;&lt;div&gt;&lt;div&gt;&lt;div&gt;SIS-järjestelmään tallennetut tiedot, joiden avulla toimivaltaiset viranomaiset voivat tunnistaa henkilön tai esineen tietyn toimenpiteen toteuttamiseksi&lt;/div&gt;&lt;/div&gt;&lt;/div&gt;&lt;/div&gt;&lt;/div&gt;&lt;/div&gt;</t>
        </is>
      </c>
      <c r="AP76" s="2" t="inlineStr">
        <is>
          <t>signalement</t>
        </is>
      </c>
      <c r="AQ76" s="2" t="inlineStr">
        <is>
          <t>3</t>
        </is>
      </c>
      <c r="AR76" s="2" t="inlineStr">
        <is>
          <t/>
        </is>
      </c>
      <c r="AS76" t="inlineStr">
        <is>
          <t>ensemble de données introduites dans le SIS permettant aux autorités compétentes d'identifier une personne ou un objet en vue de tenir une conduite particulière à son égard</t>
        </is>
      </c>
      <c r="AT76" s="2" t="inlineStr">
        <is>
          <t>foláireamh</t>
        </is>
      </c>
      <c r="AU76" s="2" t="inlineStr">
        <is>
          <t>3</t>
        </is>
      </c>
      <c r="AV76" s="2" t="inlineStr">
        <is>
          <t/>
        </is>
      </c>
      <c r="AW76" t="inlineStr">
        <is>
          <t/>
        </is>
      </c>
      <c r="AX76" s="2" t="inlineStr">
        <is>
          <t>upozorenje</t>
        </is>
      </c>
      <c r="AY76" s="2" t="inlineStr">
        <is>
          <t>3</t>
        </is>
      </c>
      <c r="AZ76" s="2" t="inlineStr">
        <is>
          <t/>
        </is>
      </c>
      <c r="BA76" t="inlineStr">
        <is>
          <t>skup podataka unesenih u SIS kojim se nadležnim tijelima omogućuje identifikacija osobe s ciljem poduzimanja specifičnih mjera</t>
        </is>
      </c>
      <c r="BB76" s="2" t="inlineStr">
        <is>
          <t>figyelmeztető jelzés</t>
        </is>
      </c>
      <c r="BC76" s="2" t="inlineStr">
        <is>
          <t>3</t>
        </is>
      </c>
      <c r="BD76" s="2" t="inlineStr">
        <is>
          <t/>
        </is>
      </c>
      <c r="BE76" t="inlineStr">
        <is>
          <t>a SIS-be bevitt adatállomány, amely az illetékes hatóságok számára lehetővé teszi, hogy egy foganatosítandó egyedi intézkedés céljából egy személyt vagy egy tárgyat azonosítsanak</t>
        </is>
      </c>
      <c r="BF76" s="2" t="inlineStr">
        <is>
          <t>segnalazione</t>
        </is>
      </c>
      <c r="BG76" s="2" t="inlineStr">
        <is>
          <t>3</t>
        </is>
      </c>
      <c r="BH76" s="2" t="inlineStr">
        <is>
          <t/>
        </is>
      </c>
      <c r="BI76" t="inlineStr">
        <is>
          <t>insieme di dati inseriti nel SIS che permette alle autorità competenti di identificare una persona o un oggetto al fine di intraprendere un'azione specifica</t>
        </is>
      </c>
      <c r="BJ76" s="2" t="inlineStr">
        <is>
          <t>perspėjimas</t>
        </is>
      </c>
      <c r="BK76" s="2" t="inlineStr">
        <is>
          <t>3</t>
        </is>
      </c>
      <c r="BL76" s="2" t="inlineStr">
        <is>
          <t/>
        </is>
      </c>
      <c r="BM76" t="inlineStr">
        <is>
          <t>į SIS įvestų duomenų, pagal kuriuos kompetentingos institucijos gali nustatyti asmens tapatybę, siekiant imtis konkretaus veiksmo, rinkinys</t>
        </is>
      </c>
      <c r="BN76" s="2" t="inlineStr">
        <is>
          <t>ziņojums|
brīdinājums</t>
        </is>
      </c>
      <c r="BO76" s="2" t="inlineStr">
        <is>
          <t>2|
3</t>
        </is>
      </c>
      <c r="BP76" s="2" t="inlineStr">
        <is>
          <t>admitted|
preferred</t>
        </is>
      </c>
      <c r="BQ76" t="inlineStr">
        <is>
          <t>datu kopums, ko ievada &lt;em&gt;SIS&lt;/em&gt; un kas kompetentajām iestādēm ļauj identificēt personu vai priekšmetu, lai konkrēti rīkotos</t>
        </is>
      </c>
      <c r="BR76" s="2" t="inlineStr">
        <is>
          <t>allert</t>
        </is>
      </c>
      <c r="BS76" s="2" t="inlineStr">
        <is>
          <t>3</t>
        </is>
      </c>
      <c r="BT76" s="2" t="inlineStr">
        <is>
          <t/>
        </is>
      </c>
      <c r="BU76" t="inlineStr">
        <is>
          <t>sett ta' data mdaħħla fis-SIS li jippermetti li l-awtoritajiet kompetenti jidentifikaw persuna jew oġġett bil-ħsieb li jieħdu azzjoni speċifika</t>
        </is>
      </c>
      <c r="BV76" s="2" t="inlineStr">
        <is>
          <t>signalering</t>
        </is>
      </c>
      <c r="BW76" s="2" t="inlineStr">
        <is>
          <t>3</t>
        </is>
      </c>
      <c r="BX76" s="2" t="inlineStr">
        <is>
          <t/>
        </is>
      </c>
      <c r="BY76" t="inlineStr">
        <is>
          <t>"een in SIS ingevoerde reeks gegevens aan de hand waarvan de bevoegde autoriteiten een persoon of een voorwerp kunnen identificeren met het oog op het uitvoeren van een specifieke actie"</t>
        </is>
      </c>
      <c r="BZ76" s="2" t="inlineStr">
        <is>
          <t>wpis</t>
        </is>
      </c>
      <c r="CA76" s="2" t="inlineStr">
        <is>
          <t>3</t>
        </is>
      </c>
      <c r="CB76" s="2" t="inlineStr">
        <is>
          <t/>
        </is>
      </c>
      <c r="CC76" t="inlineStr">
        <is>
          <t>zestaw danych wprowadzonych do SIS, które umożliwiają właściwym organom zidentyfikowanie osoby lub przedmiotu w celu podjęcia konkretnego działania</t>
        </is>
      </c>
      <c r="CD76" s="2" t="inlineStr">
        <is>
          <t>indicação</t>
        </is>
      </c>
      <c r="CE76" s="2" t="inlineStr">
        <is>
          <t>2</t>
        </is>
      </c>
      <c r="CF76" s="2" t="inlineStr">
        <is>
          <t/>
        </is>
      </c>
      <c r="CG76" t="inlineStr">
        <is>
          <t>Ficha informática relativa a um indivíduo ou a um objecto (veículos, armas, documentos, notas de banco, etc.) inserida em sistemas de informação de natureza policial. O termo indicação surgiu com a criação do Sistema de Informação Schengen (instituído pelo Título IV da Convenção de Aplicação do Acordo de Schengen assinada em 19 de Outubro de 1990), que entrou em funcionamento operativo em 26 de Março de 1995, falando-se, por exemplo, em pessoas indicadas para efeitos de extradição, pessoas indicadas para efeitos de não admissão, objectos indicados para efeitos de apreensão ou de prova, etc. Uma indicação pode incluir, para além dos dados que permitem a identificação do indivíduo ou do objecto procurado ou visado, dados de natureza policial e judiciária, como por exemplo o motivo pelo qual as pessoas se encontram indicadas, se estão armadas ou são violentas, e a conduta que as autoridades devem adoptar (vd. art. 94.º da CAAS). A utilização do termo tem-se generalizado, aplicando-se também a outros sistemas, como os da INTERPOL e do SIA (vd. art. 3.º do Dec.-Lei n.º 292/94). Por arrastamento, o verbo indicar passou a ser usado nesta acepção.</t>
        </is>
      </c>
      <c r="CH76" s="2" t="inlineStr">
        <is>
          <t>semnalare</t>
        </is>
      </c>
      <c r="CI76" s="2" t="inlineStr">
        <is>
          <t>3</t>
        </is>
      </c>
      <c r="CJ76" s="2" t="inlineStr">
        <is>
          <t/>
        </is>
      </c>
      <c r="CK76" t="inlineStr">
        <is>
          <t>set de date introduse în SIS care permit autorităților competente să identifice o persoană sau un obiect în vederea întreprinderii unei acțiuni specifice</t>
        </is>
      </c>
      <c r="CL76" s="2" t="inlineStr">
        <is>
          <t>zápis</t>
        </is>
      </c>
      <c r="CM76" s="2" t="inlineStr">
        <is>
          <t>3</t>
        </is>
      </c>
      <c r="CN76" s="2" t="inlineStr">
        <is>
          <t/>
        </is>
      </c>
      <c r="CO76" t="inlineStr">
        <is>
          <t>súbor údajov vložených do SIS, ktorý umožňuje príslušným orgánom identifikovať osobu alebo vec na účely prijatia konkrétneho opatrenia</t>
        </is>
      </c>
      <c r="CP76" s="2" t="inlineStr">
        <is>
          <t>razpis ukrepa</t>
        </is>
      </c>
      <c r="CQ76" s="2" t="inlineStr">
        <is>
          <t>3</t>
        </is>
      </c>
      <c r="CR76" s="2" t="inlineStr">
        <is>
          <t/>
        </is>
      </c>
      <c r="CS76" t="inlineStr">
        <is>
          <t>niz podatkov, vnesenih v SIS, ki pristojnim organom omogoča identifikacijo osebe ali predmeta za namene sprejetja posebnega ukrepa</t>
        </is>
      </c>
      <c r="CT76" s="2" t="inlineStr">
        <is>
          <t>registrering</t>
        </is>
      </c>
      <c r="CU76" s="2" t="inlineStr">
        <is>
          <t>3</t>
        </is>
      </c>
      <c r="CV76" s="2" t="inlineStr">
        <is>
          <t/>
        </is>
      </c>
      <c r="CW76" t="inlineStr">
        <is>
          <t>&lt;div&gt;en sammanställning av uppgifter som förts in i SIS och med hjälp av vilka de behöriga myndigheterna kan identifiera en person eller ett föremål med avseende på en specifik åtgärd som ska vidtas.&lt;/div&gt;</t>
        </is>
      </c>
    </row>
    <row r="77">
      <c r="A77" s="1" t="str">
        <f>HYPERLINK("https://iate.europa.eu/entry/result/1190219/all", "1190219")</f>
        <v>1190219</v>
      </c>
      <c r="B77" t="inlineStr">
        <is>
          <t>TRANSPORT</t>
        </is>
      </c>
      <c r="C77" t="inlineStr">
        <is>
          <t>TRANSPORT;TRANSPORT|land transport|land transport</t>
        </is>
      </c>
      <c r="D77" t="inlineStr">
        <is>
          <t>no</t>
        </is>
      </c>
      <c r="E77" t="inlineStr">
        <is>
          <t/>
        </is>
      </c>
      <c r="F77" s="2" t="inlineStr">
        <is>
          <t>пътник без резервация, който си купува билет в последния момент</t>
        </is>
      </c>
      <c r="G77" s="2" t="inlineStr">
        <is>
          <t>3</t>
        </is>
      </c>
      <c r="H77" s="2" t="inlineStr">
        <is>
          <t/>
        </is>
      </c>
      <c r="I77" t="inlineStr">
        <is>
          <t>пътник без резервация, който си купува билет в последния момент</t>
        </is>
      </c>
      <c r="J77" t="inlineStr">
        <is>
          <t/>
        </is>
      </c>
      <c r="K77" t="inlineStr">
        <is>
          <t/>
        </is>
      </c>
      <c r="L77" t="inlineStr">
        <is>
          <t/>
        </is>
      </c>
      <c r="M77" t="inlineStr">
        <is>
          <t/>
        </is>
      </c>
      <c r="N77" s="2" t="inlineStr">
        <is>
          <t>ekstra passager</t>
        </is>
      </c>
      <c r="O77" s="2" t="inlineStr">
        <is>
          <t>3</t>
        </is>
      </c>
      <c r="P77" s="2" t="inlineStr">
        <is>
          <t/>
        </is>
      </c>
      <c r="Q77" t="inlineStr">
        <is>
          <t/>
        </is>
      </c>
      <c r="R77" s="2" t="inlineStr">
        <is>
          <t>zusätzlicher Fluggast</t>
        </is>
      </c>
      <c r="S77" s="2" t="inlineStr">
        <is>
          <t>3</t>
        </is>
      </c>
      <c r="T77" s="2" t="inlineStr">
        <is>
          <t/>
        </is>
      </c>
      <c r="U77" t="inlineStr">
        <is>
          <t/>
        </is>
      </c>
      <c r="V77" s="2" t="inlineStr">
        <is>
          <t>πρόσθετοι επιβάτες</t>
        </is>
      </c>
      <c r="W77" s="2" t="inlineStr">
        <is>
          <t>3</t>
        </is>
      </c>
      <c r="X77" s="2" t="inlineStr">
        <is>
          <t/>
        </is>
      </c>
      <c r="Y77" t="inlineStr">
        <is>
          <t/>
        </is>
      </c>
      <c r="Z77" s="2" t="inlineStr">
        <is>
          <t>go show passenger</t>
        </is>
      </c>
      <c r="AA77" s="2" t="inlineStr">
        <is>
          <t>3</t>
        </is>
      </c>
      <c r="AB77" s="2" t="inlineStr">
        <is>
          <t/>
        </is>
      </c>
      <c r="AC77" t="inlineStr">
        <is>
          <t/>
        </is>
      </c>
      <c r="AD77" s="2" t="inlineStr">
        <is>
          <t>pasajero supernumerario|
pasajero de favor</t>
        </is>
      </c>
      <c r="AE77" s="2" t="inlineStr">
        <is>
          <t>3|
3</t>
        </is>
      </c>
      <c r="AF77" s="2" t="inlineStr">
        <is>
          <t xml:space="preserve">|
</t>
        </is>
      </c>
      <c r="AG77" t="inlineStr">
        <is>
          <t/>
        </is>
      </c>
      <c r="AH77" t="inlineStr">
        <is>
          <t/>
        </is>
      </c>
      <c r="AI77" t="inlineStr">
        <is>
          <t/>
        </is>
      </c>
      <c r="AJ77" t="inlineStr">
        <is>
          <t/>
        </is>
      </c>
      <c r="AK77" t="inlineStr">
        <is>
          <t/>
        </is>
      </c>
      <c r="AL77" t="inlineStr">
        <is>
          <t/>
        </is>
      </c>
      <c r="AM77" t="inlineStr">
        <is>
          <t/>
        </is>
      </c>
      <c r="AN77" t="inlineStr">
        <is>
          <t/>
        </is>
      </c>
      <c r="AO77" t="inlineStr">
        <is>
          <t/>
        </is>
      </c>
      <c r="AP77" s="2" t="inlineStr">
        <is>
          <t>passager supplémentaire</t>
        </is>
      </c>
      <c r="AQ77" s="2" t="inlineStr">
        <is>
          <t>3</t>
        </is>
      </c>
      <c r="AR77" s="2" t="inlineStr">
        <is>
          <t/>
        </is>
      </c>
      <c r="AS77" t="inlineStr">
        <is>
          <t/>
        </is>
      </c>
      <c r="AT77" t="inlineStr">
        <is>
          <t/>
        </is>
      </c>
      <c r="AU77" t="inlineStr">
        <is>
          <t/>
        </is>
      </c>
      <c r="AV77" t="inlineStr">
        <is>
          <t/>
        </is>
      </c>
      <c r="AW77" t="inlineStr">
        <is>
          <t/>
        </is>
      </c>
      <c r="AX77" t="inlineStr">
        <is>
          <t/>
        </is>
      </c>
      <c r="AY77" t="inlineStr">
        <is>
          <t/>
        </is>
      </c>
      <c r="AZ77" t="inlineStr">
        <is>
          <t/>
        </is>
      </c>
      <c r="BA77" t="inlineStr">
        <is>
          <t/>
        </is>
      </c>
      <c r="BB77" t="inlineStr">
        <is>
          <t/>
        </is>
      </c>
      <c r="BC77" t="inlineStr">
        <is>
          <t/>
        </is>
      </c>
      <c r="BD77" t="inlineStr">
        <is>
          <t/>
        </is>
      </c>
      <c r="BE77" t="inlineStr">
        <is>
          <t/>
        </is>
      </c>
      <c r="BF77" s="2" t="inlineStr">
        <is>
          <t>passerella supplementare</t>
        </is>
      </c>
      <c r="BG77" s="2" t="inlineStr">
        <is>
          <t>3</t>
        </is>
      </c>
      <c r="BH77" s="2" t="inlineStr">
        <is>
          <t/>
        </is>
      </c>
      <c r="BI77" t="inlineStr">
        <is>
          <t>Passaggero che si presenta all'ultimo momento senza avere prenotato.</t>
        </is>
      </c>
      <c r="BJ77" t="inlineStr">
        <is>
          <t/>
        </is>
      </c>
      <c r="BK77" t="inlineStr">
        <is>
          <t/>
        </is>
      </c>
      <c r="BL77" t="inlineStr">
        <is>
          <t/>
        </is>
      </c>
      <c r="BM77" t="inlineStr">
        <is>
          <t/>
        </is>
      </c>
      <c r="BN77" t="inlineStr">
        <is>
          <t/>
        </is>
      </c>
      <c r="BO77" t="inlineStr">
        <is>
          <t/>
        </is>
      </c>
      <c r="BP77" t="inlineStr">
        <is>
          <t/>
        </is>
      </c>
      <c r="BQ77" t="inlineStr">
        <is>
          <t/>
        </is>
      </c>
      <c r="BR77" t="inlineStr">
        <is>
          <t/>
        </is>
      </c>
      <c r="BS77" t="inlineStr">
        <is>
          <t/>
        </is>
      </c>
      <c r="BT77" t="inlineStr">
        <is>
          <t/>
        </is>
      </c>
      <c r="BU77" t="inlineStr">
        <is>
          <t/>
        </is>
      </c>
      <c r="BV77" s="2" t="inlineStr">
        <is>
          <t>bijkomende passagier</t>
        </is>
      </c>
      <c r="BW77" s="2" t="inlineStr">
        <is>
          <t>3</t>
        </is>
      </c>
      <c r="BX77" s="2" t="inlineStr">
        <is>
          <t/>
        </is>
      </c>
      <c r="BY77" t="inlineStr">
        <is>
          <t/>
        </is>
      </c>
      <c r="BZ77" s="2" t="inlineStr">
        <is>
          <t>pasażer zaakceptowany, którego nie było na liście</t>
        </is>
      </c>
      <c r="CA77" s="2" t="inlineStr">
        <is>
          <t>3</t>
        </is>
      </c>
      <c r="CB77" s="2" t="inlineStr">
        <is>
          <t/>
        </is>
      </c>
      <c r="CC77" t="inlineStr">
        <is>
          <t/>
        </is>
      </c>
      <c r="CD77" s="2" t="inlineStr">
        <is>
          <t>passageiro supranumerário</t>
        </is>
      </c>
      <c r="CE77" s="2" t="inlineStr">
        <is>
          <t>3</t>
        </is>
      </c>
      <c r="CF77" s="2" t="inlineStr">
        <is>
          <t/>
        </is>
      </c>
      <c r="CG77" t="inlineStr">
        <is>
          <t/>
        </is>
      </c>
      <c r="CH77" t="inlineStr">
        <is>
          <t/>
        </is>
      </c>
      <c r="CI77" t="inlineStr">
        <is>
          <t/>
        </is>
      </c>
      <c r="CJ77" t="inlineStr">
        <is>
          <t/>
        </is>
      </c>
      <c r="CK77" t="inlineStr">
        <is>
          <t/>
        </is>
      </c>
      <c r="CL77" t="inlineStr">
        <is>
          <t/>
        </is>
      </c>
      <c r="CM77" t="inlineStr">
        <is>
          <t/>
        </is>
      </c>
      <c r="CN77" t="inlineStr">
        <is>
          <t/>
        </is>
      </c>
      <c r="CO77" t="inlineStr">
        <is>
          <t/>
        </is>
      </c>
      <c r="CP77" t="inlineStr">
        <is>
          <t/>
        </is>
      </c>
      <c r="CQ77" t="inlineStr">
        <is>
          <t/>
        </is>
      </c>
      <c r="CR77" t="inlineStr">
        <is>
          <t/>
        </is>
      </c>
      <c r="CS77" t="inlineStr">
        <is>
          <t/>
        </is>
      </c>
      <c r="CT77" s="2" t="inlineStr">
        <is>
          <t>extra passagerare</t>
        </is>
      </c>
      <c r="CU77" s="2" t="inlineStr">
        <is>
          <t>3</t>
        </is>
      </c>
      <c r="CV77" s="2" t="inlineStr">
        <is>
          <t/>
        </is>
      </c>
      <c r="CW77" t="inlineStr">
        <is>
          <t/>
        </is>
      </c>
    </row>
    <row r="78">
      <c r="A78" s="1" t="str">
        <f>HYPERLINK("https://iate.europa.eu/entry/result/1867596/all", "1867596")</f>
        <v>1867596</v>
      </c>
      <c r="B78" t="inlineStr">
        <is>
          <t>EDUCATION AND COMMUNICATIONS</t>
        </is>
      </c>
      <c r="C78" t="inlineStr">
        <is>
          <t>EDUCATION AND COMMUNICATIONS|information technology and data processing</t>
        </is>
      </c>
      <c r="D78" t="inlineStr">
        <is>
          <t>yes</t>
        </is>
      </c>
      <c r="E78" t="inlineStr">
        <is>
          <t/>
        </is>
      </c>
      <c r="F78" s="2" t="inlineStr">
        <is>
          <t>инфраструктура на публичния ключ</t>
        </is>
      </c>
      <c r="G78" s="2" t="inlineStr">
        <is>
          <t>3</t>
        </is>
      </c>
      <c r="H78" s="2" t="inlineStr">
        <is>
          <t/>
        </is>
      </c>
      <c r="I78" t="inlineStr">
        <is>
          <t>технология за проверка на автентичността на електронен документ с помощта на публичен ключ, включваща съвкупността от хардуер, софтуер, хора, политики и процедури, необходими за издаването, управлението, разпределението, използването, съхранението и отнемането на цифрови сертификати</t>
        </is>
      </c>
      <c r="J78" s="2" t="inlineStr">
        <is>
          <t>infrastruktura veřejných klíčů|
PKI</t>
        </is>
      </c>
      <c r="K78" s="2" t="inlineStr">
        <is>
          <t>3|
3</t>
        </is>
      </c>
      <c r="L78" s="2" t="inlineStr">
        <is>
          <t xml:space="preserve">|
</t>
        </is>
      </c>
      <c r="M78" t="inlineStr">
        <is>
          <t>soubor fyzických osob, politik, postupů a počítačových systémů, které jsou nezbytné k poskytování služeb autentizace, šifrování, integrity a nepopiratelnosti prostřednictvím šifrování pomocí veřejného a soukromého klíče a elektronických certifikátů</t>
        </is>
      </c>
      <c r="N78" s="2" t="inlineStr">
        <is>
          <t>Public Key Infrastructure|
PKI-infrastruktur|
public key-infrastruktur|
PKI|
offentlig nøgleinfrastruktur</t>
        </is>
      </c>
      <c r="O78" s="2" t="inlineStr">
        <is>
          <t>3|
3|
3|
3|
3</t>
        </is>
      </c>
      <c r="P78" s="2" t="inlineStr">
        <is>
          <t xml:space="preserve">|
|
|
|
</t>
        </is>
      </c>
      <c r="Q78" t="inlineStr">
        <is>
          <t>sæt af individer, politikker, procedurer og computersystemer, der er nødvendige for at kunne udføre autenticitets-, krypterings-, integritets- og uafviselighedstjenester gennem offentlig og privat nøglekryptering og elektroniske certifikater</t>
        </is>
      </c>
      <c r="R78" s="2" t="inlineStr">
        <is>
          <t>Public-Key-Infrastruktur|
PKI</t>
        </is>
      </c>
      <c r="S78" s="2" t="inlineStr">
        <is>
          <t>3|
3</t>
        </is>
      </c>
      <c r="T78" s="2" t="inlineStr">
        <is>
          <t xml:space="preserve">|
</t>
        </is>
      </c>
      <c r="U78" t="inlineStr">
        <is>
          <t>natürliche Personen, Maßnahmen, Verfahren und Computersysteme, die erforderlich sind, um Dienstleistungen der Authentifizierung, Verschlüsselung, Integrität und Nachprüfbarkeit durch Public- und Private-Key-Kryptographie und elektronische Zertifikate zu erbringen</t>
        </is>
      </c>
      <c r="V78" s="2" t="inlineStr">
        <is>
          <t>υποδομή δημόσιου κλειδιού|
PKI</t>
        </is>
      </c>
      <c r="W78" s="2" t="inlineStr">
        <is>
          <t>3|
3</t>
        </is>
      </c>
      <c r="X78" s="2" t="inlineStr">
        <is>
          <t xml:space="preserve">|
</t>
        </is>
      </c>
      <c r="Y78" t="inlineStr">
        <is>
          <t/>
        </is>
      </c>
      <c r="Z78" s="2" t="inlineStr">
        <is>
          <t>public key infrastructure|
PKI</t>
        </is>
      </c>
      <c r="AA78" s="2" t="inlineStr">
        <is>
          <t>3|
3</t>
        </is>
      </c>
      <c r="AB78" s="2" t="inlineStr">
        <is>
          <t xml:space="preserve">|
</t>
        </is>
      </c>
      <c r="AC78" t="inlineStr">
        <is>
          <t>set of individuals, policies, procedures, and computer systems necessary to provide authentication, encryption, integrity and non-repudiation services by way of public and private key cryptography and electronic certificates</t>
        </is>
      </c>
      <c r="AD78" s="2" t="inlineStr">
        <is>
          <t>PKI|
infraestructura de clave pública|
ICP</t>
        </is>
      </c>
      <c r="AE78" s="2" t="inlineStr">
        <is>
          <t>2|
4|
3</t>
        </is>
      </c>
      <c r="AF78" s="2" t="inlineStr">
        <is>
          <t xml:space="preserve">|
|
</t>
        </is>
      </c>
      <c r="AG78" t="inlineStr">
        <is>
          <t>Conjunto de personas, políticas, procedimientos y sistemas informáticos necesarios para la prestación de servicios de autenticación, encriptado, integridad y no repudio por medio de criptografía de claves públicas y privadas y certificados electrónicos.</t>
        </is>
      </c>
      <c r="AH78" s="2" t="inlineStr">
        <is>
          <t>avaliku võtme taristu|
PKI</t>
        </is>
      </c>
      <c r="AI78" s="2" t="inlineStr">
        <is>
          <t>3|
3</t>
        </is>
      </c>
      <c r="AJ78" s="2" t="inlineStr">
        <is>
          <t xml:space="preserve">|
</t>
        </is>
      </c>
      <c r="AK78" t="inlineStr">
        <is>
          <t>IT vahendite, inimeste, poliitikate ja protseduuride süsteem avalike võtmete sidumiseks kasutajate identiteetidega, tavaliselt digitaalsertifikaatide abil</t>
        </is>
      </c>
      <c r="AL78" s="2" t="inlineStr">
        <is>
          <t>PKI-järjestelmä|
julkisen avaimen järjestelmä|
PKI|
PKI-infrastruktuuri|
julkisen avaimen infrastruktuuri</t>
        </is>
      </c>
      <c r="AM78" s="2" t="inlineStr">
        <is>
          <t>3|
3|
3|
3|
3</t>
        </is>
      </c>
      <c r="AN78" s="2" t="inlineStr">
        <is>
          <t xml:space="preserve">|
|
|
|
</t>
        </is>
      </c>
      <c r="AO78" t="inlineStr">
        <is>
          <t>yksilöiden, menettelytapojen, menetelmien ja tietokonejärjestelmien muodostama kokonaisuus, joka on tarpeen todentamista, salaamista, eheyttä ja kiistattomuutta koskevien palveluiden tarjoamiseksi käyttämällä julkiseen ja yksityiseen avaimeen perustuvaa salausta sekä digitaalisia varmenteita</t>
        </is>
      </c>
      <c r="AP78" s="2" t="inlineStr">
        <is>
          <t>PKI|
ICP|
infrastructure à clé publique</t>
        </is>
      </c>
      <c r="AQ78" s="2" t="inlineStr">
        <is>
          <t>2|
3|
3</t>
        </is>
      </c>
      <c r="AR78" s="2" t="inlineStr">
        <is>
          <t xml:space="preserve">|
|
</t>
        </is>
      </c>
      <c r="AS78" t="inlineStr">
        <is>
          <t>système de gestion des clés de chiffrement et des certificats numériques, permettant de sécuriser les transactions électroniques et les échanges d'information confidentiels effectués, à l'aide de clés publiques, sur les réseaux ouverts comme Internet</t>
        </is>
      </c>
      <c r="AT78" s="2" t="inlineStr">
        <is>
          <t>bonneagar eochrach poiblí|
PKI</t>
        </is>
      </c>
      <c r="AU78" s="2" t="inlineStr">
        <is>
          <t>3|
3</t>
        </is>
      </c>
      <c r="AV78" s="2" t="inlineStr">
        <is>
          <t xml:space="preserve">|
</t>
        </is>
      </c>
      <c r="AW78" t="inlineStr">
        <is>
          <t/>
        </is>
      </c>
      <c r="AX78" t="inlineStr">
        <is>
          <t/>
        </is>
      </c>
      <c r="AY78" t="inlineStr">
        <is>
          <t/>
        </is>
      </c>
      <c r="AZ78" t="inlineStr">
        <is>
          <t/>
        </is>
      </c>
      <c r="BA78" t="inlineStr">
        <is>
          <t/>
        </is>
      </c>
      <c r="BB78" s="2" t="inlineStr">
        <is>
          <t>nyilvános kulcsú infrastruktúra|
PKI</t>
        </is>
      </c>
      <c r="BC78" s="2" t="inlineStr">
        <is>
          <t>4|
4</t>
        </is>
      </c>
      <c r="BD78" s="2" t="inlineStr">
        <is>
          <t xml:space="preserve">|
</t>
        </is>
      </c>
      <c r="BE78" t="inlineStr">
        <is>
          <t>azon személyek, politikák, eljárások és számítástechnikai rendszerek 
összessége, amelyek a nyilvános- és magánkulcsú titkosítás és 
elektronikus tanúsítványok alkalmazásával az azonosítási, titkosítási, 
sértetlenségi és letagadhatatlansági szolgáltatások nyújtásához 
szükségesek</t>
        </is>
      </c>
      <c r="BF78" s="2" t="inlineStr">
        <is>
          <t>infrastruttura a chiave pubblica|
PKI|
infrastruttura a chiavi pubbliche|
infrastruttura di certificazione a chiave pubblica</t>
        </is>
      </c>
      <c r="BG78" s="2" t="inlineStr">
        <is>
          <t>3|
3|
3|
3</t>
        </is>
      </c>
      <c r="BH78" s="2" t="inlineStr">
        <is>
          <t xml:space="preserve">preferred|
|
|
</t>
        </is>
      </c>
      <c r="BI78" t="inlineStr">
        <is>
          <t>insieme di persone, politiche, procedure e sistemi informatici che sono necessari per fornire servizi di autenticazione, cifratura, integrità e non disconoscibilità mediante crittografia a chiave pubblica o privata e certificati elettronici</t>
        </is>
      </c>
      <c r="BJ78" s="2" t="inlineStr">
        <is>
          <t>viešojo rakto infrastruktūra|
VRI</t>
        </is>
      </c>
      <c r="BK78" s="2" t="inlineStr">
        <is>
          <t>3|
3</t>
        </is>
      </c>
      <c r="BL78" s="2" t="inlineStr">
        <is>
          <t xml:space="preserve">|
</t>
        </is>
      </c>
      <c r="BM78" t="inlineStr">
        <is>
          <t>asmenų, politikos, procedūrų ir kompiuterių sistemų visuma, būtina tapatybės nustatymo, šifravimo, nepažeidžiamumo ir negalėjimo išsižadėti paslaugoms teikti šifruojant viešąjį ir privatųjį raktus bei išduodant elektroninius sertifikatus</t>
        </is>
      </c>
      <c r="BN78" s="2" t="inlineStr">
        <is>
          <t>&lt;i&gt;PKI&lt;/i&gt;|
publiskās atslēgas infrastruktūra</t>
        </is>
      </c>
      <c r="BO78" s="2" t="inlineStr">
        <is>
          <t>2|
2</t>
        </is>
      </c>
      <c r="BP78" s="2" t="inlineStr">
        <is>
          <t xml:space="preserve">|
</t>
        </is>
      </c>
      <c r="BQ78" t="inlineStr">
        <is>
          <t/>
        </is>
      </c>
      <c r="BR78" s="2" t="inlineStr">
        <is>
          <t>infrastruttura tal-kjavi pubblika|
infrastruttura taċ-ċavetta pubblika|
PKI</t>
        </is>
      </c>
      <c r="BS78" s="2" t="inlineStr">
        <is>
          <t>3|
2|
3</t>
        </is>
      </c>
      <c r="BT78" s="2" t="inlineStr">
        <is>
          <t xml:space="preserve">|
|
</t>
        </is>
      </c>
      <c r="BU78" t="inlineStr">
        <is>
          <t>sett ta’ individwi, politiki, proċeduri, u sistemi tal-kompjuter meħtieġa biex jiġu provduti servizzi ta’ awtentikazzjoni, kriptaġġ, integrità u nonrifjut permezz ta’ kriptografija tal-kjavi pubblika u privata u ċertifikati elettroniċi</t>
        </is>
      </c>
      <c r="BV78" s="2" t="inlineStr">
        <is>
          <t>publiekesleutelinfrastructuur|
openbaresleutelinfrastructuur|
PKI-infrastructuur|
PKI|
public key infrastructure</t>
        </is>
      </c>
      <c r="BW78" s="2" t="inlineStr">
        <is>
          <t>3|
2|
3|
3|
3</t>
        </is>
      </c>
      <c r="BX78" s="2" t="inlineStr">
        <is>
          <t xml:space="preserve">|
|
|
|
</t>
        </is>
      </c>
      <c r="BY78" t="inlineStr">
        <is>
          <t>infrastructuur
 bestaande uit organisatorische en technische componenten op basis van
 asymmetrische cryptografie met openbare sleutels waarbinnen beveiligde
 communicatie mogelijk is</t>
        </is>
      </c>
      <c r="BZ78" s="2" t="inlineStr">
        <is>
          <t>infrastruktura klucza publicznego</t>
        </is>
      </c>
      <c r="CA78" s="2" t="inlineStr">
        <is>
          <t>4</t>
        </is>
      </c>
      <c r="CB78" s="2" t="inlineStr">
        <is>
          <t/>
        </is>
      </c>
      <c r="CC78" t="inlineStr">
        <is>
          <t>architektura, organizacja, techniki, zasady i procedury funkcjonowania centrów certyfikacji, które wspólnie umożliwiają stworzenie i funkcjonowanie systemu kryptograficznego klucza publicznego opartego na certyfikatach.</t>
        </is>
      </c>
      <c r="CD78" s="2" t="inlineStr">
        <is>
          <t>infraestrutura de chaves públicas|
infraestrutura de chave pública|
ICP</t>
        </is>
      </c>
      <c r="CE78" s="2" t="inlineStr">
        <is>
          <t>3|
3|
3</t>
        </is>
      </c>
      <c r="CF78" s="2" t="inlineStr">
        <is>
          <t xml:space="preserve">|
|
</t>
        </is>
      </c>
      <c r="CG78" t="inlineStr">
        <is>
          <t>Sistema de certificação eletrónica que conjuga um conjunto de procedimentos e normas, legislação e infraestrutura tecnológica, recorrendo a técnicas de criptografia assimétrica, com o objetivo de proporcionar ambientes de segurança eletrónica.</t>
        </is>
      </c>
      <c r="CH78" s="2" t="inlineStr">
        <is>
          <t>infrastructură de chei publice|
PKI</t>
        </is>
      </c>
      <c r="CI78" s="2" t="inlineStr">
        <is>
          <t>3|
3</t>
        </is>
      </c>
      <c r="CJ78" s="2" t="inlineStr">
        <is>
          <t xml:space="preserve">|
</t>
        </is>
      </c>
      <c r="CK78" t="inlineStr">
        <is>
          <t>cadru care integrează software, politici și proceduri pentru a implementa tehnica criptografică a cheilor publice în scopul asigurării securității comunicațiilor între entități care comunică la distanță fără alt mod de a-și verifica reciproc identitatea</t>
        </is>
      </c>
      <c r="CL78" s="2" t="inlineStr">
        <is>
          <t>infraštruktúra verejného kľúča|
infraštruktúra verejných kľúčov|
strom dôvery</t>
        </is>
      </c>
      <c r="CM78" s="2" t="inlineStr">
        <is>
          <t>3|
3|
3</t>
        </is>
      </c>
      <c r="CN78" s="2" t="inlineStr">
        <is>
          <t xml:space="preserve">|
|
</t>
        </is>
      </c>
      <c r="CO78" t="inlineStr">
        <is>
          <t>sústava jednotlivcov, pravidiel, postupov a počítačových systémov potrebná na zabezpečenie služieb autentifikácie, šifrovania, integrity a nepopierateľnosti prostredníctvom zašifrovania verejného kľúča a súkromného kľúča a elektronických certifikátov</t>
        </is>
      </c>
      <c r="CP78" s="2" t="inlineStr">
        <is>
          <t>PKI|
infrastruktura javnih ključev</t>
        </is>
      </c>
      <c r="CQ78" s="2" t="inlineStr">
        <is>
          <t>3|
3</t>
        </is>
      </c>
      <c r="CR78" s="2" t="inlineStr">
        <is>
          <t xml:space="preserve">|
</t>
        </is>
      </c>
      <c r="CS78" t="inlineStr">
        <is>
          <t>niz vlog, politik in postopkov, potrebnih za ustvarjanje, upravljanje, distribucijo, uporabo, shranjevanje in preklic digitalnih potrdil ter upravljanje šifriranja z javnim ključem; 
&lt;br&gt; informacijska arhitektura, ki omogoča izdajanje in upravljanje digitalnih potrdil</t>
        </is>
      </c>
      <c r="CT78" s="2" t="inlineStr">
        <is>
          <t>infrastruktur för kryptering med öppen nyckel|
PKI</t>
        </is>
      </c>
      <c r="CU78" s="2" t="inlineStr">
        <is>
          <t>3|
3</t>
        </is>
      </c>
      <c r="CV78" s="2" t="inlineStr">
        <is>
          <t xml:space="preserve">|
</t>
        </is>
      </c>
      <c r="CW78" t="inlineStr">
        <is>
          <t>uppsättning individer, regler, förfaranden och datorsystem som är nödvändiga för autentisering, kryptering, integritet och oavvislighet med hjälp av kryptering via öppna och privata nycklar samt elektroniska certifikat</t>
        </is>
      </c>
    </row>
    <row r="79">
      <c r="A79" s="1" t="str">
        <f>HYPERLINK("https://iate.europa.eu/entry/result/892777/all", "892777")</f>
        <v>892777</v>
      </c>
      <c r="B79" t="inlineStr">
        <is>
          <t>EDUCATION AND COMMUNICATIONS</t>
        </is>
      </c>
      <c r="C79" t="inlineStr">
        <is>
          <t>EDUCATION AND COMMUNICATIONS|communications|communications systems;EDUCATION AND COMMUNICATIONS|information technology and data processing|data processing|data protection;EDUCATION AND COMMUNICATIONS|information technology and data processing|data processing|information storage</t>
        </is>
      </c>
      <c r="D79" t="inlineStr">
        <is>
          <t>yes</t>
        </is>
      </c>
      <c r="E79" t="inlineStr">
        <is>
          <t/>
        </is>
      </c>
      <c r="F79" s="2" t="inlineStr">
        <is>
          <t>съхраняване на данни</t>
        </is>
      </c>
      <c r="G79" s="2" t="inlineStr">
        <is>
          <t>3</t>
        </is>
      </c>
      <c r="H79" s="2" t="inlineStr">
        <is>
          <t>preferred</t>
        </is>
      </c>
      <c r="I79" t="inlineStr">
        <is>
          <t>записване и съхранение на данни за определен период от време за целите на правоприлагането</t>
        </is>
      </c>
      <c r="J79" s="2" t="inlineStr">
        <is>
          <t>uchovávání údajů</t>
        </is>
      </c>
      <c r="K79" s="2" t="inlineStr">
        <is>
          <t>3</t>
        </is>
      </c>
      <c r="L79" s="2" t="inlineStr">
        <is>
          <t/>
        </is>
      </c>
      <c r="M79" t="inlineStr">
        <is>
          <t>zaznamenávání a uchovávání údajů po určitou dobu pro účely vymáhání práva</t>
        </is>
      </c>
      <c r="N79" s="2" t="inlineStr">
        <is>
          <t>dataopbevaring|
opbevaring af data|
datalagring|
lagring af oplysninger|
lagring af data</t>
        </is>
      </c>
      <c r="O79" s="2" t="inlineStr">
        <is>
          <t>3|
3|
3|
3|
3</t>
        </is>
      </c>
      <c r="P79" s="2" t="inlineStr">
        <is>
          <t xml:space="preserve">|
|
|
|
</t>
        </is>
      </c>
      <c r="Q79" t="inlineStr">
        <is>
          <t>registrering og lagring af oplysninger i en periode i retshåndhævelsesøjemed</t>
        </is>
      </c>
      <c r="R79" s="2" t="inlineStr">
        <is>
          <t>Vorratsspeicherung von Daten|
Vorratsdatenspeicherung</t>
        </is>
      </c>
      <c r="S79" s="2" t="inlineStr">
        <is>
          <t>3|
3</t>
        </is>
      </c>
      <c r="T79" s="2" t="inlineStr">
        <is>
          <t xml:space="preserve">|
</t>
        </is>
      </c>
      <c r="U79" t="inlineStr">
        <is>
          <t>Aufbewahrung personenbezogener Daten zum Zwecke der Ermittlung, Feststellung und Verfolgung von schweren Straftaten</t>
        </is>
      </c>
      <c r="V79" s="2" t="inlineStr">
        <is>
          <t>διατήρηση δεδομένων</t>
        </is>
      </c>
      <c r="W79" s="2" t="inlineStr">
        <is>
          <t>3</t>
        </is>
      </c>
      <c r="X79" s="2" t="inlineStr">
        <is>
          <t/>
        </is>
      </c>
      <c r="Y79" t="inlineStr">
        <is>
          <t/>
        </is>
      </c>
      <c r="Z79" s="2" t="inlineStr">
        <is>
          <t>retention of data|
data retention</t>
        </is>
      </c>
      <c r="AA79" s="2" t="inlineStr">
        <is>
          <t>3|
3</t>
        </is>
      </c>
      <c r="AB79" s="2" t="inlineStr">
        <is>
          <t xml:space="preserve">|
</t>
        </is>
      </c>
      <c r="AC79" t="inlineStr">
        <is>
          <t>recording and storage of data, for a given period, for law enforcement purposes</t>
        </is>
      </c>
      <c r="AD79" s="2" t="inlineStr">
        <is>
          <t>conservación de datos</t>
        </is>
      </c>
      <c r="AE79" s="2" t="inlineStr">
        <is>
          <t>3</t>
        </is>
      </c>
      <c r="AF79" s="2" t="inlineStr">
        <is>
          <t/>
        </is>
      </c>
      <c r="AG79" t="inlineStr">
        <is>
          <t>Registro y almacenamiento de datos, durante un plazo dado, con fines policiales.</t>
        </is>
      </c>
      <c r="AH79" s="2" t="inlineStr">
        <is>
          <t>andmete säilitamine</t>
        </is>
      </c>
      <c r="AI79" s="2" t="inlineStr">
        <is>
          <t>3</t>
        </is>
      </c>
      <c r="AJ79" s="2" t="inlineStr">
        <is>
          <t/>
        </is>
      </c>
      <c r="AK79" t="inlineStr">
        <is>
          <t>andmete salvestamine ja säilitamine teatava perioodi jooksul õiguskaitse eesmärgil</t>
        </is>
      </c>
      <c r="AL79" s="2" t="inlineStr">
        <is>
          <t>tietojen säilyttäminen</t>
        </is>
      </c>
      <c r="AM79" s="2" t="inlineStr">
        <is>
          <t>3</t>
        </is>
      </c>
      <c r="AN79" s="2" t="inlineStr">
        <is>
          <t/>
        </is>
      </c>
      <c r="AO79" t="inlineStr">
        <is>
          <t/>
        </is>
      </c>
      <c r="AP79" s="2" t="inlineStr">
        <is>
          <t>conservation des données|
conservation de l'information</t>
        </is>
      </c>
      <c r="AQ79" s="2" t="inlineStr">
        <is>
          <t>3|
2</t>
        </is>
      </c>
      <c r="AR79" s="2" t="inlineStr">
        <is>
          <t xml:space="preserve">|
</t>
        </is>
      </c>
      <c r="AS79" t="inlineStr">
        <is>
          <t>enregistrement et stockage de données, pour une durée déterminée, à des fins répressives</t>
        </is>
      </c>
      <c r="AT79" s="2" t="inlineStr">
        <is>
          <t>sonraí a choinneáil|
coinneáil sonraí</t>
        </is>
      </c>
      <c r="AU79" s="2" t="inlineStr">
        <is>
          <t>3|
3</t>
        </is>
      </c>
      <c r="AV79" s="2" t="inlineStr">
        <is>
          <t xml:space="preserve">|
</t>
        </is>
      </c>
      <c r="AW79" t="inlineStr">
        <is>
          <t/>
        </is>
      </c>
      <c r="AX79" s="2" t="inlineStr">
        <is>
          <t>zadržavanje podataka</t>
        </is>
      </c>
      <c r="AY79" s="2" t="inlineStr">
        <is>
          <t>3</t>
        </is>
      </c>
      <c r="AZ79" s="2" t="inlineStr">
        <is>
          <t/>
        </is>
      </c>
      <c r="BA79" t="inlineStr">
        <is>
          <t/>
        </is>
      </c>
      <c r="BB79" s="2" t="inlineStr">
        <is>
          <t>adatmegőrzés</t>
        </is>
      </c>
      <c r="BC79" s="2" t="inlineStr">
        <is>
          <t>3</t>
        </is>
      </c>
      <c r="BD79" s="2" t="inlineStr">
        <is>
          <t/>
        </is>
      </c>
      <c r="BE79" t="inlineStr">
        <is>
          <t>adatok előírt ideig történő általános (kötelező) tárolása bűnüldözési célokra</t>
        </is>
      </c>
      <c r="BF79" s="2" t="inlineStr">
        <is>
          <t>conservazione di dati</t>
        </is>
      </c>
      <c r="BG79" s="2" t="inlineStr">
        <is>
          <t>3</t>
        </is>
      </c>
      <c r="BH79" s="2" t="inlineStr">
        <is>
          <t/>
        </is>
      </c>
      <c r="BI79" t="inlineStr">
        <is>
          <t>disponibilità dei dati a fini connessi alle attività di contrasto</t>
        </is>
      </c>
      <c r="BJ79" s="2" t="inlineStr">
        <is>
          <t>duomenų saugojimas</t>
        </is>
      </c>
      <c r="BK79" s="2" t="inlineStr">
        <is>
          <t>3</t>
        </is>
      </c>
      <c r="BL79" s="2" t="inlineStr">
        <is>
          <t/>
        </is>
      </c>
      <c r="BM79" t="inlineStr">
        <is>
          <t>duomenų registravimas ir saugojimas tam tikrą laikotarpį teisėsaugos tikslais</t>
        </is>
      </c>
      <c r="BN79" s="2" t="inlineStr">
        <is>
          <t>datu saglabāšana</t>
        </is>
      </c>
      <c r="BO79" s="2" t="inlineStr">
        <is>
          <t>3</t>
        </is>
      </c>
      <c r="BP79" s="2" t="inlineStr">
        <is>
          <t/>
        </is>
      </c>
      <c r="BQ79" t="inlineStr">
        <is>
          <t>datu reģistrēšana un uzglabāšana noteiktā laikposmā tiesībaizsardzības nolūkā</t>
        </is>
      </c>
      <c r="BR79" s="2" t="inlineStr">
        <is>
          <t>żamma ta' data</t>
        </is>
      </c>
      <c r="BS79" s="2" t="inlineStr">
        <is>
          <t>3</t>
        </is>
      </c>
      <c r="BT79" s="2" t="inlineStr">
        <is>
          <t/>
        </is>
      </c>
      <c r="BU79" t="inlineStr">
        <is>
          <t>ir-reġistrazzjoni u l-ħżin ta' data għal perijodu fiss, għall-finijiet tal-infurzar tal-liġi</t>
        </is>
      </c>
      <c r="BV79" s="2" t="inlineStr">
        <is>
          <t>gegevensbewaring|
bewaring van gegevens</t>
        </is>
      </c>
      <c r="BW79" s="2" t="inlineStr">
        <is>
          <t>3|
3</t>
        </is>
      </c>
      <c r="BX79" s="2" t="inlineStr">
        <is>
          <t xml:space="preserve">|
</t>
        </is>
      </c>
      <c r="BY79" t="inlineStr">
        <is>
          <t>in algemene zin het ter beschikking houden van gegevens, onder bepaalde voorwaarden en voor een bepaalde termijn</t>
        </is>
      </c>
      <c r="BZ79" s="2" t="inlineStr">
        <is>
          <t>zatrzymywanie danych|
przechowywanie danych</t>
        </is>
      </c>
      <c r="CA79" s="2" t="inlineStr">
        <is>
          <t>3|
3</t>
        </is>
      </c>
      <c r="CB79" s="2" t="inlineStr">
        <is>
          <t xml:space="preserve">preferred|
</t>
        </is>
      </c>
      <c r="CC79" t="inlineStr">
        <is>
          <t>obowiązkowe tymczasowe przechowywanie przez operatorów telefonicznych i internetowych danych dotyczących łączności przeprowadzanych za ich pośrednictwem</t>
        </is>
      </c>
      <c r="CD79" s="2" t="inlineStr">
        <is>
          <t>conservação de dados</t>
        </is>
      </c>
      <c r="CE79" s="2" t="inlineStr">
        <is>
          <t>3</t>
        </is>
      </c>
      <c r="CF79" s="2" t="inlineStr">
        <is>
          <t/>
        </is>
      </c>
      <c r="CG79" t="inlineStr">
        <is>
          <t>Manutenção por um determinado período dos dados para efeitos de prevenção, investigação, deteção e repressão de infrações penais.</t>
        </is>
      </c>
      <c r="CH79" s="2" t="inlineStr">
        <is>
          <t>păstrare a datelor|
conservarea datelor</t>
        </is>
      </c>
      <c r="CI79" s="2" t="inlineStr">
        <is>
          <t>4|
3</t>
        </is>
      </c>
      <c r="CJ79" s="2" t="inlineStr">
        <is>
          <t xml:space="preserve">|
</t>
        </is>
      </c>
      <c r="CK79" t="inlineStr">
        <is>
          <t/>
        </is>
      </c>
      <c r="CL79" s="2" t="inlineStr">
        <is>
          <t>uchovávanie údajov</t>
        </is>
      </c>
      <c r="CM79" s="2" t="inlineStr">
        <is>
          <t>3</t>
        </is>
      </c>
      <c r="CN79" s="2" t="inlineStr">
        <is>
          <t/>
        </is>
      </c>
      <c r="CO79" t="inlineStr">
        <is>
          <t>zaznamenávanie a držanie údajov na účely presadzovania práva počas stanovenej lehoty</t>
        </is>
      </c>
      <c r="CP79" s="2" t="inlineStr">
        <is>
          <t>hramba podatkov</t>
        </is>
      </c>
      <c r="CQ79" s="2" t="inlineStr">
        <is>
          <t>3</t>
        </is>
      </c>
      <c r="CR79" s="2" t="inlineStr">
        <is>
          <t/>
        </is>
      </c>
      <c r="CS79" t="inlineStr">
        <is>
          <t>shranjevanje pridobljenih podatkov za določeno omejeno obdobje, če bi bili morda potrebni pri kazenskih preiskavah</t>
        </is>
      </c>
      <c r="CT79" s="2" t="inlineStr">
        <is>
          <t>lagring av data|
lagring av uppgifter</t>
        </is>
      </c>
      <c r="CU79" s="2" t="inlineStr">
        <is>
          <t>3|
3</t>
        </is>
      </c>
      <c r="CV79" s="2" t="inlineStr">
        <is>
          <t xml:space="preserve">|
</t>
        </is>
      </c>
      <c r="CW79" t="inlineStr">
        <is>
          <t/>
        </is>
      </c>
    </row>
    <row r="80">
      <c r="A80" s="1" t="str">
        <f>HYPERLINK("https://iate.europa.eu/entry/result/3555916/all", "3555916")</f>
        <v>3555916</v>
      </c>
      <c r="B80" t="inlineStr">
        <is>
          <t>LAW</t>
        </is>
      </c>
      <c r="C80" t="inlineStr">
        <is>
          <t>LAW|international law|private international law;LAW|international law|public international law</t>
        </is>
      </c>
      <c r="D80" t="inlineStr">
        <is>
          <t>yes</t>
        </is>
      </c>
      <c r="E80" t="inlineStr">
        <is>
          <t>abandoned</t>
        </is>
      </c>
      <c r="F80" s="2" t="inlineStr">
        <is>
          <t>виза за обиколно пътуване</t>
        </is>
      </c>
      <c r="G80" s="2" t="inlineStr">
        <is>
          <t>4</t>
        </is>
      </c>
      <c r="H80" s="2" t="inlineStr">
        <is>
          <t/>
        </is>
      </c>
      <c r="I80" t="inlineStr">
        <is>
          <t>разрешение, издадено от държава членка, с цел планиран престой на територията на две или повече държави членки за продължителност от общо над 90 дни през всеки период от 180 дни, при условие че кандидатът не възнамерява да остане повече от 90 дни през всеки период от 180 дни в една и съща държава членка</t>
        </is>
      </c>
      <c r="J80" s="2" t="inlineStr">
        <is>
          <t>cestovní vízum</t>
        </is>
      </c>
      <c r="K80" s="2" t="inlineStr">
        <is>
          <t>2</t>
        </is>
      </c>
      <c r="L80" s="2" t="inlineStr">
        <is>
          <t/>
        </is>
      </c>
      <c r="M80" t="inlineStr">
        <is>
          <t>povolení vydané členským státem EU za účelem předpokládaného pobytu na území dvou nebo více členských států EU po dobu trvání delší než 90 dní během jakéhokoli období 180 dnů, pokud žadatel nezamýšlí pobývat na území téhož členského státu déle než 90 dní během jakéhokoli období 180 dnů</t>
        </is>
      </c>
      <c r="N80" s="2" t="inlineStr">
        <is>
          <t>rundrejsevisum</t>
        </is>
      </c>
      <c r="O80" s="2" t="inlineStr">
        <is>
          <t>3</t>
        </is>
      </c>
      <c r="P80" s="2" t="inlineStr">
        <is>
          <t/>
        </is>
      </c>
      <c r="Q80" t="inlineStr">
        <is>
          <t>en tilladelse udstedt af en medlemsstat med henblik på et forventet ophold på to eller flere medlemsstaters område med en varighed på mere end 90 dage inden for en periode på 180 dage, forudsat at ansøgeren ikke har til hensigt at opholde sig på den samme medlemsstats område i mere end 90 dage inden for en periode på 180 dage</t>
        </is>
      </c>
      <c r="R80" s="2" t="inlineStr">
        <is>
          <t>Rundreise-Visum</t>
        </is>
      </c>
      <c r="S80" s="2" t="inlineStr">
        <is>
          <t>3</t>
        </is>
      </c>
      <c r="T80" s="2" t="inlineStr">
        <is>
          <t/>
        </is>
      </c>
      <c r="U80" t="inlineStr">
        <is>
          <t>Visum für einen geplanten Aufenthalt von mehr als 90 Tagen aber höchstens einem Jahr in zwei oder mehr Mitgliedstaaten (mit der Möglichkeit der Verlängerung auf bis zu zwei Jahre), sofern der Antragsteller nicht beabsichtigt, länger als 90 Tage in einem Zeitraum von 180 Tagen im Hoheitsgebiet desselben Mitgliedstaats zu bleiben</t>
        </is>
      </c>
      <c r="V80" s="2" t="inlineStr">
        <is>
          <t>θεώρηση περιοδείας</t>
        </is>
      </c>
      <c r="W80" s="2" t="inlineStr">
        <is>
          <t>3</t>
        </is>
      </c>
      <c r="X80" s="2" t="inlineStr">
        <is>
          <t/>
        </is>
      </c>
      <c r="Y80" t="inlineStr">
        <is>
          <t>άδεια που εκδίδεται από ένα κράτος μέλος και καλύπτει προβλεπόμενη παραμονή στο έδαφος δύο ή περισσοτέρων κρατών μελών για συνολικό διάστημα άνω των 90 ημερών εντός οιασδήποτε περιόδου 180 ημερών, υπό τον όρο ότι ο αιτών δεν προτίθεται να παραμείνει στο έδαφος του ίδιου κράτους μέλους για διάστημα άνω των 90 ημερών εντός οιασδήποτε περιόδου 180 ημερών</t>
        </is>
      </c>
      <c r="Z80" s="2" t="inlineStr">
        <is>
          <t>touring visa</t>
        </is>
      </c>
      <c r="AA80" s="2" t="inlineStr">
        <is>
          <t>3</t>
        </is>
      </c>
      <c r="AB80" s="2" t="inlineStr">
        <is>
          <t/>
        </is>
      </c>
      <c r="AC80" t="inlineStr">
        <is>
          <t>authorisation issued by an EU Member State for an intended stay in the territory of two or more Member States for a duration of more than 90 days in any 180-day period, provided that the applicant does not intend to stay for more than 90 days in any 180-day period in the territory of the same Member State</t>
        </is>
      </c>
      <c r="AD80" s="2" t="inlineStr">
        <is>
          <t>visado itinerante</t>
        </is>
      </c>
      <c r="AE80" s="2" t="inlineStr">
        <is>
          <t>3</t>
        </is>
      </c>
      <c r="AF80" s="2" t="inlineStr">
        <is>
          <t/>
        </is>
      </c>
      <c r="AG80" t="inlineStr">
        <is>
          <t>Nuevo tipo de visado propuesto por la Comisión que autorizaría a permanecer en el territorio de dos o más Estados miembros durante más de 90 días por período de 180 días a condición de que que su solicitante no tenga la intención de residir durante más de 90 días por período de 180 días en el territorio de un mismo Estado miembro.</t>
        </is>
      </c>
      <c r="AH80" s="2" t="inlineStr">
        <is>
          <t>ringreisiviisa</t>
        </is>
      </c>
      <c r="AI80" s="2" t="inlineStr">
        <is>
          <t>3</t>
        </is>
      </c>
      <c r="AJ80" s="2" t="inlineStr">
        <is>
          <t/>
        </is>
      </c>
      <c r="AK80" t="inlineStr">
        <is>
          <t>liikmesriigi väljastatud luba kahe või enama liikmesriigi territooriumil kavandatud viibimiseks üle 90 päeva mis tahes 180-päevase perioodi jooksul, tingimusel et taotleja ei kavatse viibida samas liikmesriigis üle 90 päeva mis tahes 180-päevase perioodi jooksul</t>
        </is>
      </c>
      <c r="AL80" s="2" t="inlineStr">
        <is>
          <t>kiertomatkaviisumi</t>
        </is>
      </c>
      <c r="AM80" s="2" t="inlineStr">
        <is>
          <t>3</t>
        </is>
      </c>
      <c r="AN80" s="2" t="inlineStr">
        <is>
          <t/>
        </is>
      </c>
      <c r="AO80" t="inlineStr">
        <is>
          <t>jäsenvaltion myöntämä lupa oleskella kahden tai useamman jäsenvaltion alueella yli 90 päivää minkä tahansa 180 päivän jakson aikana edellyttäen, että hakija ei aio viipyä yhden jäsenvaltion alueella pidempään kuin 90 päivää minkä tahansa 180 päivän jakson aikana</t>
        </is>
      </c>
      <c r="AP80" s="2" t="inlineStr">
        <is>
          <t>visa d'itinérance</t>
        </is>
      </c>
      <c r="AQ80" s="2" t="inlineStr">
        <is>
          <t>3</t>
        </is>
      </c>
      <c r="AR80" s="2" t="inlineStr">
        <is>
          <t/>
        </is>
      </c>
      <c r="AS80" t="inlineStr">
        <is>
          <t>autorisation accordée par un État membre en vue du séjour prévu sur le territoire de plusieurs États membres, pour une durée totale excédant 90 jours sur toute période de 180 jours, à condition que le demandeur ne prévoie pas de séjourner plus de 90 jours sur toute période de 180 jours sur le territoire du même État membre</t>
        </is>
      </c>
      <c r="AT80" t="inlineStr">
        <is>
          <t/>
        </is>
      </c>
      <c r="AU80" t="inlineStr">
        <is>
          <t/>
        </is>
      </c>
      <c r="AV80" t="inlineStr">
        <is>
          <t/>
        </is>
      </c>
      <c r="AW80" t="inlineStr">
        <is>
          <t/>
        </is>
      </c>
      <c r="AX80" s="2" t="inlineStr">
        <is>
          <t>viza za privremeni boravak</t>
        </is>
      </c>
      <c r="AY80" s="2" t="inlineStr">
        <is>
          <t>3</t>
        </is>
      </c>
      <c r="AZ80" s="2" t="inlineStr">
        <is>
          <t/>
        </is>
      </c>
      <c r="BA80" t="inlineStr">
        <is>
          <t>dozvola koju je neka država članica izdala u svrhu ostvarenja planiranog boravka na državnom području dvaju ili više država članica u trajanju od više od 90 dana u bilo kojem razdoblju od 180 dana, pod uvjetom da podnositelj zahtjeva ne namjerava boraviti na državnom području iste država članice dulje od 90 dana u bilo kojem razdoblju od 180 dana</t>
        </is>
      </c>
      <c r="BB80" s="2" t="inlineStr">
        <is>
          <t>schengeni körutazói vízum</t>
        </is>
      </c>
      <c r="BC80" s="2" t="inlineStr">
        <is>
          <t>3</t>
        </is>
      </c>
      <c r="BD80" s="2" t="inlineStr">
        <is>
          <t/>
        </is>
      </c>
      <c r="BE80" t="inlineStr">
        <is>
          <t>olyan engedély, amelyet valamely tagállam abból a célból bocsát ki, hogy a kérelmező két vagy több tagállam területén 90 napnál hosszabb ideig tartózkodhasson bármely 180 napos időszakban, feltéve, hogy nem szándékozik ugyanazon tagállam területén 90 napnál hosszabb ideig tartózkodni egy adott 180 napos időszakon belül.</t>
        </is>
      </c>
      <c r="BF80" s="2" t="inlineStr">
        <is>
          <t>visto di circolazione</t>
        </is>
      </c>
      <c r="BG80" s="2" t="inlineStr">
        <is>
          <t>3</t>
        </is>
      </c>
      <c r="BH80" s="2" t="inlineStr">
        <is>
          <t/>
        </is>
      </c>
      <c r="BI80" t="inlineStr">
        <is>
          <t>autorizzazione rilasciata da uno Stato membro dell’UE ai fini di un soggiorno previsto sul territorio di due o più Stati membri per una durata di più di 90 giorni su un periodo di 180 giorni, a condizione che il richiedente non intenda fermarsi per più di 90 giorni su un periodo di 180 giorni sul territorio dello stesso Stato membro</t>
        </is>
      </c>
      <c r="BJ80" s="2" t="inlineStr">
        <is>
          <t>kelionių viza</t>
        </is>
      </c>
      <c r="BK80" s="2" t="inlineStr">
        <is>
          <t>4</t>
        </is>
      </c>
      <c r="BL80" s="2" t="inlineStr">
        <is>
          <t/>
        </is>
      </c>
      <c r="BM80" t="inlineStr">
        <is>
          <t>valstybės narės išduotas leidimas būti dviejų ar daugiau valstybių narių teritorijoje numatytą laiką – ilgiau kaip 90 dienų per bet kurį 180 dienų laikotarpį – su sąlyga, kad prašymą pateikiantis asmuo neketina būti tos pačios valstybės narės teritorijoje ilgiau kaip 90 dienų per bet kurį 180 dienų laikotarpį</t>
        </is>
      </c>
      <c r="BN80" s="2" t="inlineStr">
        <is>
          <t>apceļošanas vīza</t>
        </is>
      </c>
      <c r="BO80" s="2" t="inlineStr">
        <is>
          <t>2</t>
        </is>
      </c>
      <c r="BP80" s="2" t="inlineStr">
        <is>
          <t/>
        </is>
      </c>
      <c r="BQ80" t="inlineStr">
        <is>
          <t>dalībvalsts izsniegta atļauja plānoti uzturēties divu vai vairāku dalībvalstu teritorijā uz laiku, kas pārsniedz 90 dienas jebkurā 180 dienu laikposmā, ar nosacījumu, ka pieteicējs neplāno uzturēties vienā un tajā pašā dalībvalstī ilgāk par 90 dienām jebkurā 180 dienu laikposmā</t>
        </is>
      </c>
      <c r="BR80" s="2" t="inlineStr">
        <is>
          <t>viża itineranti</t>
        </is>
      </c>
      <c r="BS80" s="2" t="inlineStr">
        <is>
          <t>3</t>
        </is>
      </c>
      <c r="BT80" s="2" t="inlineStr">
        <is>
          <t/>
        </is>
      </c>
      <c r="BU80" t="inlineStr">
        <is>
          <t>awtorizzazzjoni maħruġa minn Stat Membru bl-għan ta’ soġġorn maħsub f'żewġ Stati Membri jew aktar għal total ta' aktar minn 90 jum f'kull perjodu ta' 180 jum, sakemm l-applikant mhux beħsiebu joqgħod għal aktar minn 90 jum f'kull perjodu ta' 180 jum fit-territorju tal-istess Stat Membru</t>
        </is>
      </c>
      <c r="BV80" s="2" t="inlineStr">
        <is>
          <t>rondreisvisum</t>
        </is>
      </c>
      <c r="BW80" s="2" t="inlineStr">
        <is>
          <t>3</t>
        </is>
      </c>
      <c r="BX80" s="2" t="inlineStr">
        <is>
          <t/>
        </is>
      </c>
      <c r="BY80" t="inlineStr">
        <is>
          <t>visum voor al dan niet visumplichtige onderdanen van derde landen die er een legitiem belang bij hebben langer in het Schengengebied rond te reizen dan 90 dagen binnen een periode van 180 dagen</t>
        </is>
      </c>
      <c r="BZ80" s="2" t="inlineStr">
        <is>
          <t>wiza objazdowa</t>
        </is>
      </c>
      <c r="CA80" s="2" t="inlineStr">
        <is>
          <t>3</t>
        </is>
      </c>
      <c r="CB80" s="2" t="inlineStr">
        <is>
          <t/>
        </is>
      </c>
      <c r="CC80" t="inlineStr">
        <is>
          <t>instrument prawny, który zgodnie z racjonalnymi kryteriami zezwala, by osoby posiadające ku temu uczciwe i uzasadnione powody ubiegały się o pobyt w strefie Schengen przez okres dłuższy niż 90 dni w co najmniej dwóch państwach członkowskich w dowolnym 180-dniowym okresie bez przekraczania 90-dniowego okresu pobytu na terytorium tego samego państwa członkowskiego</t>
        </is>
      </c>
      <c r="CD80" s="2" t="inlineStr">
        <is>
          <t>visto de circulação</t>
        </is>
      </c>
      <c r="CE80" s="2" t="inlineStr">
        <is>
          <t>3</t>
        </is>
      </c>
      <c r="CF80" s="2" t="inlineStr">
        <is>
          <t/>
        </is>
      </c>
      <c r="CG80" t="inlineStr">
        <is>
          <t>Novo tipo de visto que permitirá aos cidadãos de países terceiros que entram legitimamente no espaço Schengen circular durante um ano (sem permanecer num Estado-Membro mais de 90 dias por cada período de 180 dias).</t>
        </is>
      </c>
      <c r="CH80" s="2" t="inlineStr">
        <is>
          <t>viză de circuit</t>
        </is>
      </c>
      <c r="CI80" s="2" t="inlineStr">
        <is>
          <t>3</t>
        </is>
      </c>
      <c r="CJ80" s="2" t="inlineStr">
        <is>
          <t/>
        </is>
      </c>
      <c r="CK80" t="inlineStr">
        <is>
          <t>nou tip de viză, prevăzută a fi eliberată pentru o ședere preconizată în două sau mai multe state membre cu o durată mai lungă de 90 de zile, dar nu mai lungă de 1 an (cu posibilitatea de prelungire până la 2 ani), cu condiția ca solicitantul să nu intenționeze să stea mai mult de 90 de zile în orice perioadă de 180 de zile în același stat membru</t>
        </is>
      </c>
      <c r="CL80" s="2" t="inlineStr">
        <is>
          <t>okružné vízum</t>
        </is>
      </c>
      <c r="CM80" s="2" t="inlineStr">
        <is>
          <t>3</t>
        </is>
      </c>
      <c r="CN80" s="2" t="inlineStr">
        <is>
          <t/>
        </is>
      </c>
      <c r="CO80" t="inlineStr">
        <is>
          <t>povolenie udelené členským štátom s cieľom predpokladaného pobytu na území dvoch alebo viacerých členských štátov v trvaní viac ako 90 dní počas ľubovoľného obdobia 180 dní, za predpokladu, že žiadateľ nemá v úmysle uskutočniť pobyt v trvaní viac ako 90 dní počas ľubovoľného obdobia 180 dní na území toho istého členského štátu</t>
        </is>
      </c>
      <c r="CP80" s="2" t="inlineStr">
        <is>
          <t>popotniški vizum</t>
        </is>
      </c>
      <c r="CQ80" s="2" t="inlineStr">
        <is>
          <t>3</t>
        </is>
      </c>
      <c r="CR80" s="2" t="inlineStr">
        <is>
          <t/>
        </is>
      </c>
      <c r="CS80" t="inlineStr">
        <is>
          <t>dovoljenje, ki ga izda država članica državljanu tretje države za načrtovano bivanje na ozemlju dveh ali več držav članic v trajanju več kot 90 dni v katerem koli 180-dnevnem obdobju, če prosilec na ozemlju iste države članice ne namerava ostati več kot 90 dni v katerem koli 180-dnevnem obdobju</t>
        </is>
      </c>
      <c r="CT80" s="2" t="inlineStr">
        <is>
          <t>rundresevisering</t>
        </is>
      </c>
      <c r="CU80" s="2" t="inlineStr">
        <is>
          <t>3</t>
        </is>
      </c>
      <c r="CV80" s="2" t="inlineStr">
        <is>
          <t/>
        </is>
      </c>
      <c r="CW80" t="inlineStr">
        <is>
          <t>tillstånd som har utfärdats av en medlemsstat för en planerad vistelse i två eller flera medlemsstater under sammanlagt mer än 90 dagar under en period på 180 dagar, under förutsättning att sökanden inte avser att vistas längre än 90 dagar inom en period på 180 dagar i samma medlemsstat</t>
        </is>
      </c>
    </row>
    <row r="81">
      <c r="A81" s="1" t="str">
        <f>HYPERLINK("https://iate.europa.eu/entry/result/3503603/all", "3503603")</f>
        <v>3503603</v>
      </c>
      <c r="B81" t="inlineStr">
        <is>
          <t>EDUCATION AND COMMUNICATIONS</t>
        </is>
      </c>
      <c r="C81" t="inlineStr">
        <is>
          <t>EDUCATION AND COMMUNICATIONS|information technology and data processing</t>
        </is>
      </c>
      <c r="D81" t="inlineStr">
        <is>
          <t>no</t>
        </is>
      </c>
      <c r="E81" t="inlineStr">
        <is>
          <t/>
        </is>
      </c>
      <c r="F81" t="inlineStr">
        <is>
          <t/>
        </is>
      </c>
      <c r="G81" t="inlineStr">
        <is>
          <t/>
        </is>
      </c>
      <c r="H81" t="inlineStr">
        <is>
          <t/>
        </is>
      </c>
      <c r="I81" t="inlineStr">
        <is>
          <t/>
        </is>
      </c>
      <c r="J81" t="inlineStr">
        <is>
          <t/>
        </is>
      </c>
      <c r="K81" t="inlineStr">
        <is>
          <t/>
        </is>
      </c>
      <c r="L81" t="inlineStr">
        <is>
          <t/>
        </is>
      </c>
      <c r="M81" t="inlineStr">
        <is>
          <t/>
        </is>
      </c>
      <c r="N81" t="inlineStr">
        <is>
          <t/>
        </is>
      </c>
      <c r="O81" t="inlineStr">
        <is>
          <t/>
        </is>
      </c>
      <c r="P81" t="inlineStr">
        <is>
          <t/>
        </is>
      </c>
      <c r="Q81" t="inlineStr">
        <is>
          <t/>
        </is>
      </c>
      <c r="R81" s="2" t="inlineStr">
        <is>
          <t>EAC|
Erweiterte Zugriffskontrolle</t>
        </is>
      </c>
      <c r="S81" s="2" t="inlineStr">
        <is>
          <t>3|
3</t>
        </is>
      </c>
      <c r="T81" s="2" t="inlineStr">
        <is>
          <t xml:space="preserve">|
</t>
        </is>
      </c>
      <c r="U81" t="inlineStr">
        <is>
          <t>Verfahren für den erweiterten Zugriffssschutz für die Chip-Daten elektronischer Reisepässe</t>
        </is>
      </c>
      <c r="V81" t="inlineStr">
        <is>
          <t/>
        </is>
      </c>
      <c r="W81" t="inlineStr">
        <is>
          <t/>
        </is>
      </c>
      <c r="X81" t="inlineStr">
        <is>
          <t/>
        </is>
      </c>
      <c r="Y81" t="inlineStr">
        <is>
          <t/>
        </is>
      </c>
      <c r="Z81" s="2" t="inlineStr">
        <is>
          <t>Extended Access Control|
EAC</t>
        </is>
      </c>
      <c r="AA81" s="2" t="inlineStr">
        <is>
          <t>1|
1</t>
        </is>
      </c>
      <c r="AB81" s="2" t="inlineStr">
        <is>
          <t xml:space="preserve">|
</t>
        </is>
      </c>
      <c r="AC81" t="inlineStr">
        <is>
          <t>mechanism to allow only authorized inspections systems (system used to read e-passport) to read sensitive biometric data</t>
        </is>
      </c>
      <c r="AD81" t="inlineStr">
        <is>
          <t/>
        </is>
      </c>
      <c r="AE81" t="inlineStr">
        <is>
          <t/>
        </is>
      </c>
      <c r="AF81" t="inlineStr">
        <is>
          <t/>
        </is>
      </c>
      <c r="AG81" t="inlineStr">
        <is>
          <t/>
        </is>
      </c>
      <c r="AH81" t="inlineStr">
        <is>
          <t/>
        </is>
      </c>
      <c r="AI81" t="inlineStr">
        <is>
          <t/>
        </is>
      </c>
      <c r="AJ81" t="inlineStr">
        <is>
          <t/>
        </is>
      </c>
      <c r="AK81" t="inlineStr">
        <is>
          <t/>
        </is>
      </c>
      <c r="AL81" t="inlineStr">
        <is>
          <t/>
        </is>
      </c>
      <c r="AM81" t="inlineStr">
        <is>
          <t/>
        </is>
      </c>
      <c r="AN81" t="inlineStr">
        <is>
          <t/>
        </is>
      </c>
      <c r="AO81" t="inlineStr">
        <is>
          <t/>
        </is>
      </c>
      <c r="AP81" s="2" t="inlineStr">
        <is>
          <t>EAC|
contrôle d'accès étendu</t>
        </is>
      </c>
      <c r="AQ81" s="2" t="inlineStr">
        <is>
          <t>3|
3</t>
        </is>
      </c>
      <c r="AR81" s="2" t="inlineStr">
        <is>
          <t xml:space="preserve">|
</t>
        </is>
      </c>
      <c r="AS81" t="inlineStr">
        <is>
          <t/>
        </is>
      </c>
      <c r="AT81" t="inlineStr">
        <is>
          <t/>
        </is>
      </c>
      <c r="AU81" t="inlineStr">
        <is>
          <t/>
        </is>
      </c>
      <c r="AV81" t="inlineStr">
        <is>
          <t/>
        </is>
      </c>
      <c r="AW81" t="inlineStr">
        <is>
          <t/>
        </is>
      </c>
      <c r="AX81" t="inlineStr">
        <is>
          <t/>
        </is>
      </c>
      <c r="AY81" t="inlineStr">
        <is>
          <t/>
        </is>
      </c>
      <c r="AZ81" t="inlineStr">
        <is>
          <t/>
        </is>
      </c>
      <c r="BA81" t="inlineStr">
        <is>
          <t/>
        </is>
      </c>
      <c r="BB81" s="2" t="inlineStr">
        <is>
          <t>bővített hozzáférés-ellenőrzés</t>
        </is>
      </c>
      <c r="BC81" s="2" t="inlineStr">
        <is>
          <t>4</t>
        </is>
      </c>
      <c r="BD81" s="2" t="inlineStr">
        <is>
          <t/>
        </is>
      </c>
      <c r="BE81" t="inlineStr">
        <is>
          <t/>
        </is>
      </c>
      <c r="BF81" t="inlineStr">
        <is>
          <t/>
        </is>
      </c>
      <c r="BG81" t="inlineStr">
        <is>
          <t/>
        </is>
      </c>
      <c r="BH81" t="inlineStr">
        <is>
          <t/>
        </is>
      </c>
      <c r="BI81" t="inlineStr">
        <is>
          <t/>
        </is>
      </c>
      <c r="BJ81" s="2" t="inlineStr">
        <is>
          <t>išplėstinė prieigos kontrolė|
EAC</t>
        </is>
      </c>
      <c r="BK81" s="2" t="inlineStr">
        <is>
          <t>2|
2</t>
        </is>
      </c>
      <c r="BL81" s="2" t="inlineStr">
        <is>
          <t xml:space="preserve">|
</t>
        </is>
      </c>
      <c r="BM81" t="inlineStr">
        <is>
          <t>sudėtingesnė informacijos apsaugos priemonė, leidžianti perskaityti luste saugomą informaciją tik atpažinus luste įrašytus kodus ir patikrinus skaitytuvo autentiškumą</t>
        </is>
      </c>
      <c r="BN81" t="inlineStr">
        <is>
          <t/>
        </is>
      </c>
      <c r="BO81" t="inlineStr">
        <is>
          <t/>
        </is>
      </c>
      <c r="BP81" t="inlineStr">
        <is>
          <t/>
        </is>
      </c>
      <c r="BQ81" t="inlineStr">
        <is>
          <t/>
        </is>
      </c>
      <c r="BR81" t="inlineStr">
        <is>
          <t/>
        </is>
      </c>
      <c r="BS81" t="inlineStr">
        <is>
          <t/>
        </is>
      </c>
      <c r="BT81" t="inlineStr">
        <is>
          <t/>
        </is>
      </c>
      <c r="BU81" t="inlineStr">
        <is>
          <t/>
        </is>
      </c>
      <c r="BV81" t="inlineStr">
        <is>
          <t/>
        </is>
      </c>
      <c r="BW81" t="inlineStr">
        <is>
          <t/>
        </is>
      </c>
      <c r="BX81" t="inlineStr">
        <is>
          <t/>
        </is>
      </c>
      <c r="BY81" t="inlineStr">
        <is>
          <t/>
        </is>
      </c>
      <c r="BZ81" t="inlineStr">
        <is>
          <t/>
        </is>
      </c>
      <c r="CA81" t="inlineStr">
        <is>
          <t/>
        </is>
      </c>
      <c r="CB81" t="inlineStr">
        <is>
          <t/>
        </is>
      </c>
      <c r="CC81" t="inlineStr">
        <is>
          <t/>
        </is>
      </c>
      <c r="CD81" t="inlineStr">
        <is>
          <t/>
        </is>
      </c>
      <c r="CE81" t="inlineStr">
        <is>
          <t/>
        </is>
      </c>
      <c r="CF81" t="inlineStr">
        <is>
          <t/>
        </is>
      </c>
      <c r="CG81" t="inlineStr">
        <is>
          <t/>
        </is>
      </c>
      <c r="CH81" t="inlineStr">
        <is>
          <t/>
        </is>
      </c>
      <c r="CI81" t="inlineStr">
        <is>
          <t/>
        </is>
      </c>
      <c r="CJ81" t="inlineStr">
        <is>
          <t/>
        </is>
      </c>
      <c r="CK81" t="inlineStr">
        <is>
          <t/>
        </is>
      </c>
      <c r="CL81" t="inlineStr">
        <is>
          <t/>
        </is>
      </c>
      <c r="CM81" t="inlineStr">
        <is>
          <t/>
        </is>
      </c>
      <c r="CN81" t="inlineStr">
        <is>
          <t/>
        </is>
      </c>
      <c r="CO81" t="inlineStr">
        <is>
          <t/>
        </is>
      </c>
      <c r="CP81" t="inlineStr">
        <is>
          <t/>
        </is>
      </c>
      <c r="CQ81" t="inlineStr">
        <is>
          <t/>
        </is>
      </c>
      <c r="CR81" t="inlineStr">
        <is>
          <t/>
        </is>
      </c>
      <c r="CS81" t="inlineStr">
        <is>
          <t/>
        </is>
      </c>
      <c r="CT81" t="inlineStr">
        <is>
          <t/>
        </is>
      </c>
      <c r="CU81" t="inlineStr">
        <is>
          <t/>
        </is>
      </c>
      <c r="CV81" t="inlineStr">
        <is>
          <t/>
        </is>
      </c>
      <c r="CW81" t="inlineStr">
        <is>
          <t/>
        </is>
      </c>
    </row>
    <row r="82">
      <c r="A82" s="1" t="str">
        <f>HYPERLINK("https://iate.europa.eu/entry/result/1440711/all", "1440711")</f>
        <v>1440711</v>
      </c>
      <c r="B82" t="inlineStr">
        <is>
          <t>EDUCATION AND COMMUNICATIONS;PRODUCTION, TECHNOLOGY AND RESEARCH</t>
        </is>
      </c>
      <c r="C82" t="inlineStr">
        <is>
          <t>EDUCATION AND COMMUNICATIONS|information technology and data processing;PRODUCTION, TECHNOLOGY AND RESEARCH|technology and technical regulations</t>
        </is>
      </c>
      <c r="D82" t="inlineStr">
        <is>
          <t>yes</t>
        </is>
      </c>
      <c r="E82" t="inlineStr">
        <is>
          <t/>
        </is>
      </c>
      <c r="F82" s="2" t="inlineStr">
        <is>
          <t>буквено-цифрови данни</t>
        </is>
      </c>
      <c r="G82" s="2" t="inlineStr">
        <is>
          <t>3</t>
        </is>
      </c>
      <c r="H82" s="2" t="inlineStr">
        <is>
          <t/>
        </is>
      </c>
      <c r="I82" t="inlineStr">
        <is>
          <t>данни, представени чрез букви, цифри, специални знаци, интервал и препинателни знаци</t>
        </is>
      </c>
      <c r="J82" s="2" t="inlineStr">
        <is>
          <t>alfanumerické údaje</t>
        </is>
      </c>
      <c r="K82" s="2" t="inlineStr">
        <is>
          <t>3</t>
        </is>
      </c>
      <c r="L82" s="2" t="inlineStr">
        <is>
          <t/>
        </is>
      </c>
      <c r="M82" t="inlineStr">
        <is>
          <t>údaje vyjádřené písmeny, číslicemi, zvláštními znaky, mezerami a interpunkčními znaménky</t>
        </is>
      </c>
      <c r="N82" s="2" t="inlineStr">
        <is>
          <t>alfanumeriske data|
alfanumeriske oplysninger</t>
        </is>
      </c>
      <c r="O82" s="2" t="inlineStr">
        <is>
          <t>3|
3</t>
        </is>
      </c>
      <c r="P82" s="2" t="inlineStr">
        <is>
          <t xml:space="preserve">|
</t>
        </is>
      </c>
      <c r="Q82" t="inlineStr">
        <is>
          <t>oplysninger, der er angivet med bogstaver, tal, specialtegn, mellemrum og skilletegn</t>
        </is>
      </c>
      <c r="R82" s="2" t="inlineStr">
        <is>
          <t>alphanumerische Daten</t>
        </is>
      </c>
      <c r="S82" s="2" t="inlineStr">
        <is>
          <t>3</t>
        </is>
      </c>
      <c r="T82" s="2" t="inlineStr">
        <is>
          <t/>
        </is>
      </c>
      <c r="U82" t="inlineStr">
        <is>
          <t>Daten in Form von Buchstaben, Ziffern, Sonderzeichen, Leerzeichen und Satzzeichen</t>
        </is>
      </c>
      <c r="V82" s="2" t="inlineStr">
        <is>
          <t>αλφαριθμητικά δεδομένα</t>
        </is>
      </c>
      <c r="W82" s="2" t="inlineStr">
        <is>
          <t>3</t>
        </is>
      </c>
      <c r="X82" s="2" t="inlineStr">
        <is>
          <t/>
        </is>
      </c>
      <c r="Y82" t="inlineStr">
        <is>
          <t>δεδομένα που αποτελούνται από γράμματα, ψηφία, ειδικούς χαρακτήρες, διαστήματα και σημεία στίξεως</t>
        </is>
      </c>
      <c r="Z82" s="2" t="inlineStr">
        <is>
          <t>alphanumeric data|
alphanumerical</t>
        </is>
      </c>
      <c r="AA82" s="2" t="inlineStr">
        <is>
          <t>3|
1</t>
        </is>
      </c>
      <c r="AB82" s="2" t="inlineStr">
        <is>
          <t xml:space="preserve">|
</t>
        </is>
      </c>
      <c r="AC82" t="inlineStr">
        <is>
          <t>data represented by letters, digits, special characters, spaces and punctuation marks</t>
        </is>
      </c>
      <c r="AD82" s="2" t="inlineStr">
        <is>
          <t>datos alfanuméricos</t>
        </is>
      </c>
      <c r="AE82" s="2" t="inlineStr">
        <is>
          <t>3</t>
        </is>
      </c>
      <c r="AF82" s="2" t="inlineStr">
        <is>
          <t/>
        </is>
      </c>
      <c r="AG82" t="inlineStr">
        <is>
          <t>Datos representados por letras, dígitos, caracteres especiales, espacios y signos de puntuación.</t>
        </is>
      </c>
      <c r="AH82" s="2" t="inlineStr">
        <is>
          <t>tähtnumbrilised andmed</t>
        </is>
      </c>
      <c r="AI82" s="2" t="inlineStr">
        <is>
          <t>3</t>
        </is>
      </c>
      <c r="AJ82" s="2" t="inlineStr">
        <is>
          <t/>
        </is>
      </c>
      <c r="AK82" t="inlineStr">
        <is>
          <t>tähtede, numbrite, erimärkide, tühikute ja kirjavahemärkidena esitatud andmed</t>
        </is>
      </c>
      <c r="AL82" s="2" t="inlineStr">
        <is>
          <t>aakkosnumeeriset tiedot|
alfanumeerinen tieto</t>
        </is>
      </c>
      <c r="AM82" s="2" t="inlineStr">
        <is>
          <t>3|
3</t>
        </is>
      </c>
      <c r="AN82" s="2" t="inlineStr">
        <is>
          <t xml:space="preserve">|
</t>
        </is>
      </c>
      <c r="AO82" t="inlineStr">
        <is>
          <t>kirjainten, lukujen, erikoismerkkien ja välimerkkien avulla esitetyt tiedot</t>
        </is>
      </c>
      <c r="AP82" s="2" t="inlineStr">
        <is>
          <t>donnée alphanumérique</t>
        </is>
      </c>
      <c r="AQ82" s="2" t="inlineStr">
        <is>
          <t>3</t>
        </is>
      </c>
      <c r="AR82" s="2" t="inlineStr">
        <is>
          <t/>
        </is>
      </c>
      <c r="AS82" t="inlineStr">
        <is>
          <t>donnée représentée par des lettres, des chiffres, des caractères spéciaux, des espaces et des signes de ponctuation</t>
        </is>
      </c>
      <c r="AT82" s="2" t="inlineStr">
        <is>
          <t>sonraí alfa-uimhriúla</t>
        </is>
      </c>
      <c r="AU82" s="2" t="inlineStr">
        <is>
          <t>3</t>
        </is>
      </c>
      <c r="AV82" s="2" t="inlineStr">
        <is>
          <t/>
        </is>
      </c>
      <c r="AW82" t="inlineStr">
        <is>
          <t>sonraí a léirítear le litreacha, le digití, le saincharachtair, le comharthaí spáis agus le comharthaí poncaíochta</t>
        </is>
      </c>
      <c r="AX82" s="2" t="inlineStr">
        <is>
          <t>alfanumerički podaci</t>
        </is>
      </c>
      <c r="AY82" s="2" t="inlineStr">
        <is>
          <t>3</t>
        </is>
      </c>
      <c r="AZ82" s="2" t="inlineStr">
        <is>
          <t/>
        </is>
      </c>
      <c r="BA82" t="inlineStr">
        <is>
          <t>&lt;div&gt;&lt;div&gt;&lt;div&gt;&lt;div&gt;&lt;div&gt;&lt;div&gt;podaci izraženi slovima, brojkama, posebnim znakovima, razmacima između znakova i interpunkcijskim znakovima&lt;/div&gt;&lt;/div&gt;&lt;/div&gt;&lt;/div&gt;&lt;/div&gt;&lt;/div&gt;</t>
        </is>
      </c>
      <c r="BB82" s="2" t="inlineStr">
        <is>
          <t>alfanumerikus adat</t>
        </is>
      </c>
      <c r="BC82" s="2" t="inlineStr">
        <is>
          <t>4</t>
        </is>
      </c>
      <c r="BD82" s="2" t="inlineStr">
        <is>
          <t/>
        </is>
      </c>
      <c r="BE82" t="inlineStr">
        <is>
          <t>betűkből, számokból, speciális karakterekből, szóközökből és központozásból álló adat</t>
        </is>
      </c>
      <c r="BF82" s="2" t="inlineStr">
        <is>
          <t>dati alfanumerici</t>
        </is>
      </c>
      <c r="BG82" s="2" t="inlineStr">
        <is>
          <t>3</t>
        </is>
      </c>
      <c r="BH82" s="2" t="inlineStr">
        <is>
          <t/>
        </is>
      </c>
      <c r="BI82" t="inlineStr">
        <is>
          <t>dati rappresentati da lettere, cifre, caratteri speciali, spazi e segni di punteggiatura</t>
        </is>
      </c>
      <c r="BJ82" s="2" t="inlineStr">
        <is>
          <t>raidiniai skaitmeniniai duomenys</t>
        </is>
      </c>
      <c r="BK82" s="2" t="inlineStr">
        <is>
          <t>3</t>
        </is>
      </c>
      <c r="BL82" s="2" t="inlineStr">
        <is>
          <t/>
        </is>
      </c>
      <c r="BM82" t="inlineStr">
        <is>
          <t>raidėmis, skaitmenimis, specialiais ženklais, tarpais ir skyrybos ženklais pateikiami duomenys</t>
        </is>
      </c>
      <c r="BN82" s="2" t="inlineStr">
        <is>
          <t>burtciparu dati</t>
        </is>
      </c>
      <c r="BO82" s="2" t="inlineStr">
        <is>
          <t>3</t>
        </is>
      </c>
      <c r="BP82" s="2" t="inlineStr">
        <is>
          <t/>
        </is>
      </c>
      <c r="BQ82" t="inlineStr">
        <is>
          <t>dati, ko veido burti, cipari, īpašas zīmes, atstarpe un pieturzīmes</t>
        </is>
      </c>
      <c r="BR82" s="2" t="inlineStr">
        <is>
          <t>&lt;i&gt;data &lt;/i&gt;alfanumerika</t>
        </is>
      </c>
      <c r="BS82" s="2" t="inlineStr">
        <is>
          <t>3</t>
        </is>
      </c>
      <c r="BT82" s="2" t="inlineStr">
        <is>
          <t/>
        </is>
      </c>
      <c r="BU82" t="inlineStr">
        <is>
          <t>&lt;i&gt;data &lt;/i&gt;rrappreżentata minn ittri, numri, karattri speċjali, spazjijiet u marki tal-punteġġatura</t>
        </is>
      </c>
      <c r="BV82" s="2" t="inlineStr">
        <is>
          <t>alfanumerieke gegevens</t>
        </is>
      </c>
      <c r="BW82" s="2" t="inlineStr">
        <is>
          <t>3</t>
        </is>
      </c>
      <c r="BX82" s="2" t="inlineStr">
        <is>
          <t/>
        </is>
      </c>
      <c r="BY82" t="inlineStr">
        <is>
          <t>gegevens weergegeven door letters, cijfers, speciale karakters, spaties en leestekens</t>
        </is>
      </c>
      <c r="BZ82" s="2" t="inlineStr">
        <is>
          <t>dane alfanumeryczne</t>
        </is>
      </c>
      <c r="CA82" s="2" t="inlineStr">
        <is>
          <t>3</t>
        </is>
      </c>
      <c r="CB82" s="2" t="inlineStr">
        <is>
          <t/>
        </is>
      </c>
      <c r="CC82" t="inlineStr">
        <is>
          <t>dane wyrażone literami, cyframi, znakami specjalnymi, odstępami i znakami przestankowymi</t>
        </is>
      </c>
      <c r="CD82" s="2" t="inlineStr">
        <is>
          <t>dados alfanuméricos</t>
        </is>
      </c>
      <c r="CE82" s="2" t="inlineStr">
        <is>
          <t>3</t>
        </is>
      </c>
      <c r="CF82" s="2" t="inlineStr">
        <is>
          <t/>
        </is>
      </c>
      <c r="CG82" t="inlineStr">
        <is>
          <t>Dados representados por letras, dígitos, carateres especiais, espaços e sinais de pontuação.</t>
        </is>
      </c>
      <c r="CH82" s="2" t="inlineStr">
        <is>
          <t>dată alfanumerică</t>
        </is>
      </c>
      <c r="CI82" s="2" t="inlineStr">
        <is>
          <t>3</t>
        </is>
      </c>
      <c r="CJ82" s="2" t="inlineStr">
        <is>
          <t/>
        </is>
      </c>
      <c r="CK82" t="inlineStr">
        <is>
          <t>dată constând în litere, cifre, caractere speciale, spații și semne de punctuație</t>
        </is>
      </c>
      <c r="CL82" s="2" t="inlineStr">
        <is>
          <t>alfanumerický údaj</t>
        </is>
      </c>
      <c r="CM82" s="2" t="inlineStr">
        <is>
          <t>3</t>
        </is>
      </c>
      <c r="CN82" s="2" t="inlineStr">
        <is>
          <t/>
        </is>
      </c>
      <c r="CO82" t="inlineStr">
        <is>
          <t>údaj vo forme písmen, číslic, špeciálnych znakov, medzier a interpunkčných znamienok</t>
        </is>
      </c>
      <c r="CP82" s="2" t="inlineStr">
        <is>
          <t>alfanumerični podatki</t>
        </is>
      </c>
      <c r="CQ82" s="2" t="inlineStr">
        <is>
          <t>3</t>
        </is>
      </c>
      <c r="CR82" s="2" t="inlineStr">
        <is>
          <t/>
        </is>
      </c>
      <c r="CS82" t="inlineStr">
        <is>
          <t>podatki, ki so predstavljeni s črkami, številkami, posebnimi znaki, razmikom med znaki in ločili</t>
        </is>
      </c>
      <c r="CT82" s="2" t="inlineStr">
        <is>
          <t>alfanumeriska uppgifter</t>
        </is>
      </c>
      <c r="CU82" s="2" t="inlineStr">
        <is>
          <t>3</t>
        </is>
      </c>
      <c r="CV82" s="2" t="inlineStr">
        <is>
          <t/>
        </is>
      </c>
      <c r="CW82" t="inlineStr">
        <is>
          <t>uppgifter som återges med bokstäver, siffror, särskilda tecken, mellanslag och skiljetecken</t>
        </is>
      </c>
    </row>
    <row r="83">
      <c r="A83" s="1" t="str">
        <f>HYPERLINK("https://iate.europa.eu/entry/result/2246752/all", "2246752")</f>
        <v>2246752</v>
      </c>
      <c r="B83" t="inlineStr">
        <is>
          <t>SOCIAL QUESTIONS</t>
        </is>
      </c>
      <c r="C83" t="inlineStr">
        <is>
          <t>SOCIAL QUESTIONS|migration</t>
        </is>
      </c>
      <c r="D83" t="inlineStr">
        <is>
          <t>yes</t>
        </is>
      </c>
      <c r="E83" t="inlineStr">
        <is>
          <t/>
        </is>
      </c>
      <c r="F83" s="2" t="inlineStr">
        <is>
          <t>система за автоматизиран граничен контрол|
автоматизиран граничен контрол</t>
        </is>
      </c>
      <c r="G83" s="2" t="inlineStr">
        <is>
          <t>3|
4</t>
        </is>
      </c>
      <c r="H83" s="2" t="inlineStr">
        <is>
          <t xml:space="preserve">|
</t>
        </is>
      </c>
      <c r="I83" t="inlineStr">
        <is>
          <t/>
        </is>
      </c>
      <c r="J83" s="2" t="inlineStr">
        <is>
          <t>automatizovaná hraniční kontrola|
systém automatizované hraniční kontroly</t>
        </is>
      </c>
      <c r="K83" s="2" t="inlineStr">
        <is>
          <t>2|
2</t>
        </is>
      </c>
      <c r="L83" s="2" t="inlineStr">
        <is>
          <t xml:space="preserve">|
</t>
        </is>
      </c>
      <c r="M83" t="inlineStr">
        <is>
          <t>imigrační kontrolní systém umožňující automatickou identifikaci cestujících a ověřování pravosti cestovních dokladů</t>
        </is>
      </c>
      <c r="N83" s="2" t="inlineStr">
        <is>
          <t>automatiseret grænsekontrol|
automatisk grænsekontrolsystem</t>
        </is>
      </c>
      <c r="O83" s="2" t="inlineStr">
        <is>
          <t>3|
3</t>
        </is>
      </c>
      <c r="P83" s="2" t="inlineStr">
        <is>
          <t xml:space="preserve">|
</t>
        </is>
      </c>
      <c r="Q83" t="inlineStr">
        <is>
          <t/>
        </is>
      </c>
      <c r="R83" s="2" t="inlineStr">
        <is>
          <t>automatisches Grenzkontrollsystem</t>
        </is>
      </c>
      <c r="S83" s="2" t="inlineStr">
        <is>
          <t>3</t>
        </is>
      </c>
      <c r="T83" s="2" t="inlineStr">
        <is>
          <t/>
        </is>
      </c>
      <c r="U83" t="inlineStr">
        <is>
          <t/>
        </is>
      </c>
      <c r="V83" s="2" t="inlineStr">
        <is>
          <t>αυτοματοποιημένος συνοριακός έλεγχος</t>
        </is>
      </c>
      <c r="W83" s="2" t="inlineStr">
        <is>
          <t>3</t>
        </is>
      </c>
      <c r="X83" s="2" t="inlineStr">
        <is>
          <t/>
        </is>
      </c>
      <c r="Y83" t="inlineStr">
        <is>
          <t/>
        </is>
      </c>
      <c r="Z83" s="2" t="inlineStr">
        <is>
          <t>automated border control system|
Automatic border control|
ABC|
automated border control</t>
        </is>
      </c>
      <c r="AA83" s="2" t="inlineStr">
        <is>
          <t>3|
1|
3|
3</t>
        </is>
      </c>
      <c r="AB83" s="2" t="inlineStr">
        <is>
          <t xml:space="preserve">|
|
|
</t>
        </is>
      </c>
      <c r="AC83" t="inlineStr">
        <is>
          <t>immigration control system in which the identification of travellers and the authentication of their travel documents are carried out automatically</t>
        </is>
      </c>
      <c r="AD83" s="2" t="inlineStr">
        <is>
          <t>procedimiento automatizado de control fronterizo</t>
        </is>
      </c>
      <c r="AE83" s="2" t="inlineStr">
        <is>
          <t>3</t>
        </is>
      </c>
      <c r="AF83" s="2" t="inlineStr">
        <is>
          <t/>
        </is>
      </c>
      <c r="AG83" t="inlineStr">
        <is>
          <t>Sistema de control de inmigración en el que la identificación de los viajeros y la autenticacion de sus documentos de viaje se producen de forma automática.</t>
        </is>
      </c>
      <c r="AH83" s="2" t="inlineStr">
        <is>
          <t>automaatne piirikontrollisüsteem|
automatiseeritud piirikontrollisüsteem</t>
        </is>
      </c>
      <c r="AI83" s="2" t="inlineStr">
        <is>
          <t>3|
3</t>
        </is>
      </c>
      <c r="AJ83" s="2" t="inlineStr">
        <is>
          <t xml:space="preserve">preferred|
</t>
        </is>
      </c>
      <c r="AK83" t="inlineStr">
        <is>
          <t>reisija isiku kindlakstegemise süsteem, mille puhul automaatne passilugeja kontrollib tehniliselt passi turvaelemente, loeb masinloetavat ala ja veendub reisija dokumendi autentsuses, võrreldes reisija tegelikku näokujutist (või sõrmejälgi) kiibile (või mõnikord andmebaasi) salvestatuga</t>
        </is>
      </c>
      <c r="AL83" s="2" t="inlineStr">
        <is>
          <t>automatisoitu rajatarkastusjärjestelmä|
automatisoitu rajavalvonta|
automaattinen rajatarkastusjärjestelmä|
automaattinen rajatarkastus</t>
        </is>
      </c>
      <c r="AM83" s="2" t="inlineStr">
        <is>
          <t>2|
3|
3|
3</t>
        </is>
      </c>
      <c r="AN83" s="2" t="inlineStr">
        <is>
          <t xml:space="preserve">|
|
preferred|
</t>
        </is>
      </c>
      <c r="AO83" t="inlineStr">
        <is>
          <t>järjestelmä, joka mahdollistaa automatisoidun rajanylityksen ja joka koostuu itsepalvelujärjestelmästä ja automaattiportista</t>
        </is>
      </c>
      <c r="AP83" s="2" t="inlineStr">
        <is>
          <t>procédure automatisée de contrôle aux frontières|
contrôle automatisé aux frontières</t>
        </is>
      </c>
      <c r="AQ83" s="2" t="inlineStr">
        <is>
          <t>3|
3</t>
        </is>
      </c>
      <c r="AR83" s="2" t="inlineStr">
        <is>
          <t xml:space="preserve">|
</t>
        </is>
      </c>
      <c r="AS83" t="inlineStr">
        <is>
          <t/>
        </is>
      </c>
      <c r="AT83" s="2" t="inlineStr">
        <is>
          <t>rialú uathoibrithe teorann</t>
        </is>
      </c>
      <c r="AU83" s="2" t="inlineStr">
        <is>
          <t>3</t>
        </is>
      </c>
      <c r="AV83" s="2" t="inlineStr">
        <is>
          <t/>
        </is>
      </c>
      <c r="AW83" t="inlineStr">
        <is>
          <t/>
        </is>
      </c>
      <c r="AX83" s="2" t="inlineStr">
        <is>
          <t>sustav automatizirane granične kontrole</t>
        </is>
      </c>
      <c r="AY83" s="2" t="inlineStr">
        <is>
          <t>3</t>
        </is>
      </c>
      <c r="AZ83" s="2" t="inlineStr">
        <is>
          <t/>
        </is>
      </c>
      <c r="BA83" t="inlineStr">
        <is>
          <t>imigracijski sustav kontrole pri čemu se identifikacija putnika i autentikacija njihovih putnih dokumenata obavlja automatski</t>
        </is>
      </c>
      <c r="BB83" s="2" t="inlineStr">
        <is>
          <t>automatizált határellenőrzési rendszer|
automatizált határellenőrzés</t>
        </is>
      </c>
      <c r="BC83" s="2" t="inlineStr">
        <is>
          <t>3|
4</t>
        </is>
      </c>
      <c r="BD83" s="2" t="inlineStr">
        <is>
          <t xml:space="preserve">|
</t>
        </is>
      </c>
      <c r="BE83" t="inlineStr">
        <is>
          <t>az utazók és úti okmányaik automata kapukkal, határőrök beavatkozása nélkül végzett ellenőrzése</t>
        </is>
      </c>
      <c r="BF83" s="2" t="inlineStr">
        <is>
          <t>ABC|
controllo automatizzato alle frontiere|
controllo di frontiera automatizzato|
sistema di controllo automatizzato alle frontiere</t>
        </is>
      </c>
      <c r="BG83" s="2" t="inlineStr">
        <is>
          <t>3|
3|
3|
3</t>
        </is>
      </c>
      <c r="BH83" s="2" t="inlineStr">
        <is>
          <t xml:space="preserve">|
|
|
</t>
        </is>
      </c>
      <c r="BI83" t="inlineStr">
        <is>
          <t>verifica automatica di documenti di viaggio, impronte digitali, immagini del volto o riconoscimento dell’iride dei cittadini dell'Unione europea effettuata ai confini degli Stati membri, senza alcun intervento delle guardie di frontiera che si limitano a monitorare il processo</t>
        </is>
      </c>
      <c r="BJ83" s="2" t="inlineStr">
        <is>
          <t>automatizuota sienų kontrolė|
automatizuotos sienų kontrolės sistema</t>
        </is>
      </c>
      <c r="BK83" s="2" t="inlineStr">
        <is>
          <t>3|
3</t>
        </is>
      </c>
      <c r="BL83" s="2" t="inlineStr">
        <is>
          <t xml:space="preserve">|
</t>
        </is>
      </c>
      <c r="BM83" t="inlineStr">
        <is>
          <t>sistema, kuri suteikia automatizuoto sienos kirtimo galimybę ir kurią sudaro savitarnos sistema ir e. vartai</t>
        </is>
      </c>
      <c r="BN83" s="2" t="inlineStr">
        <is>
          <t>automatizētā robežkontroles sistēma</t>
        </is>
      </c>
      <c r="BO83" s="2" t="inlineStr">
        <is>
          <t>3</t>
        </is>
      </c>
      <c r="BP83" s="2" t="inlineStr">
        <is>
          <t/>
        </is>
      </c>
      <c r="BQ83" t="inlineStr">
        <is>
          <t>imigrācijas kontroles sistēma, kurā ceļotāju identifikācija un ceļošanas dokumentu pārbaude notiek automatizēti</t>
        </is>
      </c>
      <c r="BR83" s="2" t="inlineStr">
        <is>
          <t>sistema ta' Kontroll Awtomatizzat tal-Fruntieri</t>
        </is>
      </c>
      <c r="BS83" s="2" t="inlineStr">
        <is>
          <t>3</t>
        </is>
      </c>
      <c r="BT83" s="2" t="inlineStr">
        <is>
          <t/>
        </is>
      </c>
      <c r="BU83" t="inlineStr">
        <is>
          <t/>
        </is>
      </c>
      <c r="BV83" s="2" t="inlineStr">
        <is>
          <t>systeem voor automatische grenscontrole|
automatische grenscontrole</t>
        </is>
      </c>
      <c r="BW83" s="2" t="inlineStr">
        <is>
          <t>3|
3</t>
        </is>
      </c>
      <c r="BX83" s="2" t="inlineStr">
        <is>
          <t xml:space="preserve">|
</t>
        </is>
      </c>
      <c r="BY83" t="inlineStr">
        <is>
          <t/>
        </is>
      </c>
      <c r="BZ83" s="2" t="inlineStr">
        <is>
          <t>automatyczna kontrola graniczna|
zautomatyzowana kontrola graniczna|
zautomatyzowany system kontroli granicznej|
system automatycznej kontroli granicznej</t>
        </is>
      </c>
      <c r="CA83" s="2" t="inlineStr">
        <is>
          <t>2|
3|
3|
2</t>
        </is>
      </c>
      <c r="CB83" s="2" t="inlineStr">
        <is>
          <t xml:space="preserve">|
preferred|
preferred|
</t>
        </is>
      </c>
      <c r="CC83" t="inlineStr">
        <is>
          <t/>
        </is>
      </c>
      <c r="CD83" s="2" t="inlineStr">
        <is>
          <t>sistema de controlo automatizado nas fronteiras|
controlo automático de fronteiras|
sistema automatizado de controlo nas fronteiras</t>
        </is>
      </c>
      <c r="CE83" s="2" t="inlineStr">
        <is>
          <t>3|
3|
3</t>
        </is>
      </c>
      <c r="CF83" s="2" t="inlineStr">
        <is>
          <t xml:space="preserve">|
|
</t>
        </is>
      </c>
      <c r="CG83" t="inlineStr">
        <is>
          <t/>
        </is>
      </c>
      <c r="CH83" s="2" t="inlineStr">
        <is>
          <t>sistem de control automat la frontieră</t>
        </is>
      </c>
      <c r="CI83" s="2" t="inlineStr">
        <is>
          <t>3</t>
        </is>
      </c>
      <c r="CJ83" s="2" t="inlineStr">
        <is>
          <t/>
        </is>
      </c>
      <c r="CK83" t="inlineStr">
        <is>
          <t/>
        </is>
      </c>
      <c r="CL83" s="2" t="inlineStr">
        <is>
          <t>automatizovaný systém hraničnej kontroly</t>
        </is>
      </c>
      <c r="CM83" s="2" t="inlineStr">
        <is>
          <t>3</t>
        </is>
      </c>
      <c r="CN83" s="2" t="inlineStr">
        <is>
          <t/>
        </is>
      </c>
      <c r="CO83" t="inlineStr">
        <is>
          <t>imigračný kontrolný systém, ktorý umožňuje automatickú identifikáciu cestujúcich a overovanie pravosti ich cestovných dokladov</t>
        </is>
      </c>
      <c r="CP83" s="2" t="inlineStr">
        <is>
          <t>avtomatizirani mejni nadzor|
avtomatizirani sistem mejnega nadzora</t>
        </is>
      </c>
      <c r="CQ83" s="2" t="inlineStr">
        <is>
          <t>3|
3</t>
        </is>
      </c>
      <c r="CR83" s="2" t="inlineStr">
        <is>
          <t xml:space="preserve">|
</t>
        </is>
      </c>
      <c r="CS83" t="inlineStr">
        <is>
          <t/>
        </is>
      </c>
      <c r="CT83" s="2" t="inlineStr">
        <is>
          <t>system för automatiserad gränskontroll</t>
        </is>
      </c>
      <c r="CU83" s="2" t="inlineStr">
        <is>
          <t>3</t>
        </is>
      </c>
      <c r="CV83" s="2" t="inlineStr">
        <is>
          <t/>
        </is>
      </c>
      <c r="CW83" t="inlineStr">
        <is>
          <t>ett system som möjliggör automatiserad gränspassage och som består av ett självbetjäningssystem och en elektronisk spärr</t>
        </is>
      </c>
    </row>
    <row r="84">
      <c r="A84" s="1" t="str">
        <f>HYPERLINK("https://iate.europa.eu/entry/result/888401/all", "888401")</f>
        <v>888401</v>
      </c>
      <c r="B84" t="inlineStr">
        <is>
          <t>LAW;SOCIAL QUESTIONS</t>
        </is>
      </c>
      <c r="C84" t="inlineStr">
        <is>
          <t>LAW|civil law;SOCIAL QUESTIONS|family|family law</t>
        </is>
      </c>
      <c r="D84" t="inlineStr">
        <is>
          <t>yes</t>
        </is>
      </c>
      <c r="E84" t="inlineStr">
        <is>
          <t/>
        </is>
      </c>
      <c r="F84" s="2" t="inlineStr">
        <is>
          <t>настойничество</t>
        </is>
      </c>
      <c r="G84" s="2" t="inlineStr">
        <is>
          <t>4</t>
        </is>
      </c>
      <c r="H84" s="2" t="inlineStr">
        <is>
          <t/>
        </is>
      </c>
      <c r="I84" t="inlineStr">
        <is>
          <t>защитен режим, създаден от закона, за да бъдат опазени личността и имуществото на някои лица, неспособни да защитават сами интересите си, грижите за които се поемат под надзора на съдията по дела за настойничество от различни органи: настойник, настойнически съвет, заместник-настойник и т.н.</t>
        </is>
      </c>
      <c r="J84" s="2" t="inlineStr">
        <is>
          <t>poručenství / opatrovnictví</t>
        </is>
      </c>
      <c r="K84" s="2" t="inlineStr">
        <is>
          <t>2</t>
        </is>
      </c>
      <c r="L84" s="2" t="inlineStr">
        <is>
          <t/>
        </is>
      </c>
      <c r="M84" t="inlineStr">
        <is>
          <t>druh zákonného zastoupení, jehož účelem je ochrana zájmů zastoupeného a naplňování jeho práv</t>
        </is>
      </c>
      <c r="N84" s="2" t="inlineStr">
        <is>
          <t>værgemål</t>
        </is>
      </c>
      <c r="O84" s="2" t="inlineStr">
        <is>
          <t>4</t>
        </is>
      </c>
      <c r="P84" s="2" t="inlineStr">
        <is>
          <t/>
        </is>
      </c>
      <c r="Q84" t="inlineStr">
        <is>
          <t>det forhold, at en person er beskikket til at handle for eller sammen med en person, der er umyndig, eller som i medfør af værgemålsloven har fået beskikket en værge</t>
        </is>
      </c>
      <c r="R84" s="2" t="inlineStr">
        <is>
          <t>gesetzliche Vormundschaft|
Vormundschaft</t>
        </is>
      </c>
      <c r="S84" s="2" t="inlineStr">
        <is>
          <t>3|
3</t>
        </is>
      </c>
      <c r="T84" s="2" t="inlineStr">
        <is>
          <t xml:space="preserve">|
</t>
        </is>
      </c>
      <c r="U84" t="inlineStr">
        <is>
          <t>Betreuung einer minderjährigen Person durch einen amtlich bestellten gesetzlichen Vertreter</t>
        </is>
      </c>
      <c r="V84" s="2" t="inlineStr">
        <is>
          <t>Επιτροπεία ανηλίκου|
Δικαστική συμπαράσταση</t>
        </is>
      </c>
      <c r="W84" s="2" t="inlineStr">
        <is>
          <t>3|
3</t>
        </is>
      </c>
      <c r="X84" s="2" t="inlineStr">
        <is>
          <t xml:space="preserve">|
</t>
        </is>
      </c>
      <c r="Y84" t="inlineStr">
        <is>
          <t>&lt;b&gt;Επιτροπεία ανηλίκου&lt;/b&gt;: Θεσμός του αστικού δικαίου που αποσκοπεί στην επιμέλεια του προσώπου του 
&lt;b&gt;ανηλίκου&lt;/b&gt;, τη διαχείριση της περιουσίας του και την εκπροσώπησή του, όταν κανένας γονέας δεν έχει ή δεν μπορεί να ασκήσει τη γονική μέριμνα.
&lt;br&gt;
&lt;b&gt;Δικαστική συμπαράσταση&lt;/b&gt;: Συγγενής θεσμός του αστικού δικαίου για τον 
&lt;b&gt;ενήλικο&lt;/b&gt; που αδυνατεί να φροντίζει μόνος του τις υποθέσεις του ή εκθέτει τον εαυτό του ή την οικογένειά του σε κίνδυνο στέρησης.</t>
        </is>
      </c>
      <c r="Z84" s="2" t="inlineStr">
        <is>
          <t>wardship|
legal guardianship|
guardianship</t>
        </is>
      </c>
      <c r="AA84" s="2" t="inlineStr">
        <is>
          <t>3|
3|
4</t>
        </is>
      </c>
      <c r="AB84" s="2" t="inlineStr">
        <is>
          <t xml:space="preserve">|
|
</t>
        </is>
      </c>
      <c r="AC84" t="inlineStr">
        <is>
          <t>position of being legally responsible for the care of someone who is unable to manage their own affairs</t>
        </is>
      </c>
      <c r="AD84" s="2" t="inlineStr">
        <is>
          <t>tutela|
tutela legal</t>
        </is>
      </c>
      <c r="AE84" s="2" t="inlineStr">
        <is>
          <t>4|
4</t>
        </is>
      </c>
      <c r="AF84" s="2" t="inlineStr">
        <is>
          <t xml:space="preserve">|
</t>
        </is>
      </c>
      <c r="AG84" t="inlineStr">
        <is>
          <t>1) Institución de guarda y protección legal de la persona y/o de los bienes de quien tiene limitada su capacidad de obrar:
&lt;p&gt;- por ser un menor no emancipado que no esté bajo la patria potestad&lt;/p&gt;
&lt;p&gt;- por estar incapacitado, cuando se haya establecido mediante sentencia&lt;/p&gt;
&lt;p&gt;- por ser mayor de edad incapacitado y haber cesado la patria potestad prorrogada (p. ej., al fallecer los padres), sin que proceda la curatela&lt;/p&gt;
&lt;p&gt;- por ser menor en situación de desamparo.&lt;/p&gt;
&lt;p&gt;2) Autoridad o cargo de quien ejerce esa función de guarda y protección.&lt;/p&gt;</t>
        </is>
      </c>
      <c r="AH84" s="2" t="inlineStr">
        <is>
          <t>eestkoste</t>
        </is>
      </c>
      <c r="AI84" s="2" t="inlineStr">
        <is>
          <t>3</t>
        </is>
      </c>
      <c r="AJ84" s="2" t="inlineStr">
        <is>
          <t/>
        </is>
      </c>
      <c r="AK84" t="inlineStr">
        <is>
          <t>alaealise või piiratud teovõimega isiku nii isikuhooldus- kui ka varahooldusõiguse ja -kohustuse teostamine</t>
        </is>
      </c>
      <c r="AL84" s="2" t="inlineStr">
        <is>
          <t>laillinen holhooja|
holhous</t>
        </is>
      </c>
      <c r="AM84" s="2" t="inlineStr">
        <is>
          <t>3|
3</t>
        </is>
      </c>
      <c r="AN84" s="2" t="inlineStr">
        <is>
          <t xml:space="preserve">|
</t>
        </is>
      </c>
      <c r="AO84" t="inlineStr">
        <is>
          <t/>
        </is>
      </c>
      <c r="AP84" s="2" t="inlineStr">
        <is>
          <t>tutelle|
tutelle légale</t>
        </is>
      </c>
      <c r="AQ84" s="2" t="inlineStr">
        <is>
          <t>3|
3</t>
        </is>
      </c>
      <c r="AR84" s="2" t="inlineStr">
        <is>
          <t xml:space="preserve">|
</t>
        </is>
      </c>
      <c r="AS84" t="inlineStr">
        <is>
          <t>régime de protection prévu par la loi visant à sauvegarder les intérêts des personnes incapables de pourvoir elles-mêmes à leurs intérêts en raison de leur âge (mineurs) ou d'une altération de leur facultés personnelles (majeurs protégés)</t>
        </is>
      </c>
      <c r="AT84" s="2" t="inlineStr">
        <is>
          <t>caomhnóireacht</t>
        </is>
      </c>
      <c r="AU84" s="2" t="inlineStr">
        <is>
          <t>3</t>
        </is>
      </c>
      <c r="AV84" s="2" t="inlineStr">
        <is>
          <t/>
        </is>
      </c>
      <c r="AW84" t="inlineStr">
        <is>
          <t/>
        </is>
      </c>
      <c r="AX84" s="2" t="inlineStr">
        <is>
          <t>skrbništvo|
zakonsko skrbništvo</t>
        </is>
      </c>
      <c r="AY84" s="2" t="inlineStr">
        <is>
          <t>3|
3</t>
        </is>
      </c>
      <c r="AZ84" s="2" t="inlineStr">
        <is>
          <t xml:space="preserve">|
</t>
        </is>
      </c>
      <c r="BA84" t="inlineStr">
        <is>
          <t>zakonska odgovornost za brigu o osobi koja nije u mogućnosti sama se brinuti o sebi, svojim pravima i interesima</t>
        </is>
      </c>
      <c r="BB84" s="2" t="inlineStr">
        <is>
          <t>törvényes gyámság|
gyámság</t>
        </is>
      </c>
      <c r="BC84" s="2" t="inlineStr">
        <is>
          <t>4|
4</t>
        </is>
      </c>
      <c r="BD84" s="2" t="inlineStr">
        <is>
          <t xml:space="preserve">|
</t>
        </is>
      </c>
      <c r="BE84" t="inlineStr">
        <is>
          <t>a gyámság a szülői felügyelet hiányát pótló intézmény, amely – szülők hiányában, vagy a szülők akadályoztatása vagy alkalmatlansága esetén – a gyermek személyes és vagyoni érdekeinek biztosítására hivatott</t>
        </is>
      </c>
      <c r="BF84" s="2" t="inlineStr">
        <is>
          <t>tutela</t>
        </is>
      </c>
      <c r="BG84" s="2" t="inlineStr">
        <is>
          <t>1</t>
        </is>
      </c>
      <c r="BH84" s="2" t="inlineStr">
        <is>
          <t/>
        </is>
      </c>
      <c r="BI84" t="inlineStr">
        <is>
          <t>istituto giuridico per il quale una persona, nominata dal giudice tutelare, si assume la protezione e la rappresentanza di un minore, di un incapace o di un interdetto, secondo le modalità stabilite dalla legge</t>
        </is>
      </c>
      <c r="BJ84" s="2" t="inlineStr">
        <is>
          <t>globa|
rūpyba|
teisinė globa</t>
        </is>
      </c>
      <c r="BK84" s="2" t="inlineStr">
        <is>
          <t>3|
3|
3</t>
        </is>
      </c>
      <c r="BL84" s="2" t="inlineStr">
        <is>
          <t xml:space="preserve">|
|
</t>
        </is>
      </c>
      <c r="BM84" t="inlineStr">
        <is>
          <t>teisinė atasakomybė už vaiko priežiūrą, auklėjimą ir ugdymą, nustatoma siekiant įgyvendinti, apsaugoti ir apginti neveiksnaus tam tikroje srityje fizinio asmens (vaiko) teises ir interesus</t>
        </is>
      </c>
      <c r="BN84" s="2" t="inlineStr">
        <is>
          <t>likumiskā aizbildnība|
aizbildnība</t>
        </is>
      </c>
      <c r="BO84" s="2" t="inlineStr">
        <is>
          <t>3|
3</t>
        </is>
      </c>
      <c r="BP84" s="2" t="inlineStr">
        <is>
          <t xml:space="preserve">|
</t>
        </is>
      </c>
      <c r="BQ84" t="inlineStr">
        <is>
          <t/>
        </is>
      </c>
      <c r="BR84" s="2" t="inlineStr">
        <is>
          <t>kustodja legali|
kustodja</t>
        </is>
      </c>
      <c r="BS84" s="2" t="inlineStr">
        <is>
          <t>3|
3</t>
        </is>
      </c>
      <c r="BT84" s="2" t="inlineStr">
        <is>
          <t xml:space="preserve">|
</t>
        </is>
      </c>
      <c r="BU84" t="inlineStr">
        <is>
          <t>il-pożizzjoni ta' persuna li tkun responsabbli legalment li tieħu ħsieb persuna li mhijiex kapaċi tieħu ħsieb l-affarijiet tagħha eż. minorenni</t>
        </is>
      </c>
      <c r="BV84" s="2" t="inlineStr">
        <is>
          <t>voogdij|
wettelijke voogdij</t>
        </is>
      </c>
      <c r="BW84" s="2" t="inlineStr">
        <is>
          <t>3|
3</t>
        </is>
      </c>
      <c r="BX84" s="2" t="inlineStr">
        <is>
          <t xml:space="preserve">|
</t>
        </is>
      </c>
      <c r="BY84" t="inlineStr">
        <is>
          <t/>
        </is>
      </c>
      <c r="BZ84" s="2" t="inlineStr">
        <is>
          <t>opieka prawna|
opieka</t>
        </is>
      </c>
      <c r="CA84" s="2" t="inlineStr">
        <is>
          <t>3|
3</t>
        </is>
      </c>
      <c r="CB84" s="2" t="inlineStr">
        <is>
          <t xml:space="preserve">|
</t>
        </is>
      </c>
      <c r="CC84" t="inlineStr">
        <is>
          <t/>
        </is>
      </c>
      <c r="CD84" s="2" t="inlineStr">
        <is>
          <t>tutela</t>
        </is>
      </c>
      <c r="CE84" s="2" t="inlineStr">
        <is>
          <t>3</t>
        </is>
      </c>
      <c r="CF84" s="2" t="inlineStr">
        <is>
          <t/>
        </is>
      </c>
      <c r="CG84" t="inlineStr">
        <is>
          <t>Regime de proteção instituído por lei destinado a proteger certos menores, nomeadamente aqueles cujos progenitores tenham falecido, ou maiores cujas faculdades físicas ou mentais estejam alteradas.</t>
        </is>
      </c>
      <c r="CH84" s="2" t="inlineStr">
        <is>
          <t>tutelă|
tutelă legală</t>
        </is>
      </c>
      <c r="CI84" s="2" t="inlineStr">
        <is>
          <t>3|
3</t>
        </is>
      </c>
      <c r="CJ84" s="2" t="inlineStr">
        <is>
          <t xml:space="preserve">|
</t>
        </is>
      </c>
      <c r="CK84" t="inlineStr">
        <is>
          <t>autorizație acordată cuiva prin lege de a avea grijă de o persoană lipsită de capacitatea de a acționa independent sau de bunurile acesteia</t>
        </is>
      </c>
      <c r="CL84" s="2" t="inlineStr">
        <is>
          <t>poručníctvo alebo opatrovníctvo</t>
        </is>
      </c>
      <c r="CM84" s="2" t="inlineStr">
        <is>
          <t>3</t>
        </is>
      </c>
      <c r="CN84" s="2" t="inlineStr">
        <is>
          <t/>
        </is>
      </c>
      <c r="CO84" t="inlineStr">
        <is>
          <t>zastupovanie neplnoletej osoby alebo fyzickej osoby, ktorá bola pozbavená spôsobilosti na právne úkony alebo ktorej spôsobilosť na právne úkony bola obmedzená na základe rozhodnutia súdu</t>
        </is>
      </c>
      <c r="CP84" s="2" t="inlineStr">
        <is>
          <t>skrbništvo|
zakonito skrbništvo</t>
        </is>
      </c>
      <c r="CQ84" s="2" t="inlineStr">
        <is>
          <t>3|
3</t>
        </is>
      </c>
      <c r="CR84" s="2" t="inlineStr">
        <is>
          <t xml:space="preserve">|
</t>
        </is>
      </c>
      <c r="CS84" t="inlineStr">
        <is>
          <t>posebna oblika varstva otrok, za katere ne skrbijo starši, in odraslih oseb, ki niso sposobne same skrbeti zase, za svoje pravice in koristi</t>
        </is>
      </c>
      <c r="CT84" s="2" t="inlineStr">
        <is>
          <t>förmyndarskap</t>
        </is>
      </c>
      <c r="CU84" s="2" t="inlineStr">
        <is>
          <t>3</t>
        </is>
      </c>
      <c r="CV84" s="2" t="inlineStr">
        <is>
          <t/>
        </is>
      </c>
      <c r="CW84" t="inlineStr">
        <is>
          <t>förvaltning av en omyndigs egendom och företrädande av denne i andra angelägenheter än personliga</t>
        </is>
      </c>
    </row>
    <row r="85">
      <c r="A85" s="1" t="str">
        <f>HYPERLINK("https://iate.europa.eu/entry/result/3575575/all", "3575575")</f>
        <v>3575575</v>
      </c>
      <c r="B85" t="inlineStr">
        <is>
          <t>EDUCATION AND COMMUNICATIONS;EUROPEAN UNION</t>
        </is>
      </c>
      <c r="C85" t="inlineStr">
        <is>
          <t>EDUCATION AND COMMUNICATIONS|information technology and data processing|data processing|database;EUROPEAN UNION|European construction|European Union|area of freedom, security and justice</t>
        </is>
      </c>
      <c r="D85" t="inlineStr">
        <is>
          <t>yes</t>
        </is>
      </c>
      <c r="E85" t="inlineStr">
        <is>
          <t/>
        </is>
      </c>
      <c r="F85" s="2" t="inlineStr">
        <is>
          <t>централно хранилище за докладване и статистика|
ЦХДС</t>
        </is>
      </c>
      <c r="G85" s="2" t="inlineStr">
        <is>
          <t>3|
3</t>
        </is>
      </c>
      <c r="H85" s="2" t="inlineStr">
        <is>
          <t xml:space="preserve">|
</t>
        </is>
      </c>
      <c r="I85" t="inlineStr">
        <is>
          <t>хранилище, което се създава с цел да подпомогне постигането на целите на СВИ, ВИС, ETIAS и ШИС, съгласно съответните правни инструменти, които уреждат тези системи, както и за да се предоставят междусистемни статистически данни и аналитични доклади за цели на политиката, за оперативни цели и за цели, свързани с качеството на данните, в ЕС</t>
        </is>
      </c>
      <c r="J85" s="2" t="inlineStr">
        <is>
          <t>CRRS|
centrální úložiště pro podávání zpráv a statistiky</t>
        </is>
      </c>
      <c r="K85" s="2" t="inlineStr">
        <is>
          <t>2|
2</t>
        </is>
      </c>
      <c r="L85" s="2" t="inlineStr">
        <is>
          <t xml:space="preserve">|
</t>
        </is>
      </c>
      <c r="M85" t="inlineStr">
        <is>
          <t/>
        </is>
      </c>
      <c r="N85" s="2" t="inlineStr">
        <is>
          <t>centralt register for rapportering og statistik|
CRRS</t>
        </is>
      </c>
      <c r="O85" s="2" t="inlineStr">
        <is>
          <t>3|
3</t>
        </is>
      </c>
      <c r="P85" s="2" t="inlineStr">
        <is>
          <t xml:space="preserve">|
</t>
        </is>
      </c>
      <c r="Q85" t="inlineStr">
        <is>
          <t>register, der er oprettet med henblik på at støtte målene for ind- og udrejsesystemet, VIS, ETIAS og SIS i overensstemmelse med de respektive retlige instrumenter, der regulerer disse systemer, og til at tilvejebringe statistiske oplysninger og analytisk rapportering på tværs af systemerne til politiske, operationelle og datakvalitetsmæssige formål</t>
        </is>
      </c>
      <c r="R85" s="2" t="inlineStr">
        <is>
          <t>CRRS|
zentraler Speicher für Berichte und Statistiken</t>
        </is>
      </c>
      <c r="S85" s="2" t="inlineStr">
        <is>
          <t>2|
3</t>
        </is>
      </c>
      <c r="T85" s="2" t="inlineStr">
        <is>
          <t xml:space="preserve">|
</t>
        </is>
      </c>
      <c r="U85" t="inlineStr">
        <is>
          <t>Speicher, mit dem die Ziele des EES, des VIS, des ETIAS sowie des SIS gemäß den entsprechenden geltenden Rechtsinstrumenten unterstützt und systemübergreifende statistische Daten und analytische Berichte für politische und operative Zwecke sowie für die Zwecke der Datenqualität bereitgestellt werden sollen</t>
        </is>
      </c>
      <c r="V85" s="2" t="inlineStr">
        <is>
          <t>κεντρικό αποθετήριο|
CRRS|
κεντρικό αποθετήριο για την υποβολή εκθέσεων και την κατάρτιση στατιστικών</t>
        </is>
      </c>
      <c r="W85" s="2" t="inlineStr">
        <is>
          <t>3|
3|
3</t>
        </is>
      </c>
      <c r="X85" s="2" t="inlineStr">
        <is>
          <t xml:space="preserve">|
|
</t>
        </is>
      </c>
      <c r="Y85" t="inlineStr">
        <is>
          <t>αποθετήριο που αποσκοπεί στην υποστήριξη των στόχων του ΣΕΕ, του VIS, του ETIAS και του SIS σύμφωνα με τις αντίστοιχες νομικές πράξεις που διέπουν τα εν λόγω συστήματα και την παροχή διασυστημικών στατιστικών δεδομένων και αναλυτικών εκθέσεων για σκοπούς πολιτικής, επιχειρησιακούς σκοπούς και σκοπούς ποιότητας των δεδομένων</t>
        </is>
      </c>
      <c r="Z85" s="2" t="inlineStr">
        <is>
          <t>central repository|
central repository for reporting and statistics|
CRRS</t>
        </is>
      </c>
      <c r="AA85" s="2" t="inlineStr">
        <is>
          <t>3|
3|
3</t>
        </is>
      </c>
      <c r="AB85" s="2" t="inlineStr">
        <is>
          <t xml:space="preserve">|
|
</t>
        </is>
      </c>
      <c r="AC85" t="inlineStr">
        <is>
          <t>repository established for the purposes of supporting the objectives of the EES, VIS, ETIAS and SIS, in accordance with the respective legal instruments governing those systems, and to provide cross-system statistical data and analytical reporting for policy, operational and data quality purposes</t>
        </is>
      </c>
      <c r="AD85" s="2" t="inlineStr">
        <is>
          <t>repositorio central para la presentación de informes y estadísticas|
RCIE</t>
        </is>
      </c>
      <c r="AE85" s="2" t="inlineStr">
        <is>
          <t>3|
2</t>
        </is>
      </c>
      <c r="AF85" s="2" t="inlineStr">
        <is>
          <t xml:space="preserve">|
</t>
        </is>
      </c>
      <c r="AG85" t="inlineStr">
        <is>
          <t>Repositorio con datos anonimizados de informes y estadísticas destinado a apoyar los objetivos del SES, el VIS, el SEIA y el SIS, de conformidad con los respectivos instrumentos jurídicos que rigen dichos sistemas, y a proporcionar datos estadísticos transversales entre sistemas e informes analíticos con fines operativos, de formulación de políticas y de calidad de los datos.</t>
        </is>
      </c>
      <c r="AH85" s="2" t="inlineStr">
        <is>
          <t>aruandluse ja statistika keskhoidla</t>
        </is>
      </c>
      <c r="AI85" s="2" t="inlineStr">
        <is>
          <t>3</t>
        </is>
      </c>
      <c r="AJ85" s="2" t="inlineStr">
        <is>
          <t/>
        </is>
      </c>
      <c r="AK85" t="inlineStr">
        <is>
          <t>hoidla, mis on loodud EESi, VISi, ETIASe ja SISi eesmärkide toetamiseks ning süsteemiüleste statistiliste andmete ja analüütilise aruandluse esitamiseks poliitika, tegevuse ja andmete kvaliteediga seotud eesmärkidel ning kooskõlas asjaomaste nimetatud süsteeme reguleerivate õigusaktidega</t>
        </is>
      </c>
      <c r="AL85" s="2" t="inlineStr">
        <is>
          <t>CRRS|
raportoinnin ja tilastoinnin keskustietoarkisto</t>
        </is>
      </c>
      <c r="AM85" s="2" t="inlineStr">
        <is>
          <t>3|
3</t>
        </is>
      </c>
      <c r="AN85" s="2" t="inlineStr">
        <is>
          <t xml:space="preserve">|
</t>
        </is>
      </c>
      <c r="AO85" t="inlineStr">
        <is>
          <t>tietoarkisto, joka sisältää anonymisoituja tilastotietoja EU:n tietojärjestelmistä, CIR:stä, MID:stä ja yhteisestä BMS:stä ja tuottaa tilastotietoja ja analyyttisia raportteja toimintapoliittisiin, operatiivisiin ja tietojen laatua koskeviin tarkoituksiin</t>
        </is>
      </c>
      <c r="AP85" s="2" t="inlineStr">
        <is>
          <t>CRRS|
fichier central|
répertoire central|
répertoire central des rapports et statistiques</t>
        </is>
      </c>
      <c r="AQ85" s="2" t="inlineStr">
        <is>
          <t>3|
2|
3|
3</t>
        </is>
      </c>
      <c r="AR85" s="2" t="inlineStr">
        <is>
          <t xml:space="preserve">|
|
|
</t>
        </is>
      </c>
      <c r="AS85" t="inlineStr">
        <is>
          <t>&lt;div&gt;
 répertoire créé pour soutenir les objectifs de l'EES, du VIS, d'ETIAS et du SIS, conformément aux différents instruments juridiques régissant ces systèmes, et pour fournir des statistiques intersystèmes et des rapports analytiques à des fins stratégiques, opérationnelles et de qualité des données &lt;/div&gt;</t>
        </is>
      </c>
      <c r="AT85" s="2" t="inlineStr">
        <is>
          <t>lárstóras um thuairisciú agus staidreamh</t>
        </is>
      </c>
      <c r="AU85" s="2" t="inlineStr">
        <is>
          <t>3</t>
        </is>
      </c>
      <c r="AV85" s="2" t="inlineStr">
        <is>
          <t/>
        </is>
      </c>
      <c r="AW85" t="inlineStr">
        <is>
          <t/>
        </is>
      </c>
      <c r="AX85" s="2" t="inlineStr">
        <is>
          <t>CRRS|
središnji repozitorij podataka za izvješćivanje i statistiku</t>
        </is>
      </c>
      <c r="AY85" s="2" t="inlineStr">
        <is>
          <t>3|
3</t>
        </is>
      </c>
      <c r="AZ85" s="2" t="inlineStr">
        <is>
          <t xml:space="preserve">|
</t>
        </is>
      </c>
      <c r="BA85" t="inlineStr">
        <is>
          <t>repozitorij uspostavljen za potrebe podupiranja ciljeva EES-a, VIS-a, ETIAS-a i SIS-a, u skladu s odgovarajućim pravnim instrumentima kojima se uređuju ti sustavi, i za pružanje međusustavnih statističkih podataka i analitičkog izvješćivanja za potrebe politike, operativne potrebe i potrebe kvalitete podataka</t>
        </is>
      </c>
      <c r="BB85" s="2" t="inlineStr">
        <is>
          <t>központi adattár|
jelentések és statisztikák központi adattára|
CRRS</t>
        </is>
      </c>
      <c r="BC85" s="2" t="inlineStr">
        <is>
          <t>3|
3|
3</t>
        </is>
      </c>
      <c r="BD85" s="2" t="inlineStr">
        <is>
          <t xml:space="preserve">|
|
</t>
        </is>
      </c>
      <c r="BE85" t="inlineStr">
        <is>
          <t>az EES-t, a VIS-t, az ETIAS-t és a SIS-t szabályozó jogi eszközökkel összhangban e rendszerek célkitűzéseinek támogatására, valamint a rendszerek közötti statisztikai adatok és elemzési jelentések szakpolitikai, működési és adatminőségi célokból történő biztosítása érdekében létrehozott adattár</t>
        </is>
      </c>
      <c r="BF85" s="2" t="inlineStr">
        <is>
          <t>archivio centrale di relazioni e statistiche|
CRRS</t>
        </is>
      </c>
      <c r="BG85" s="2" t="inlineStr">
        <is>
          <t>3|
3</t>
        </is>
      </c>
      <c r="BH85" s="2" t="inlineStr">
        <is>
          <t xml:space="preserve">|
</t>
        </is>
      </c>
      <c r="BI85" t="inlineStr">
        <is>
          <t>archivio istituito al fine di sostenere gli obiettivi dell'EES, del VIS, dell'ETIAS e del SIS, in conformità dei pertinenti strumenti giuridici che governano tali sistemi, e fornire dati statistici intersistemici e relazioni analitiche a scopi strategici, operativi e di qualità dei dati</t>
        </is>
      </c>
      <c r="BJ85" s="2" t="inlineStr">
        <is>
          <t>centrinė ataskaitų ir statistinių duomenų saugykla|
CASS</t>
        </is>
      </c>
      <c r="BK85" s="2" t="inlineStr">
        <is>
          <t>3|
3</t>
        </is>
      </c>
      <c r="BL85" s="2" t="inlineStr">
        <is>
          <t xml:space="preserve">|
</t>
        </is>
      </c>
      <c r="BM85" t="inlineStr">
        <is>
          <t>sistema, sukurta siekiant padėti įgyvendinti AIS, VIS, ETIAS ir SIS tikslus pagal atitinkamus tas sistemas reglamentuojančius teisės aktus bei politiniais, veiklos ir duomenų kokybės užtikrinimo tikslais teikti tarpsisteminius statistinius duomenis ir analitines ataskaitas</t>
        </is>
      </c>
      <c r="BN85" s="2" t="inlineStr">
        <is>
          <t>&lt;i&gt;CRRS&lt;/i&gt;|
centrāls ziņošanas un statistikas repozitorijs</t>
        </is>
      </c>
      <c r="BO85" s="2" t="inlineStr">
        <is>
          <t>3|
3</t>
        </is>
      </c>
      <c r="BP85" s="2" t="inlineStr">
        <is>
          <t xml:space="preserve">|
</t>
        </is>
      </c>
      <c r="BQ85" t="inlineStr">
        <is>
          <t>repozitorijs, kas izveidots, lai saskaņā ar attiecīgajiem tiesību instrumentiem, kas reglamentē IIS, VIS, &lt;em&gt;ETIAS&lt;/em&gt; un &lt;em&gt;SIS&lt;/em&gt;, atbalstītu minēto sistēmu mērķus un lai politikas, operatīvos un datu kvalitātes nolūkos nodrošinātu vairākas sistēmas aptverošus statistikas datus un analītiskus ziņojumus</t>
        </is>
      </c>
      <c r="BR85" s="2" t="inlineStr">
        <is>
          <t>CRRS|
repożitorju ċentrali għar-rapportar u għall-istatistika</t>
        </is>
      </c>
      <c r="BS85" s="2" t="inlineStr">
        <is>
          <t>3|
3</t>
        </is>
      </c>
      <c r="BT85" s="2" t="inlineStr">
        <is>
          <t xml:space="preserve">|
</t>
        </is>
      </c>
      <c r="BU85" t="inlineStr">
        <is>
          <t>repożitorju stabbilit biex jintlaħqu l-objettivi tal-EES, il-VIS, l-ETIAS u s-SIS, f'konformità mal-istrumenti legali rispettivi li jirregolaw dawn is-sistemi, u biex jiġu pprovduti data statistika u rappurtar analitiku bejn is-sistemi għal finijiet operazzjonali, ta’ politika u ta’ kwalità</t>
        </is>
      </c>
      <c r="BV85" s="2" t="inlineStr">
        <is>
          <t>centraal register voor rapportage en statistieken|
centraal register voor verslagen en statistieken|
CRRS</t>
        </is>
      </c>
      <c r="BW85" s="2" t="inlineStr">
        <is>
          <t>3|
3|
3</t>
        </is>
      </c>
      <c r="BX85" s="2" t="inlineStr">
        <is>
          <t xml:space="preserve">|
|
</t>
        </is>
      </c>
      <c r="BY85" t="inlineStr">
        <is>
          <t>register ingesteld ter ondersteuning van de doelstellingen van het 
&lt;div&gt;
 EES, VIS, ETIAS en SIS in overeenstemming met de voor die systemen geldende rechtsinstrumenten en om te voorzien in grensoverschrijdende statistische gegevens en analytische verslagen voor doeleinden op het gebied van beleid, operationaliteit en gegevenskwaliteit&lt;/div&gt;</t>
        </is>
      </c>
      <c r="BZ85" s="2" t="inlineStr">
        <is>
          <t>centralne repozytorium sprawozdawczo-statystyczne</t>
        </is>
      </c>
      <c r="CA85" s="2" t="inlineStr">
        <is>
          <t>3</t>
        </is>
      </c>
      <c r="CB85" s="2" t="inlineStr">
        <is>
          <t/>
        </is>
      </c>
      <c r="CC85" t="inlineStr">
        <is>
          <t>wspólny zbiór danych dotyczących tożsamości, danych dokumentu podróży i danych biometrycznych osób zarejestrowanych w systemach EES, VIS, ETIAS, Eurodac i ECRIS-TCN</t>
        </is>
      </c>
      <c r="CD85" s="2" t="inlineStr">
        <is>
          <t>CRRS|
repositório central para a elaboração de relatórios e estatísticas</t>
        </is>
      </c>
      <c r="CE85" s="2" t="inlineStr">
        <is>
          <t>3|
3</t>
        </is>
      </c>
      <c r="CF85" s="2" t="inlineStr">
        <is>
          <t xml:space="preserve">|
</t>
        </is>
      </c>
      <c r="CG85" t="inlineStr">
        <is>
          <t>Repositório criado para a elaboração de relatórios e estatísticas (CRRS) para efeitos de apoio aos objetivos do SES, do VIS, do ETIAS e do SIS, em conformidade com os respetivos atos jurídicos que regem esses sistemas, e para fornecer dados estatísticos intersistemas e relatórios analíticos para fins políticos, operacionais e para efeitos de qualidade dos dados.</t>
        </is>
      </c>
      <c r="CH85" s="2" t="inlineStr">
        <is>
          <t>registru central de raportare și statistici|
CRRS</t>
        </is>
      </c>
      <c r="CI85" s="2" t="inlineStr">
        <is>
          <t>3|
3</t>
        </is>
      </c>
      <c r="CJ85" s="2" t="inlineStr">
        <is>
          <t xml:space="preserve">|
</t>
        </is>
      </c>
      <c r="CK85" t="inlineStr">
        <is>
          <t>registru creat cu scopul de a susține obiectivele EES, VIS, [ETIAS] și SIS și de a genera date statistice transsistemice și rapoarte analitice în scop operațional, de elaborare a politicilor și de asigurare a calității datelor</t>
        </is>
      </c>
      <c r="CL85" s="2" t="inlineStr">
        <is>
          <t>CRRS|
centrálny register údajov na účely podávania správ a štatistické účely|
centrálne úložisko na účely podávania správ a štatistiky|
centrálne úložisko|
centrálny register</t>
        </is>
      </c>
      <c r="CM85" s="2" t="inlineStr">
        <is>
          <t>3|
3|
3|
3|
3</t>
        </is>
      </c>
      <c r="CN85" s="2" t="inlineStr">
        <is>
          <t xml:space="preserve">|
|
|
|
</t>
        </is>
      </c>
      <c r="CO85" t="inlineStr">
        <is>
          <t>úložisko zriadené na podporu cieľov systémov vstup/výstup, VIS, ETIAS a SIS v súlade s príslušnými právnymi nástrojmi upravujúcimi uvedené systémy a na poskytovanie medzisystémových štatistických údajov a analytických správ na politické a prevádzkové účely a na účely kvality údajov</t>
        </is>
      </c>
      <c r="CP85" s="2" t="inlineStr">
        <is>
          <t>centralno odložišče|
centralni register|
centralni register za poročanje in statistične podatke</t>
        </is>
      </c>
      <c r="CQ85" s="2" t="inlineStr">
        <is>
          <t>2|
2|
4</t>
        </is>
      </c>
      <c r="CR85" s="2" t="inlineStr">
        <is>
          <t xml:space="preserve">|
|
</t>
        </is>
      </c>
      <c r="CS85" t="inlineStr">
        <is>
          <t>register, namenjen zagotavljanju medsistemskih statističnih podatkov in analitičnemu poročanju za politične in operativne namene ter namene kakovosti podatkov</t>
        </is>
      </c>
      <c r="CT85" s="2" t="inlineStr">
        <is>
          <t>central databas för rapporter och statistik|
CRRS</t>
        </is>
      </c>
      <c r="CU85" s="2" t="inlineStr">
        <is>
          <t>3|
3</t>
        </is>
      </c>
      <c r="CV85" s="2" t="inlineStr">
        <is>
          <t xml:space="preserve">|
</t>
        </is>
      </c>
      <c r="CW85" t="inlineStr">
        <is>
          <t/>
        </is>
      </c>
    </row>
    <row r="86">
      <c r="A86" s="1" t="str">
        <f>HYPERLINK("https://iate.europa.eu/entry/result/906900/all", "906900")</f>
        <v>906900</v>
      </c>
      <c r="B86" t="inlineStr">
        <is>
          <t>SOCIAL QUESTIONS;PRODUCTION, TECHNOLOGY AND RESEARCH</t>
        </is>
      </c>
      <c r="C86" t="inlineStr">
        <is>
          <t>SOCIAL QUESTIONS|migration;PRODUCTION, TECHNOLOGY AND RESEARCH|technology and technical regulations|technology</t>
        </is>
      </c>
      <c r="D86" t="inlineStr">
        <is>
          <t>yes</t>
        </is>
      </c>
      <c r="E86" t="inlineStr">
        <is>
          <t/>
        </is>
      </c>
      <c r="F86" s="2" t="inlineStr">
        <is>
          <t>машинночитаема зона</t>
        </is>
      </c>
      <c r="G86" s="2" t="inlineStr">
        <is>
          <t>4</t>
        </is>
      </c>
      <c r="H86" s="2" t="inlineStr">
        <is>
          <t/>
        </is>
      </c>
      <c r="I86" t="inlineStr">
        <is>
          <t>Зона в долната част на персонализираната страница на документите за самоличност и пътуване, в която се съдържа информация, кодирана по начин, позволяващ тя да бъде четена и интерпретирана с четящо устройство (машина / компютър).</t>
        </is>
      </c>
      <c r="J86" t="inlineStr">
        <is>
          <t/>
        </is>
      </c>
      <c r="K86" t="inlineStr">
        <is>
          <t/>
        </is>
      </c>
      <c r="L86" t="inlineStr">
        <is>
          <t/>
        </is>
      </c>
      <c r="M86" t="inlineStr">
        <is>
          <t/>
        </is>
      </c>
      <c r="N86" s="2" t="inlineStr">
        <is>
          <t>maskinlæsbart område</t>
        </is>
      </c>
      <c r="O86" s="2" t="inlineStr">
        <is>
          <t>4</t>
        </is>
      </c>
      <c r="P86" s="2" t="inlineStr">
        <is>
          <t/>
        </is>
      </c>
      <c r="Q86" t="inlineStr">
        <is>
          <t/>
        </is>
      </c>
      <c r="R86" s="2" t="inlineStr">
        <is>
          <t>MRZ|
maschinenlesbare Zone</t>
        </is>
      </c>
      <c r="S86" s="2" t="inlineStr">
        <is>
          <t>3|
3</t>
        </is>
      </c>
      <c r="T86" s="2" t="inlineStr">
        <is>
          <t xml:space="preserve">|
</t>
        </is>
      </c>
      <c r="U86" t="inlineStr">
        <is>
          <t>Bereich eines Personalausweises oder Aufenthaltstitels, der durch optische Zeichenerkennung gelesen werden kann</t>
        </is>
      </c>
      <c r="V86" s="2" t="inlineStr">
        <is>
          <t>μηχανικώς αναγνώσιμη ζώνη</t>
        </is>
      </c>
      <c r="W86" s="2" t="inlineStr">
        <is>
          <t>4</t>
        </is>
      </c>
      <c r="X86" s="2" t="inlineStr">
        <is>
          <t/>
        </is>
      </c>
      <c r="Y86" t="inlineStr">
        <is>
          <t/>
        </is>
      </c>
      <c r="Z86" s="2" t="inlineStr">
        <is>
          <t>optically readable area|
machine-readable area|
optically-readable area|
machine readable area|
machine readable zone|
MRZ|
machine-readable zone</t>
        </is>
      </c>
      <c r="AA86" s="2" t="inlineStr">
        <is>
          <t>1|
2|
1|
1|
1|
3|
3</t>
        </is>
      </c>
      <c r="AB86" s="2" t="inlineStr">
        <is>
          <t>|
|
|
|
|
|
preferred</t>
        </is>
      </c>
      <c r="AC86" t="inlineStr">
        <is>
          <t>fixed-dimensional area located on the MRTD data page, containing mandatory and optional data formatted for machine reading using OCR methods</t>
        </is>
      </c>
      <c r="AD86" s="2" t="inlineStr">
        <is>
          <t>zona de lectura mecanizada|
MRZ</t>
        </is>
      </c>
      <c r="AE86" s="2" t="inlineStr">
        <is>
          <t>4|
3</t>
        </is>
      </c>
      <c r="AF86" s="2" t="inlineStr">
        <is>
          <t xml:space="preserve">|
</t>
        </is>
      </c>
      <c r="AG86" t="inlineStr">
        <is>
          <t>Contiene información en forma de una secuencia de caracteres alfanuméricos y el símbolo "&amp;lt;" dispuestos en dos o tres líneas. Esta secuencia de caracteres se lee con un lector de documentos para facilitar las inspecciones de los documentos de viaje.</t>
        </is>
      </c>
      <c r="AH86" s="2" t="inlineStr">
        <is>
          <t>masinloetav ala</t>
        </is>
      </c>
      <c r="AI86" s="2" t="inlineStr">
        <is>
          <t>3</t>
        </is>
      </c>
      <c r="AJ86" s="2" t="inlineStr">
        <is>
          <t/>
        </is>
      </c>
      <c r="AK86" t="inlineStr">
        <is>
          <t/>
        </is>
      </c>
      <c r="AL86" s="2" t="inlineStr">
        <is>
          <t>koneellisesti luettava vyöhyke|
koneluettava alue|
konelukukenttä</t>
        </is>
      </c>
      <c r="AM86" s="2" t="inlineStr">
        <is>
          <t>3|
3|
3</t>
        </is>
      </c>
      <c r="AN86" s="2" t="inlineStr">
        <is>
          <t xml:space="preserve">|
|
</t>
        </is>
      </c>
      <c r="AO86" t="inlineStr">
        <is>
          <t>Kenttä, joka "on muotoiltu kansainvälisen standardin mukaan niin, että se voidaan lukea optisesti koneella".</t>
        </is>
      </c>
      <c r="AP86" s="2" t="inlineStr">
        <is>
          <t>zone de lecture optique|
zone lisible à la machine|
ZLA|
zone de lecture automatique</t>
        </is>
      </c>
      <c r="AQ86" s="2" t="inlineStr">
        <is>
          <t>2|
2|
3|
3</t>
        </is>
      </c>
      <c r="AR86" s="2" t="inlineStr">
        <is>
          <t xml:space="preserve">|
|
|
</t>
        </is>
      </c>
      <c r="AS86" t="inlineStr">
        <is>
          <t>espace de dimensions fixées situé sur la page de renseignements du MRTD (document de voyage lisible à la machine), contenant des renseignements obligatoires et des renseignements facultatifs dans une forme se prêtant à la lecture automatique utilisant la méthode ROC &lt;br&gt;(ROC= reconnaissance optique de caractères)</t>
        </is>
      </c>
      <c r="AT86" t="inlineStr">
        <is>
          <t/>
        </is>
      </c>
      <c r="AU86" t="inlineStr">
        <is>
          <t/>
        </is>
      </c>
      <c r="AV86" t="inlineStr">
        <is>
          <t/>
        </is>
      </c>
      <c r="AW86" t="inlineStr">
        <is>
          <t/>
        </is>
      </c>
      <c r="AX86" t="inlineStr">
        <is>
          <t/>
        </is>
      </c>
      <c r="AY86" t="inlineStr">
        <is>
          <t/>
        </is>
      </c>
      <c r="AZ86" t="inlineStr">
        <is>
          <t/>
        </is>
      </c>
      <c r="BA86" t="inlineStr">
        <is>
          <t/>
        </is>
      </c>
      <c r="BB86" s="2" t="inlineStr">
        <is>
          <t>géppel olvasható vizsgálati zóna|
géppel olvasható terület</t>
        </is>
      </c>
      <c r="BC86" s="2" t="inlineStr">
        <is>
          <t>4|
4</t>
        </is>
      </c>
      <c r="BD86" s="2" t="inlineStr">
        <is>
          <t xml:space="preserve">preferred|
</t>
        </is>
      </c>
      <c r="BE86" t="inlineStr">
        <is>
          <t/>
        </is>
      </c>
      <c r="BF86" s="2" t="inlineStr">
        <is>
          <t>zona a lettura ottica</t>
        </is>
      </c>
      <c r="BG86" s="2" t="inlineStr">
        <is>
          <t>4</t>
        </is>
      </c>
      <c r="BH86" s="2" t="inlineStr">
        <is>
          <t/>
        </is>
      </c>
      <c r="BI86" t="inlineStr">
        <is>
          <t>Le specifiche dei documenti di viaggio a lettura ottica (Machine Readable Travel Documents - MRTD) figurano nel documento 9303 dell'Organizzazione Internazionale per l'Aviazione Civile (ICAO). &lt;p&gt;In base a tali norme la pagina dei dati anagrafici di un MRTD è suddivisa in due zone distinte:&lt;/p&gt;&lt;p&gt; - una zona di ispezione visiva (Visual Inspection Zone - VIZ) contenente la denominazione del documento, la fotografia del titolare, i dati anagrafici e i dati relativi a emissione e validità; &lt;/p&gt;&lt;p&gt;- una zona a lettura ottica (Machine Readable Zone - MRZ) contenente alcune delle informazioni della zona di ispezione visiva sotto forma di sequenza di caratteri alfanumerici e del simbolo “&amp;lt;” su due o tre righe. Tale sequenza di caratteri può essere letta da appositi lettori di documenti al fine di agevolare il controllo dei documenti di viaggio (caratteri OCR - Optical Character Recognition).&lt;/p&gt;</t>
        </is>
      </c>
      <c r="BJ86" s="2" t="inlineStr">
        <is>
          <t>mašininio nuskaitymo zona</t>
        </is>
      </c>
      <c r="BK86" s="2" t="inlineStr">
        <is>
          <t>3</t>
        </is>
      </c>
      <c r="BL86" s="2" t="inlineStr">
        <is>
          <t/>
        </is>
      </c>
      <c r="BM86" t="inlineStr">
        <is>
          <t>Kelionės dokumento vieta, kurioje pateikiamos simbolių sekos, kurias gali nuskaityti optiniai skaitytuvai.</t>
        </is>
      </c>
      <c r="BN86" s="2" t="inlineStr">
        <is>
          <t>mašīnlasāmā zona|
mašīnlasāma josla</t>
        </is>
      </c>
      <c r="BO86" s="2" t="inlineStr">
        <is>
          <t>2|
3</t>
        </is>
      </c>
      <c r="BP86" s="2" t="inlineStr">
        <is>
          <t xml:space="preserve">|
</t>
        </is>
      </c>
      <c r="BQ86" t="inlineStr">
        <is>
          <t/>
        </is>
      </c>
      <c r="BR86" s="2" t="inlineStr">
        <is>
          <t>parti li tinqara minn magna|
MRZ</t>
        </is>
      </c>
      <c r="BS86" s="2" t="inlineStr">
        <is>
          <t>3|
3</t>
        </is>
      </c>
      <c r="BT86" s="2" t="inlineStr">
        <is>
          <t xml:space="preserve">|
</t>
        </is>
      </c>
      <c r="BU86" t="inlineStr">
        <is>
          <t>"[...] tinkludi ftit mill-informazzjoni miż-Żona ta' Spezzjoni Viżwali fil-forma ta' sekwenza ta' karattri alfanumeriċi u s-simbolu "&amp;lt;", li jifformaw żewġ linji jew tlieta. Din is-sekwenza ta' karattri tista' tinqara minn qarrejja ta' dokumenti sabiex tiffaċilita l-ispezzjonijiet ta' dokumenti tal-ivvjaġġar (karattri OCR - Optical Character Recognition(082) – Rikonoxximent ta' Karattru Ottiku)."</t>
        </is>
      </c>
      <c r="BV86" s="2" t="inlineStr">
        <is>
          <t>machineleesbare zone</t>
        </is>
      </c>
      <c r="BW86" s="2" t="inlineStr">
        <is>
          <t>3</t>
        </is>
      </c>
      <c r="BX86" s="2" t="inlineStr">
        <is>
          <t/>
        </is>
      </c>
      <c r="BY86" t="inlineStr">
        <is>
          <t>een van de zones van een machineleesbaar reisdocument (MRTD), &lt;a href="/entry/result/924607/all" id="ENTRY_TO_ENTRY_CONVERTER" target="_blank"&gt;IATE:924607&lt;/a&gt; , volgens de ICAO-normen, met een aantal persoonsgegevens in de vorm van een sequentie van tekens die gelezen kunnen worden met behulp van optische tekenherkenning (OCR), &lt;a href="/entry/result/880054/all" id="ENTRY_TO_ENTRY_CONVERTER" target="_blank"&gt;IATE:880054&lt;/a&gt;</t>
        </is>
      </c>
      <c r="BZ86" s="2" t="inlineStr">
        <is>
          <t>pole przeznaczone do odczytu maszynowego|
MRZ</t>
        </is>
      </c>
      <c r="CA86" s="2" t="inlineStr">
        <is>
          <t>3|
3</t>
        </is>
      </c>
      <c r="CB86" s="2" t="inlineStr">
        <is>
          <t xml:space="preserve">|
</t>
        </is>
      </c>
      <c r="CC86" t="inlineStr">
        <is>
          <t>pole (na stronie personalizacyjnej dokumentów podróży przeznaczonych do odczytu maszynowego) zawierające niektóre informacje z pola przeznaczonego do badania wzrokowego w postaci ciągu znaków alfanumerycznych i symbolu „&amp;lt;”, ułożonych w dwa lub trzy wiersze; ten ciąg znaków może być odczytywany przez czytniki dokumentów dla łatwiejszej kontroli dokumentów podróży</t>
        </is>
      </c>
      <c r="CD86" s="2" t="inlineStr">
        <is>
          <t>zona de leitura ótica|
zona de leitura automática|
ZLO</t>
        </is>
      </c>
      <c r="CE86" s="2" t="inlineStr">
        <is>
          <t>3|
3|
3</t>
        </is>
      </c>
      <c r="CF86" s="2" t="inlineStr">
        <is>
          <t xml:space="preserve">|
|
</t>
        </is>
      </c>
      <c r="CG86" t="inlineStr">
        <is>
          <t>Zona de inspeção visual sob aforma de uma sequência de carateres alfanuméricos e o símbolo “&amp;lt;”, distribuídos por duas outrês linhas.</t>
        </is>
      </c>
      <c r="CH86" s="2" t="inlineStr">
        <is>
          <t>bandă de citire optică|
MRZ|
zonă de citire optică</t>
        </is>
      </c>
      <c r="CI86" s="2" t="inlineStr">
        <is>
          <t>3|
3|
3</t>
        </is>
      </c>
      <c r="CJ86" s="2" t="inlineStr">
        <is>
          <t xml:space="preserve">|
|
</t>
        </is>
      </c>
      <c r="CK86" t="inlineStr">
        <is>
          <t>bandă inclusă în partea de jos a unui document de călătorie cu citire optică, care reia anumite informații din zona de control vizual a documentului, sub forma unei secvențe de caractere alfanumerice și a simbolului „&amp;lt;”</t>
        </is>
      </c>
      <c r="CL86" s="2" t="inlineStr">
        <is>
          <t>strojovo čitateľná zóna</t>
        </is>
      </c>
      <c r="CM86" s="2" t="inlineStr">
        <is>
          <t>3</t>
        </is>
      </c>
      <c r="CN86" s="2" t="inlineStr">
        <is>
          <t/>
        </is>
      </c>
      <c r="CO86" t="inlineStr">
        <is>
          <t/>
        </is>
      </c>
      <c r="CP86" s="2" t="inlineStr">
        <is>
          <t>strojno berljivo polje</t>
        </is>
      </c>
      <c r="CQ86" s="2" t="inlineStr">
        <is>
          <t>2</t>
        </is>
      </c>
      <c r="CR86" s="2" t="inlineStr">
        <is>
          <t/>
        </is>
      </c>
      <c r="CS86" t="inlineStr">
        <is>
          <t>Strojno berljivo polje (SBP) vsebuje nekaj podatkov iz polja za vizualno preverjanje v obliki zaporedja alfanumeričnih znakov in simbolov "&amp;lt;" v dveh ali treh vrsticah. To zaporedje znakov lahko preberejo naprave za pregledovanje listin, da se olajša pregledovanje potnih listin (OPZ – optično prepoznavanje znakov(082) – oblike črk).</t>
        </is>
      </c>
      <c r="CT86" s="2" t="inlineStr">
        <is>
          <t>MRZ|
maskinläsbart fält</t>
        </is>
      </c>
      <c r="CU86" s="2" t="inlineStr">
        <is>
          <t>3|
3</t>
        </is>
      </c>
      <c r="CV86" s="2" t="inlineStr">
        <is>
          <t xml:space="preserve">|
</t>
        </is>
      </c>
      <c r="CW86" t="inlineStr">
        <is>
          <t>två eller tre rader med information i form av en följd av alfanumeriska tecken och symbolen &amp;lt;</t>
        </is>
      </c>
    </row>
    <row r="87">
      <c r="A87" s="1" t="str">
        <f>HYPERLINK("https://iate.europa.eu/entry/result/3628261/all", "3628261")</f>
        <v>3628261</v>
      </c>
      <c r="B87" t="inlineStr">
        <is>
          <t>LAW</t>
        </is>
      </c>
      <c r="C87" t="inlineStr">
        <is>
          <t>LAW|international law|public international law|free movement of persons|Schengen Agreement|Schengen Information System</t>
        </is>
      </c>
      <c r="D87" t="inlineStr">
        <is>
          <t>yes</t>
        </is>
      </c>
      <c r="E87" t="inlineStr">
        <is>
          <t/>
        </is>
      </c>
      <c r="F87" s="2" t="inlineStr">
        <is>
          <t>потвърдено съвпадение по сигнал</t>
        </is>
      </c>
      <c r="G87" s="2" t="inlineStr">
        <is>
          <t>3</t>
        </is>
      </c>
      <c r="H87" s="2" t="inlineStr">
        <is>
          <t/>
        </is>
      </c>
      <c r="I87" t="inlineStr">
        <is>
          <t/>
        </is>
      </c>
      <c r="J87" s="2" t="inlineStr">
        <is>
          <t>pozitivní nález záznamu</t>
        </is>
      </c>
      <c r="K87" s="2" t="inlineStr">
        <is>
          <t>3</t>
        </is>
      </c>
      <c r="L87" s="2" t="inlineStr">
        <is>
          <t/>
        </is>
      </c>
      <c r="M87" t="inlineStr">
        <is>
          <t>shoda se záznamem vloženým do &lt;a href="https://iate.europa.eu/entry/result/780991/all" target="_blank"&gt;Schengenského informačního systému&lt;/a&gt;</t>
        </is>
      </c>
      <c r="N87" s="2" t="inlineStr">
        <is>
          <t>hit på en indberetning</t>
        </is>
      </c>
      <c r="O87" s="2" t="inlineStr">
        <is>
          <t>3</t>
        </is>
      </c>
      <c r="P87" s="2" t="inlineStr">
        <is>
          <t/>
        </is>
      </c>
      <c r="Q87" t="inlineStr">
        <is>
          <t/>
        </is>
      </c>
      <c r="R87" s="2" t="inlineStr">
        <is>
          <t>Treffer zu einer Ausschreibung</t>
        </is>
      </c>
      <c r="S87" s="2" t="inlineStr">
        <is>
          <t>3</t>
        </is>
      </c>
      <c r="T87" s="2" t="inlineStr">
        <is>
          <t/>
        </is>
      </c>
      <c r="U87" t="inlineStr">
        <is>
          <t/>
        </is>
      </c>
      <c r="V87" s="2" t="inlineStr">
        <is>
          <t>θετική απάντηση όσον αφορά καταχώριση</t>
        </is>
      </c>
      <c r="W87" s="2" t="inlineStr">
        <is>
          <t>3</t>
        </is>
      </c>
      <c r="X87" s="2" t="inlineStr">
        <is>
          <t/>
        </is>
      </c>
      <c r="Y87" t="inlineStr">
        <is>
          <t>αντιστοιχία με καταχώριση που έχει εισαχθεί στο &lt;a href="https://iate.europa.eu/entry/result/780991/en-el" target="_blank"&gt;Σύστημα Πληροφοριών Σένγκεν&lt;/a&gt;</t>
        </is>
      </c>
      <c r="Z87" s="2" t="inlineStr">
        <is>
          <t>hit on alert</t>
        </is>
      </c>
      <c r="AA87" s="2" t="inlineStr">
        <is>
          <t>3</t>
        </is>
      </c>
      <c r="AB87" s="2" t="inlineStr">
        <is>
          <t/>
        </is>
      </c>
      <c r="AC87" t="inlineStr">
        <is>
          <t>match with an alert entered in the &lt;a href="https://iate.europa.eu/entry/result/780991/all" target="_blank"&gt;Schengen Information System&lt;/a&gt;</t>
        </is>
      </c>
      <c r="AD87" s="2" t="inlineStr">
        <is>
          <t>respuesta positiva a una descripción</t>
        </is>
      </c>
      <c r="AE87" s="2" t="inlineStr">
        <is>
          <t>3</t>
        </is>
      </c>
      <c r="AF87" s="2" t="inlineStr">
        <is>
          <t/>
        </is>
      </c>
      <c r="AG87" t="inlineStr">
        <is>
          <t>Coincidencia con una descripción introducida en el &lt;a href="https://iate.europa.eu/entry/result/780991/es" target="_blank"&gt;Sistema de Información de Schengen&lt;/a&gt;.</t>
        </is>
      </c>
      <c r="AH87" s="2" t="inlineStr">
        <is>
          <t>päringutabamus hoiatusteate alusel</t>
        </is>
      </c>
      <c r="AI87" s="2" t="inlineStr">
        <is>
          <t>3</t>
        </is>
      </c>
      <c r="AJ87" s="2" t="inlineStr">
        <is>
          <t/>
        </is>
      </c>
      <c r="AK87" t="inlineStr">
        <is>
          <t/>
        </is>
      </c>
      <c r="AL87" s="2" t="inlineStr">
        <is>
          <t>kuulutuksesta saatu osuma</t>
        </is>
      </c>
      <c r="AM87" s="2" t="inlineStr">
        <is>
          <t>3</t>
        </is>
      </c>
      <c r="AN87" s="2" t="inlineStr">
        <is>
          <t/>
        </is>
      </c>
      <c r="AO87" t="inlineStr">
        <is>
          <t/>
        </is>
      </c>
      <c r="AP87" s="2" t="inlineStr">
        <is>
          <t>réponse positive à un signalement</t>
        </is>
      </c>
      <c r="AQ87" s="2" t="inlineStr">
        <is>
          <t>3</t>
        </is>
      </c>
      <c r="AR87" s="2" t="inlineStr">
        <is>
          <t/>
        </is>
      </c>
      <c r="AS87" t="inlineStr">
        <is>
          <t>correspondance confirmée entre un signalement et des données saisis dans le &lt;a href="https://iate.europa.eu/entry/result/780991/fr" target="_blank"&gt;système d'information Schengen&lt;/a&gt;</t>
        </is>
      </c>
      <c r="AT87" s="2" t="inlineStr">
        <is>
          <t>amas i ndáil le foláireamh</t>
        </is>
      </c>
      <c r="AU87" s="2" t="inlineStr">
        <is>
          <t>3</t>
        </is>
      </c>
      <c r="AV87" s="2" t="inlineStr">
        <is>
          <t/>
        </is>
      </c>
      <c r="AW87" t="inlineStr">
        <is>
          <t/>
        </is>
      </c>
      <c r="AX87" s="2" t="inlineStr">
        <is>
          <t>pogodak koji se odnosi na upozorenje|
pogodak o upozorenju</t>
        </is>
      </c>
      <c r="AY87" s="2" t="inlineStr">
        <is>
          <t>3|
3</t>
        </is>
      </c>
      <c r="AZ87" s="2" t="inlineStr">
        <is>
          <t xml:space="preserve">|
</t>
        </is>
      </c>
      <c r="BA87" t="inlineStr">
        <is>
          <t/>
        </is>
      </c>
      <c r="BB87" s="2" t="inlineStr">
        <is>
          <t>figyelmeztető jelzésekkel kapcsolatos találat</t>
        </is>
      </c>
      <c r="BC87" s="2" t="inlineStr">
        <is>
          <t>3</t>
        </is>
      </c>
      <c r="BD87" s="2" t="inlineStr">
        <is>
          <t/>
        </is>
      </c>
      <c r="BE87" t="inlineStr">
        <is>
          <t/>
        </is>
      </c>
      <c r="BF87" s="2" t="inlineStr">
        <is>
          <t>hit su segnalazione</t>
        </is>
      </c>
      <c r="BG87" s="2" t="inlineStr">
        <is>
          <t>3</t>
        </is>
      </c>
      <c r="BH87" s="2" t="inlineStr">
        <is>
          <t/>
        </is>
      </c>
      <c r="BI87" t="inlineStr">
        <is>
          <t>riscontro positivo relativamente a un insieme di dati inseriti nel SIS che permette alle autorità competenti di identificare una persona o un oggetto al fine di intraprendere un'azione specifica</t>
        </is>
      </c>
      <c r="BJ87" s="2" t="inlineStr">
        <is>
          <t>perspėjimo sutapimas</t>
        </is>
      </c>
      <c r="BK87" s="2" t="inlineStr">
        <is>
          <t>2</t>
        </is>
      </c>
      <c r="BL87" s="2" t="inlineStr">
        <is>
          <t/>
        </is>
      </c>
      <c r="BM87" t="inlineStr">
        <is>
          <t>į Šengeno informacinę sistemą įvesto perspėjimo sutapimas</t>
        </is>
      </c>
      <c r="BN87" s="2" t="inlineStr">
        <is>
          <t>informācijas atbilsme attiecībā uz brīdinājumu</t>
        </is>
      </c>
      <c r="BO87" s="2" t="inlineStr">
        <is>
          <t>2</t>
        </is>
      </c>
      <c r="BP87" s="2" t="inlineStr">
        <is>
          <t/>
        </is>
      </c>
      <c r="BQ87" t="inlineStr">
        <is>
          <t>sakritība ar brīdinājumu, kas ievadīts &lt;a href="https://iate.europa.eu/entry/result/780991/lv" target="_blank"&gt;Šengenas Informācijas sistēmā &lt;/a&gt;</t>
        </is>
      </c>
      <c r="BR87" s="2" t="inlineStr">
        <is>
          <t>hit fuq allert</t>
        </is>
      </c>
      <c r="BS87" s="2" t="inlineStr">
        <is>
          <t>3</t>
        </is>
      </c>
      <c r="BT87" s="2" t="inlineStr">
        <is>
          <t/>
        </is>
      </c>
      <c r="BU87" t="inlineStr">
        <is>
          <t>konkordanza kkonfermata bejn allert u d-&lt;i&gt;data&lt;/i&gt; mdaħħla fis-&lt;a href="https://iate.europa.eu/entry/result/780991/mt" target="_blank"&gt;Sistema ta' Informazzjoni ta' Schengen&lt;/a&gt;, li tippermetti lill-awtoritajiet kompetenti jidentifikaw persuna jew oġġett sabiex ikunu jistgħu jieħdu l-azzjoni meħtieġa</t>
        </is>
      </c>
      <c r="BV87" s="2" t="inlineStr">
        <is>
          <t>treffer met betrekking tot een signalering|
treffer inzake een signalering</t>
        </is>
      </c>
      <c r="BW87" s="2" t="inlineStr">
        <is>
          <t>3|
3</t>
        </is>
      </c>
      <c r="BX87" s="2" t="inlineStr">
        <is>
          <t xml:space="preserve">|
</t>
        </is>
      </c>
      <c r="BY87" t="inlineStr">
        <is>
          <t>match met een &lt;a href="https://iate.europa.eu/entry/result/881070/nl" target="_blank"&gt;signalering&lt;/a&gt; die is ingevoerd in het &lt;a href="https://iate.europa.eu/entry/result/780991/nl" target="_blank"&gt;Schengeninformatiesysteem&lt;/a&gt;</t>
        </is>
      </c>
      <c r="BZ87" s="2" t="inlineStr">
        <is>
          <t>trafienie odnoszące się do wpisu</t>
        </is>
      </c>
      <c r="CA87" s="2" t="inlineStr">
        <is>
          <t>3</t>
        </is>
      </c>
      <c r="CB87" s="2" t="inlineStr">
        <is>
          <t/>
        </is>
      </c>
      <c r="CC87" t="inlineStr">
        <is>
          <t>dopasowanie do wpisu do SIS</t>
        </is>
      </c>
      <c r="CD87" s="2" t="inlineStr">
        <is>
          <t>resposta positiva a uma indicação</t>
        </is>
      </c>
      <c r="CE87" s="2" t="inlineStr">
        <is>
          <t>3</t>
        </is>
      </c>
      <c r="CF87" s="2" t="inlineStr">
        <is>
          <t>proposed</t>
        </is>
      </c>
      <c r="CG87" t="inlineStr">
        <is>
          <t/>
        </is>
      </c>
      <c r="CH87" s="2" t="inlineStr">
        <is>
          <t>rezultat pozitiv privind o semnalare</t>
        </is>
      </c>
      <c r="CI87" s="2" t="inlineStr">
        <is>
          <t>3</t>
        </is>
      </c>
      <c r="CJ87" s="2" t="inlineStr">
        <is>
          <t/>
        </is>
      </c>
      <c r="CK87" t="inlineStr">
        <is>
          <t>rezultat care corespunde unei semnalări introduse în &lt;a href="https://iate.europa.eu/entry/result/780991/ro" target="_blank"&gt;Sistemul de informații Schengen&lt;/a&gt;</t>
        </is>
      </c>
      <c r="CL87" s="2" t="inlineStr">
        <is>
          <t>pozitívna lustrácia zápisu</t>
        </is>
      </c>
      <c r="CM87" s="2" t="inlineStr">
        <is>
          <t>3</t>
        </is>
      </c>
      <c r="CN87" s="2" t="inlineStr">
        <is>
          <t/>
        </is>
      </c>
      <c r="CO87" t="inlineStr">
        <is>
          <t>zhoda so zápisom zaznamenaným v &lt;a href="https://iate.europa.eu/entry/result/780991/sk" target="_blank"&gt;Schengenskom informačnom systéme&lt;/a&gt;</t>
        </is>
      </c>
      <c r="CP87" s="2" t="inlineStr">
        <is>
          <t>zadetek za razpis ukrepa</t>
        </is>
      </c>
      <c r="CQ87" s="2" t="inlineStr">
        <is>
          <t>3</t>
        </is>
      </c>
      <c r="CR87" s="2" t="inlineStr">
        <is>
          <t/>
        </is>
      </c>
      <c r="CS87" t="inlineStr">
        <is>
          <t/>
        </is>
      </c>
      <c r="CT87" s="2" t="inlineStr">
        <is>
          <t>träff på en registrering</t>
        </is>
      </c>
      <c r="CU87" s="2" t="inlineStr">
        <is>
          <t>3</t>
        </is>
      </c>
      <c r="CV87" s="2" t="inlineStr">
        <is>
          <t/>
        </is>
      </c>
      <c r="CW87" t="inlineStr">
        <is>
          <t/>
        </is>
      </c>
    </row>
    <row r="88">
      <c r="A88" s="1" t="str">
        <f>HYPERLINK("https://iate.europa.eu/entry/result/3628245/all", "3628245")</f>
        <v>3628245</v>
      </c>
      <c r="B88" t="inlineStr">
        <is>
          <t>LAW</t>
        </is>
      </c>
      <c r="C88" t="inlineStr">
        <is>
          <t>LAW|international law|public international law|free movement of persons|Schengen Agreement|Schengen Information System</t>
        </is>
      </c>
      <c r="D88" t="inlineStr">
        <is>
          <t>yes</t>
        </is>
      </c>
      <c r="E88" t="inlineStr">
        <is>
          <t/>
        </is>
      </c>
      <c r="F88" s="2" t="inlineStr">
        <is>
          <t>предходен съвпадащ сигнал</t>
        </is>
      </c>
      <c r="G88" s="2" t="inlineStr">
        <is>
          <t>3</t>
        </is>
      </c>
      <c r="H88" s="2" t="inlineStr">
        <is>
          <t/>
        </is>
      </c>
      <c r="I88" t="inlineStr">
        <is>
          <t>сигнал, съхраняван в ШИС, който съвпада със сигнал, който се въвежда или актуализира в ШИС</t>
        </is>
      </c>
      <c r="J88" s="2" t="inlineStr">
        <is>
          <t>záznam, s nímž byla nalezena shoda</t>
        </is>
      </c>
      <c r="K88" s="2" t="inlineStr">
        <is>
          <t>3</t>
        </is>
      </c>
      <c r="L88" s="2" t="inlineStr">
        <is>
          <t/>
        </is>
      </c>
      <c r="M88" t="inlineStr">
        <is>
          <t/>
        </is>
      </c>
      <c r="N88" s="2" t="inlineStr">
        <is>
          <t>matchet indberetning</t>
        </is>
      </c>
      <c r="O88" s="2" t="inlineStr">
        <is>
          <t>3</t>
        </is>
      </c>
      <c r="P88" s="2" t="inlineStr">
        <is>
          <t/>
        </is>
      </c>
      <c r="Q88" t="inlineStr">
        <is>
          <t>indberetning, der er lagret i &lt;a href="https://iate.europa.eu/entry/result/780991/da" target="_blank"&gt;SIS&lt;/a&gt;, og som matcher
en indberetning, der indlæses eller ajourføres i SIS ("&lt;a href="https://iate.europa.eu/entry/result/3628237/da" target="_blank"&gt;matchende indberetning&lt;/a&gt;")</t>
        </is>
      </c>
      <c r="R88" s="2" t="inlineStr">
        <is>
          <t>bei dem Abgleich ermittelte Ausschreibung</t>
        </is>
      </c>
      <c r="S88" s="2" t="inlineStr">
        <is>
          <t>3</t>
        </is>
      </c>
      <c r="T88" s="2" t="inlineStr">
        <is>
          <t/>
        </is>
      </c>
      <c r="U88" t="inlineStr">
        <is>
          <t>im SIS gespeicherte Ausschreibung, die mit einer Ausschreibung übereinstimmt, die in das SIS eingegeben oder im SIS aktualisiert wird („&lt;a href="https://iate.europa.eu/entry/result/3628237/de" target="_blank"&gt;übereinstimmende Ausschreibung&lt;/a&gt;“)</t>
        </is>
      </c>
      <c r="V88" s="2" t="inlineStr">
        <is>
          <t>υπάρχουσα καταχώριση που αντιστοιχεί σε νέα καταχώριση</t>
        </is>
      </c>
      <c r="W88" s="2" t="inlineStr">
        <is>
          <t>3</t>
        </is>
      </c>
      <c r="X88" s="2" t="inlineStr">
        <is>
          <t/>
        </is>
      </c>
      <c r="Y88" t="inlineStr">
        <is>
          <t>καταχώριση που 
είναι αποθηκευμένη στο &lt;a href="https://iate.europa.eu/entry/result/780991/en-el" target="_blank"&gt;Σύστημα Πληροφοριών Σένγκεν&lt;/a&gt; και η οποία αντιστοιχεί σε καταχώριση που εισάγεται ή 
επικαιροποιείται εκεί (&lt;a href="https://iate.europa.eu/entry/result/3628237/en-el" target="_blank"&gt;νέα καταχώριση που αντιστοιχεί σε υπάρχουσα καταχώριση&lt;/a&gt;)</t>
        </is>
      </c>
      <c r="Z88" s="2" t="inlineStr">
        <is>
          <t>matched alert</t>
        </is>
      </c>
      <c r="AA88" s="2" t="inlineStr">
        <is>
          <t>3</t>
        </is>
      </c>
      <c r="AB88" s="2" t="inlineStr">
        <is>
          <t/>
        </is>
      </c>
      <c r="AC88" t="inlineStr">
        <is>
          <t>alert stored in the &lt;a href="https://iate.europa.eu/entry/result/780991/en" target="_blank"&gt;Schengen Information System&lt;/a&gt; that matches with an alert being 
entered or updated therein (&lt;a href="https://iate.europa.eu/entry/result/3628237/en" target="_blank"&gt;matching alert&lt;/a&gt;)</t>
        </is>
      </c>
      <c r="AD88" s="2" t="inlineStr">
        <is>
          <t>descripción concordante</t>
        </is>
      </c>
      <c r="AE88" s="2" t="inlineStr">
        <is>
          <t>3</t>
        </is>
      </c>
      <c r="AF88" s="2" t="inlineStr">
        <is>
          <t/>
        </is>
      </c>
      <c r="AG88" t="inlineStr">
        <is>
          <t>Descripción
almacenada en el &lt;a href="https://iate.europa.eu/entry/result/780991/es" target="_blank"&gt;SIS&lt;/a&gt;, que coincide con una descripción que se introduce o
actualiza en el SIS («&lt;a href="https://iate.europa.eu/entry/result/3628237/es" target="_blank"&gt;descripción coincidente&lt;/a&gt;»)</t>
        </is>
      </c>
      <c r="AH88" s="2" t="inlineStr">
        <is>
          <t>varasem teade</t>
        </is>
      </c>
      <c r="AI88" s="2" t="inlineStr">
        <is>
          <t>3</t>
        </is>
      </c>
      <c r="AJ88" s="2" t="inlineStr">
        <is>
          <t/>
        </is>
      </c>
      <c r="AK88" t="inlineStr">
        <is>
          <t>SISis juba säilitatav hoiatusteade, mis langeb
kokku SISi sisestatava või seal ajakohastatava hoiatusteatega („&lt;a href="https://iate.europa.eu/entry/result/3628237/et" target="_blank"&gt;kokkulangev teade&lt;/a&gt;“)</t>
        </is>
      </c>
      <c r="AL88" s="2" t="inlineStr">
        <is>
          <t>aiempi vastaava kuulutus</t>
        </is>
      </c>
      <c r="AM88" s="2" t="inlineStr">
        <is>
          <t>3</t>
        </is>
      </c>
      <c r="AN88" s="2" t="inlineStr">
        <is>
          <t/>
        </is>
      </c>
      <c r="AO88" t="inlineStr">
        <is>
          <t>SIS-järjestelmään jo tallennettu kuulutus, joka vastaa &lt;a href="https://iate.europa.eu/entry/result/780991/fi" target="_blank"&gt;SIS-järjestelmään&lt;/a&gt; tallennettavaa tai päivitettävää kuulutusta (’&lt;a href="https://iate.europa.eu/entry/result/3628237/fi" target="_blank"&gt;vastaava kuulutus&lt;/a&gt;’)</t>
        </is>
      </c>
      <c r="AP88" s="2" t="inlineStr">
        <is>
          <t>signalement découvert</t>
        </is>
      </c>
      <c r="AQ88" s="2" t="inlineStr">
        <is>
          <t>3</t>
        </is>
      </c>
      <c r="AR88" s="2" t="inlineStr">
        <is>
          <t/>
        </is>
      </c>
      <c r="AS88" t="inlineStr">
        <is>
          <t>signalement stocké en premier lieu dans le &lt;a href="https://iate.europa.eu/entry/result/780991/fr" target="_blank"&gt;système d'information Schengen&lt;/a&gt;, qui correspond à un &lt;a href="https://iate.europa.eu/entry/result/3628237/fr" target="_blank"&gt;signalement correspondant&lt;/a&gt; introduit ou actualisé en second lieu dans celui-ci</t>
        </is>
      </c>
      <c r="AT88" s="2" t="inlineStr">
        <is>
          <t>foláireamh meaitseáilte</t>
        </is>
      </c>
      <c r="AU88" s="2" t="inlineStr">
        <is>
          <t>3</t>
        </is>
      </c>
      <c r="AV88" s="2" t="inlineStr">
        <is>
          <t/>
        </is>
      </c>
      <c r="AW88" t="inlineStr">
        <is>
          <t/>
        </is>
      </c>
      <c r="AX88" s="2" t="inlineStr">
        <is>
          <t>pronađeno upozorenje</t>
        </is>
      </c>
      <c r="AY88" s="2" t="inlineStr">
        <is>
          <t>3</t>
        </is>
      </c>
      <c r="AZ88" s="2" t="inlineStr">
        <is>
          <t/>
        </is>
      </c>
      <c r="BA88" t="inlineStr">
        <is>
          <t>upozorenje pohranjeno u &lt;a href="https://iate.europa.eu/entry/result/780991/hr" target="_blank"&gt;SIS&lt;/a&gt;-u koje se podudara s upozorenjem koje se
unosi u SIS ili ažurira u SIS-u („&lt;a href="https://iate.europa.eu/entry/result/3628237/hr" target="_blank"&gt;podudarno upozorenje&lt;/a&gt;”);</t>
        </is>
      </c>
      <c r="BB88" s="2" t="inlineStr">
        <is>
          <t>az egyezés alapját adó figyelmeztető jelzés</t>
        </is>
      </c>
      <c r="BC88" s="2" t="inlineStr">
        <is>
          <t>3</t>
        </is>
      </c>
      <c r="BD88" s="2" t="inlineStr">
        <is>
          <t/>
        </is>
      </c>
      <c r="BE88" t="inlineStr">
        <is>
          <t>a
SIS-ben tárolt olyan figyelmeztető jelzés, amely megegyezik egy, a SIS-ben
bevitel vagy frissítés alatt álló figyelmeztető jelzéssel („egyező
figyelmeztető jelzéssel”)</t>
        </is>
      </c>
      <c r="BF88" s="2" t="inlineStr">
        <is>
          <t>segnalazione abbinata</t>
        </is>
      </c>
      <c r="BG88" s="2" t="inlineStr">
        <is>
          <t>3</t>
        </is>
      </c>
      <c r="BH88" s="2" t="inlineStr">
        <is>
          <t/>
        </is>
      </c>
      <c r="BI88" t="inlineStr">
        <is>
          <t>segnalazione memorizzata nel
&lt;a href="https://iate.europa.eu/entry/result/780991/en-it" target="_blank"&gt;sistema d'informazione Schengen&lt;/a&gt; (SIS) che coincide con una segnalazione inserita o aggiornata in tale sistema ("segnalazione
corrispondente");</t>
        </is>
      </c>
      <c r="BJ88" s="2" t="inlineStr">
        <is>
          <t>perspėjimas, dėl kurio nustatyta atitiktis</t>
        </is>
      </c>
      <c r="BK88" s="2" t="inlineStr">
        <is>
          <t>3</t>
        </is>
      </c>
      <c r="BL88" s="2" t="inlineStr">
        <is>
          <t/>
        </is>
      </c>
      <c r="BM88" t="inlineStr">
        <is>
          <t>SIS
sistemoje saugomas perspėjimas, kuris atitinka į SIS sistemą įvedamą ar
atnaujinamą perspėjimą (atitinkantį perspėjimą)</t>
        </is>
      </c>
      <c r="BN88" s="2" t="inlineStr">
        <is>
          <t>brīdinājums, kam konstatēta atbilstība</t>
        </is>
      </c>
      <c r="BO88" s="2" t="inlineStr">
        <is>
          <t>2</t>
        </is>
      </c>
      <c r="BP88" s="2" t="inlineStr">
        <is>
          <t/>
        </is>
      </c>
      <c r="BQ88" t="inlineStr">
        <is>
          <t>&lt;a href="https://iate.europa.eu/entry/result/780991/lv" target="_blank"&gt;&lt;i&gt;SIS&lt;/i&gt; [&lt;i&gt;Šengenas Informācijas sistēmā&lt;/i&gt;]&lt;/a&gt; glabāts brīdinājums, kurš atbilst brīdinājumam, kas tiek ievadīts
vai atjaunināts &lt;i&gt;SIS&lt;/i&gt; (“&lt;a href="https://iate.europa.eu/entry/result/3628237/lv" target="_blank"&gt;atbilstīgs brīdinājums&lt;/a&gt;”)</t>
        </is>
      </c>
      <c r="BR88" s="2" t="inlineStr">
        <is>
          <t>allert konkordat</t>
        </is>
      </c>
      <c r="BS88" s="2" t="inlineStr">
        <is>
          <t>3</t>
        </is>
      </c>
      <c r="BT88" s="2" t="inlineStr">
        <is>
          <t/>
        </is>
      </c>
      <c r="BU88" t="inlineStr">
        <is>
          <t>allert maħżun fis-&lt;a href="https://iate.europa.eu/entry/result/780991/mt" target="_blank"&gt;Sistema ta' Informazzjoni ta' Schengen&lt;/a&gt;, li jkun jaqbel ma’ allert imdaħħal jew aġġornat f'din is-Sistema (&lt;a href="https://iate.europa.eu/entry/result/3628237/mt" target="_blank"&gt;allert konkordanti&lt;/a&gt;)</t>
        </is>
      </c>
      <c r="BV88" s="2" t="inlineStr">
        <is>
          <t>gematchte signalering</t>
        </is>
      </c>
      <c r="BW88" s="2" t="inlineStr">
        <is>
          <t>3</t>
        </is>
      </c>
      <c r="BX88" s="2" t="inlineStr">
        <is>
          <t/>
        </is>
      </c>
      <c r="BY88" t="inlineStr">
        <is>
          <t>"in het &lt;a href="https://iate.europa.eu/entry/result/780991/nl" target="_blank"&gt;SIS&lt;/a&gt; opgeslagen &lt;a href="https://iate.europa.eu/entry/result/881070/nl" target="_blank"&gt;signalering&lt;/a&gt; die matcht met een 
signalering die in het SIS wordt opgenomen of bijgewerkt ('&lt;a href="https://iate.europa.eu/entry/result/3628237/nl" target="_blank"&gt;matchende signalering&lt;/a&gt;')"</t>
        </is>
      </c>
      <c r="BZ88" s="2" t="inlineStr">
        <is>
          <t>dopasowany wpis</t>
        </is>
      </c>
      <c r="CA88" s="2" t="inlineStr">
        <is>
          <t>3</t>
        </is>
      </c>
      <c r="CB88" s="2" t="inlineStr">
        <is>
          <t/>
        </is>
      </c>
      <c r="CC88" t="inlineStr">
        <is>
          <t>wpis przechowywany w SIS, który jest zgodny
z wpisem wprowadzanym do SIS lub w nim aktualizowanym („&lt;a href="https://iate.europa.eu/entry/result/3628237/pl" target="_blank"&gt;pasujący wpis&lt;/a&gt;”)</t>
        </is>
      </c>
      <c r="CD88" s="2" t="inlineStr">
        <is>
          <t>indicação correspondida</t>
        </is>
      </c>
      <c r="CE88" s="2" t="inlineStr">
        <is>
          <t>3</t>
        </is>
      </c>
      <c r="CF88" s="2" t="inlineStr">
        <is>
          <t>proposed</t>
        </is>
      </c>
      <c r="CG88" t="inlineStr">
        <is>
          <t>Indicação armazenada no Sistema de informação Schengen (SIS) que corresponde a uma indicação introduzida ou atualizada no SIS («&lt;a href="https://iate.europa.eu/entry/result/3628237/pt" target="_blank"&gt;indicação correspondente&lt;/a&gt;»).</t>
        </is>
      </c>
      <c r="CH88" s="2" t="inlineStr">
        <is>
          <t>semnalare găsită prin corespondență</t>
        </is>
      </c>
      <c r="CI88" s="2" t="inlineStr">
        <is>
          <t>3</t>
        </is>
      </c>
      <c r="CJ88" s="2" t="inlineStr">
        <is>
          <t/>
        </is>
      </c>
      <c r="CK88" t="inlineStr">
        <is>
          <t>semnalare stocată în &lt;a href="https://iate.europa.eu/entry/result/780991/ro" target="_blank"&gt;SIS&lt;/a&gt;, care corespunde unei
semnalări introduse sau actualizate în SIS (&lt;a href="https://iate.europa.eu/entry/result/3628237/ro" target="_blank"&gt;semnalare pusă în corespondență&lt;/a&gt;)</t>
        </is>
      </c>
      <c r="CL88" s="2" t="inlineStr">
        <is>
          <t>zhodný zápis</t>
        </is>
      </c>
      <c r="CM88" s="2" t="inlineStr">
        <is>
          <t>3</t>
        </is>
      </c>
      <c r="CN88" s="2" t="inlineStr">
        <is>
          <t/>
        </is>
      </c>
      <c r="CO88" t="inlineStr">
        <is>
          <t>zápis uchovávaný v SIS, ktorý sa zhoduje so zápisom vkladaným 
do SIS alebo aktualizovaným v SIS (&lt;a href="https://iate.europa.eu/entry/result/3628237/sk" target="_blank"&gt;zhodujúci sa zápis&lt;/a&gt;)</t>
        </is>
      </c>
      <c r="CP88" s="2" t="inlineStr">
        <is>
          <t>ugotovljeno ujemanje razpisa ukrepa</t>
        </is>
      </c>
      <c r="CQ88" s="2" t="inlineStr">
        <is>
          <t>3</t>
        </is>
      </c>
      <c r="CR88" s="2" t="inlineStr">
        <is>
          <t/>
        </is>
      </c>
      <c r="CS88" t="inlineStr">
        <is>
          <t>razpis ukrepa, shranjen v &lt;a href="https://iate.europa.eu/entry/result/780991/sl" target="_blank"&gt;Schengenskem informacijskem sistemu (SIS)&lt;/a&gt;, ki se 
ujema z razpisom ukrepa, ki se vnaša ali posodablja v SIS (&lt;a href="https://iate.europa.eu/entry/result/3628237/sl" target="_blank"&gt;ujemajoči se razpis ukrepa&lt;/a&gt;)</t>
        </is>
      </c>
      <c r="CT88" s="2" t="inlineStr">
        <is>
          <t>matchad registrering</t>
        </is>
      </c>
      <c r="CU88" s="2" t="inlineStr">
        <is>
          <t>3</t>
        </is>
      </c>
      <c r="CV88" s="2" t="inlineStr">
        <is>
          <t/>
        </is>
      </c>
      <c r="CW88" t="inlineStr">
        <is>
          <t>registrering som finns
lagrad i &lt;a href="https://iate.europa.eu/entry/result/780991" target="_blank"&gt;SIS &lt;/a&gt;och som matchar en registrering som läggs in eller uppdateras i
SIS (&lt;i&gt;&lt;a href="https://iate.europa.eu/entry/result/3628237" target="_blank"&gt;matchande registrering&lt;/a&gt;&lt;/i&gt;)</t>
        </is>
      </c>
    </row>
    <row r="89">
      <c r="A89" s="1" t="str">
        <f>HYPERLINK("https://iate.europa.eu/entry/result/3628237/all", "3628237")</f>
        <v>3628237</v>
      </c>
      <c r="B89" t="inlineStr">
        <is>
          <t>LAW</t>
        </is>
      </c>
      <c r="C89" t="inlineStr">
        <is>
          <t>LAW|international law|public international law|free movement of persons|Schengen Agreement|Schengen Information System</t>
        </is>
      </c>
      <c r="D89" t="inlineStr">
        <is>
          <t>yes</t>
        </is>
      </c>
      <c r="E89" t="inlineStr">
        <is>
          <t/>
        </is>
      </c>
      <c r="F89" s="2" t="inlineStr">
        <is>
          <t>сигнал, съвпадащ с предходен сигнал</t>
        </is>
      </c>
      <c r="G89" s="2" t="inlineStr">
        <is>
          <t>3</t>
        </is>
      </c>
      <c r="H89" s="2" t="inlineStr">
        <is>
          <t/>
        </is>
      </c>
      <c r="I89" t="inlineStr">
        <is>
          <t>сигнал, който се въвежда или актуализира в ШИС и който съвпада със сигнал, вече съхраняван в ШИС</t>
        </is>
      </c>
      <c r="J89" s="2" t="inlineStr">
        <is>
          <t>shodný záznam</t>
        </is>
      </c>
      <c r="K89" s="2" t="inlineStr">
        <is>
          <t>3</t>
        </is>
      </c>
      <c r="L89" s="2" t="inlineStr">
        <is>
          <t/>
        </is>
      </c>
      <c r="M89" t="inlineStr">
        <is>
          <t/>
        </is>
      </c>
      <c r="N89" s="2" t="inlineStr">
        <is>
          <t>matchende indberetning</t>
        </is>
      </c>
      <c r="O89" s="2" t="inlineStr">
        <is>
          <t>3</t>
        </is>
      </c>
      <c r="P89" s="2" t="inlineStr">
        <is>
          <t/>
        </is>
      </c>
      <c r="Q89" t="inlineStr">
        <is>
          <t>indberetning, der indlæses eller ajourføres i
&lt;a href="https://iate.europa.eu/entry/result/780991/da" target="_blank"&gt;SIS&lt;/a&gt;, og som svarer til en indberetning, der allerede er lagret i SIS ("&lt;a href="https://iate.europa.eu/entry/result/3628245/da" target="_blank"&gt;matchet indberetning&lt;/a&gt;")</t>
        </is>
      </c>
      <c r="R89" s="2" t="inlineStr">
        <is>
          <t>übereinstimmende Ausschreibung</t>
        </is>
      </c>
      <c r="S89" s="2" t="inlineStr">
        <is>
          <t>3</t>
        </is>
      </c>
      <c r="T89" s="2" t="inlineStr">
        <is>
          <t/>
        </is>
      </c>
      <c r="U89" t="inlineStr">
        <is>
          <t>Ausschreibung, die in das SIS eingegeben oder im SIS aktualisiert wird und mit einer bestehenden Ausschreibung im SIS übereinstimmt („&lt;a href="https://iate.europa.eu/entry/result/3628245/de" target="_blank"&gt;bei dem Abgleich ermittelte Ausschreibung&lt;/a&gt;“)</t>
        </is>
      </c>
      <c r="V89" s="2" t="inlineStr">
        <is>
          <t>νέα καταχώριση που αντιστοιχεί σε υπάρχουσα καταχώριση</t>
        </is>
      </c>
      <c r="W89" s="2" t="inlineStr">
        <is>
          <t>3</t>
        </is>
      </c>
      <c r="X89" s="2" t="inlineStr">
        <is>
          <t/>
        </is>
      </c>
      <c r="Y89" t="inlineStr">
        <is>
          <t>καταχώριση που 
εισάγεται ή επικαιροποιείται στο &lt;a href="https://iate.europa.eu/entry/result/780991/en-el" target="_blank"&gt;Σύστημα Πληροφοριών Σένγκεν&lt;/a&gt; και η οποία αντιστοιχεί σε καταχώριση που 
είναι ήδη αποθηκευμένη εκεί (&lt;a href="https://iate.europa.eu/entry/result/3628245/en-el" target="_blank"&gt;υπάρχουσα καταχώριση που αντιστοιχεί στη νέα καταχώριση&lt;/a&gt;)</t>
        </is>
      </c>
      <c r="Z89" s="2" t="inlineStr">
        <is>
          <t>matching alert</t>
        </is>
      </c>
      <c r="AA89" s="2" t="inlineStr">
        <is>
          <t>3</t>
        </is>
      </c>
      <c r="AB89" s="2" t="inlineStr">
        <is>
          <t/>
        </is>
      </c>
      <c r="AC89" t="inlineStr">
        <is>
          <t>alert being entered or updated in the &lt;a href="https://iate.europa.eu/entry/result/780991/en" target="_blank"&gt;Schengen Information System&lt;/a&gt; that matches with 
an alert already stored therein (&lt;a href="https://iate.europa.eu/entry/result/3628245/en" target="_blank"&gt;matched alert&lt;/a&gt;)</t>
        </is>
      </c>
      <c r="AD89" s="2" t="inlineStr">
        <is>
          <t>descripción coincidente</t>
        </is>
      </c>
      <c r="AE89" s="2" t="inlineStr">
        <is>
          <t>3</t>
        </is>
      </c>
      <c r="AF89" s="2" t="inlineStr">
        <is>
          <t/>
        </is>
      </c>
      <c r="AG89" t="inlineStr">
        <is>
          <t>Descripción
que se ha introducido o actualizado en el &lt;a href="https://iate.europa.eu/entry/result/780991/es" target="_blank"&gt;SIS&lt;/a&gt;, que concuerda con una
descripción ya almacenada en el SIS («&lt;a href="https://iate.europa.eu/entry/result/3628245/es" target="_blank"&gt;descripción concordante&lt;/a&gt;»).</t>
        </is>
      </c>
      <c r="AH89" s="2" t="inlineStr">
        <is>
          <t>kokkulangev teade</t>
        </is>
      </c>
      <c r="AI89" s="2" t="inlineStr">
        <is>
          <t>3</t>
        </is>
      </c>
      <c r="AJ89" s="2" t="inlineStr">
        <is>
          <t/>
        </is>
      </c>
      <c r="AK89" t="inlineStr">
        <is>
          <t>SISi sisestatav või SISis ajakohastatav
hoiatusteade, mis langeb kokku SISis juba säilitatava hoiatusteatega („&lt;a href="https://iate.europa.eu/entry/result/3628245/et" target="_blank"&gt;varasem teade&lt;/a&gt;“)</t>
        </is>
      </c>
      <c r="AL89" s="2" t="inlineStr">
        <is>
          <t>vastaava kuulutus</t>
        </is>
      </c>
      <c r="AM89" s="2" t="inlineStr">
        <is>
          <t>3</t>
        </is>
      </c>
      <c r="AN89" s="2" t="inlineStr">
        <is>
          <t/>
        </is>
      </c>
      <c r="AO89" t="inlineStr">
        <is>
          <t>SIS-järjestelmään tallennettava tai päivitettävä kuulutus, joka vastaa &lt;a href="https://iate.europa.eu/entry/result/780991/fi" target="_blank"&gt;SIS-järjestelmään&lt;/a&gt; jo tallennettua kuulutusta (’&lt;a href="https://iate.europa.eu/entry/result/3628245/fi" target="_blank"&gt;aiempi vastaava kuulutus&lt;/a&gt;’)</t>
        </is>
      </c>
      <c r="AP89" s="2" t="inlineStr">
        <is>
          <t>signalement correspondant</t>
        </is>
      </c>
      <c r="AQ89" s="2" t="inlineStr">
        <is>
          <t>3</t>
        </is>
      </c>
      <c r="AR89" s="2" t="inlineStr">
        <is>
          <t/>
        </is>
      </c>
      <c r="AS89" t="inlineStr">
        <is>
          <t>signalement introduit ou actualisé dans le &lt;a href="https://iate.europa.eu/entry/result/780991/fr" target="_blank"&gt;système d'information Schengen&lt;/a&gt;, qui correspond à un &lt;a href="https://iate.europa.eu/entry/result/3628245/fr" target="_blank"&gt;signalement découvert&lt;/a&gt; déjà stocké dans celui-ci</t>
        </is>
      </c>
      <c r="AT89" s="2" t="inlineStr">
        <is>
          <t>foláireamh meaitseála</t>
        </is>
      </c>
      <c r="AU89" s="2" t="inlineStr">
        <is>
          <t>3</t>
        </is>
      </c>
      <c r="AV89" s="2" t="inlineStr">
        <is>
          <t/>
        </is>
      </c>
      <c r="AW89" t="inlineStr">
        <is>
          <t/>
        </is>
      </c>
      <c r="AX89" s="2" t="inlineStr">
        <is>
          <t>podudarno upozorenje</t>
        </is>
      </c>
      <c r="AY89" s="2" t="inlineStr">
        <is>
          <t>3</t>
        </is>
      </c>
      <c r="AZ89" s="2" t="inlineStr">
        <is>
          <t/>
        </is>
      </c>
      <c r="BA89" t="inlineStr">
        <is>
          <t>upozorenje koje se unosi u &lt;a href="https://iate.europa.eu/entry/result/780991/hr" target="_blank"&gt;SIS&lt;/a&gt; ili ažurira u SIS-u i koje se podudara s
upozorenjem koje je već pohranjeno u SIS-u („&lt;a href="https://iate.europa.eu/entry/result/3628245/hr" target="_blank"&gt;pronađeno upozorenje&lt;/a&gt;”);</t>
        </is>
      </c>
      <c r="BB89" s="2" t="inlineStr">
        <is>
          <t>egyező figyelmeztető jelzés</t>
        </is>
      </c>
      <c r="BC89" s="2" t="inlineStr">
        <is>
          <t>3</t>
        </is>
      </c>
      <c r="BD89" s="2" t="inlineStr">
        <is>
          <t/>
        </is>
      </c>
      <c r="BE89" t="inlineStr">
        <is>
          <t>a SIS-ben bevitel vagy frissítés alatt álló
olyan figyelmeztető jelzés, amely megegyezik egy, a SIS-ben már tárolt
figyelmeztető jelzéssel („az egyezés alapját adó figyelmeztető jelzéssel”)</t>
        </is>
      </c>
      <c r="BF89" s="2" t="inlineStr">
        <is>
          <t>segnalazione corrispondente</t>
        </is>
      </c>
      <c r="BG89" s="2" t="inlineStr">
        <is>
          <t>3</t>
        </is>
      </c>
      <c r="BH89" s="2" t="inlineStr">
        <is>
          <t/>
        </is>
      </c>
      <c r="BI89" t="inlineStr">
        <is>
          <t>segnalazione inserita o
aggiornata nel &lt;a href="https://iate.europa.eu/entry/result/780991/en-it" target="_blank"&gt;sistema d'informazione Schengen&lt;/a&gt; (SIS) che coincide con una segnalazione già memorizzata in tale sistema ("&lt;a href="https://iate.europa.eu/entry/result/3628245/en-it" target="_blank"&gt;segnalazione abbinata&lt;/a&gt;")</t>
        </is>
      </c>
      <c r="BJ89" s="2" t="inlineStr">
        <is>
          <t>atitinkantis perspėjimas</t>
        </is>
      </c>
      <c r="BK89" s="2" t="inlineStr">
        <is>
          <t>3</t>
        </is>
      </c>
      <c r="BL89" s="2" t="inlineStr">
        <is>
          <t/>
        </is>
      </c>
      <c r="BM89" t="inlineStr">
        <is>
          <t>į SIS sistemą
įvedamas ar atnaujinamas perspėjimas, kuris atitinka SIS sistemoje jau saugomą
perspėjimą (perspėjimą, dėl kurio nustatyta atitiktis)</t>
        </is>
      </c>
      <c r="BN89" s="2" t="inlineStr">
        <is>
          <t>atbilstīgs brīdinājums</t>
        </is>
      </c>
      <c r="BO89" s="2" t="inlineStr">
        <is>
          <t>2</t>
        </is>
      </c>
      <c r="BP89" s="2" t="inlineStr">
        <is>
          <t/>
        </is>
      </c>
      <c r="BQ89" t="inlineStr">
        <is>
          <t>Šengenas informācijas sistēmā ievadīts
vai atjaunināts brīdinājums, kas atbilst brīdinājumam, kurš jau tiek glabāts &lt;a href="https://iate.europa.eu/entry/result/780991/lv" target="_blank"&gt;&lt;i&gt;SIS&lt;/i&gt; [&lt;i&gt;Šengenas informācijas sistēmā&lt;/i&gt;]&lt;/a&gt; (“&lt;a href="https://iate.europa.eu/entry/result/3628245/lv" target="_blank"&gt;brīdinājums, kam konstatēta atbilstība&lt;/a&gt;”)</t>
        </is>
      </c>
      <c r="BR89" s="2" t="inlineStr">
        <is>
          <t>allert konkordanti</t>
        </is>
      </c>
      <c r="BS89" s="2" t="inlineStr">
        <is>
          <t>3</t>
        </is>
      </c>
      <c r="BT89" s="2" t="inlineStr">
        <is>
          <t/>
        </is>
      </c>
      <c r="BU89" t="inlineStr">
        <is>
          <t>allert li jiddaħħal jew li jiġi aġġornat fis-&lt;a href="https://iate.europa.eu/entry/result/780991/mt" target="_blank"&gt;Sistema ta' Informazzjoni ta' Schengen&lt;/a&gt;, u li jkun jaqbel ma’ allert diġà maħżun f'din is-Sistema (&lt;a href="https://iate.europa.eu/entry/result/3628245/mt" target="_blank"&gt;allert konkordat&lt;/a&gt;)</t>
        </is>
      </c>
      <c r="BV89" s="2" t="inlineStr">
        <is>
          <t>matchende signalering</t>
        </is>
      </c>
      <c r="BW89" s="2" t="inlineStr">
        <is>
          <t>3</t>
        </is>
      </c>
      <c r="BX89" s="2" t="inlineStr">
        <is>
          <t/>
        </is>
      </c>
      <c r="BY89" t="inlineStr">
        <is>
          <t>"&lt;a href="https://iate.europa.eu/entry/result/881070/nl" target="_blank"&gt;signalering&lt;/a&gt; die in het &lt;a href="https://iate.europa.eu/entry/result/780991/nl" target="_blank"&gt;SIS&lt;/a&gt; wordt opgenomen of 
bijgewerkt en die matcht met een reeds in het SIS opgeslagen signalering ('&lt;a href="https://iate.europa.eu/entry/result/3628245/all" target="_blank"&gt;gematchte signalering&lt;/a&gt;')"</t>
        </is>
      </c>
      <c r="BZ89" s="2" t="inlineStr">
        <is>
          <t>pasujący wpis</t>
        </is>
      </c>
      <c r="CA89" s="2" t="inlineStr">
        <is>
          <t>3</t>
        </is>
      </c>
      <c r="CB89" s="2" t="inlineStr">
        <is>
          <t/>
        </is>
      </c>
      <c r="CC89" t="inlineStr">
        <is>
          <t>wpis wprowadzany do SIS lub w nim aktualizowany, który
jest zgodny z wpisem już przechowywanym w SIS („&lt;a href="https://iate.europa.eu/entry/result/3628245/pl" target="_blank"&gt;dopasowany wpis&lt;/a&gt;”)</t>
        </is>
      </c>
      <c r="CD89" s="2" t="inlineStr">
        <is>
          <t>indicação correspondente</t>
        </is>
      </c>
      <c r="CE89" s="2" t="inlineStr">
        <is>
          <t>3</t>
        </is>
      </c>
      <c r="CF89" s="2" t="inlineStr">
        <is>
          <t>proposed</t>
        </is>
      </c>
      <c r="CG89" t="inlineStr">
        <is>
          <t>Indicação introduzida ou atualizada no Sistema de informação Schengen (SIS) que corresponde a uma indicação já armazenada no SIS («&lt;a href="https://iate.europa.eu/entry/result/3628245/pt" target="_blank"&gt;indicação correspondida&lt;/a&gt;»).</t>
        </is>
      </c>
      <c r="CH89" s="2" t="inlineStr">
        <is>
          <t>semnalare pusă în corespondență</t>
        </is>
      </c>
      <c r="CI89" s="2" t="inlineStr">
        <is>
          <t>3</t>
        </is>
      </c>
      <c r="CJ89" s="2" t="inlineStr">
        <is>
          <t/>
        </is>
      </c>
      <c r="CK89" t="inlineStr">
        <is>
          <t>semnalare introdusă sau actualizată în &lt;a href="https://iate.europa.eu/entry/result/780991/ro" target="_blank"&gt;SIS&lt;/a&gt;, care
corespunde unei semnalări deja stocate în SIS (&lt;a href="https://iate.europa.eu/entry/result/3628245/ro" target="_blank"&gt;semnalare găsită prin corespondență&lt;/a&gt;)</t>
        </is>
      </c>
      <c r="CL89" s="2" t="inlineStr">
        <is>
          <t>zhodujúci sa zápis</t>
        </is>
      </c>
      <c r="CM89" s="2" t="inlineStr">
        <is>
          <t>3</t>
        </is>
      </c>
      <c r="CN89" s="2" t="inlineStr">
        <is>
          <t/>
        </is>
      </c>
      <c r="CO89" t="inlineStr">
        <is>
          <t>zápis vkladaný do SIS alebo aktualizovaný v SIS, ktorý sa 
zhoduje so zápisom, ktorý sa už v SIS uchováva (&lt;a href="https://iate.europa.eu/entry/result/3628245/sk" target="_blank"&gt;zhodný zápis&lt;/a&gt;)</t>
        </is>
      </c>
      <c r="CP89" s="2" t="inlineStr">
        <is>
          <t>ujemajoči se razpis ukrepa</t>
        </is>
      </c>
      <c r="CQ89" s="2" t="inlineStr">
        <is>
          <t>3</t>
        </is>
      </c>
      <c r="CR89" s="2" t="inlineStr">
        <is>
          <t/>
        </is>
      </c>
      <c r="CS89" t="inlineStr">
        <is>
          <t>razpis ukrepa, ki se vnaša ali posodablja v &lt;a href="https://iate.europa.eu/entry/result/780991/sl" target="_blank"&gt;Schengenskem informacijskem sistemu&lt;/a&gt; in se ujema z razpisom ukrepa, ki je že v njem že shranjen (&lt;a href="https://iate.europa.eu/entry/result/3628245/sl" target="_blank"&gt;ugotovljeno ujemanje razpisa ukrepa&lt;/a&gt;)</t>
        </is>
      </c>
      <c r="CT89" s="2" t="inlineStr">
        <is>
          <t>matchande registrering</t>
        </is>
      </c>
      <c r="CU89" s="2" t="inlineStr">
        <is>
          <t>3</t>
        </is>
      </c>
      <c r="CV89" s="2" t="inlineStr">
        <is>
          <t/>
        </is>
      </c>
      <c r="CW89" t="inlineStr">
        <is>
          <t>registrering som läggs in
eller uppdateras i &lt;a href="https://iate.europa.eu/entry/result/780991" target="_blank"&gt;SIS &lt;/a&gt;och som matchar en registrering som redan finns lagrad i
SIS (&lt;i&gt;&lt;a href="https://iate.europa.eu/entry/result/3628245" target="_blank"&gt;matchad registrering&lt;/a&gt;&lt;/i&gt;)</t>
        </is>
      </c>
    </row>
    <row r="90">
      <c r="A90" s="1" t="str">
        <f>HYPERLINK("https://iate.europa.eu/entry/result/3628234/all", "3628234")</f>
        <v>3628234</v>
      </c>
      <c r="B90" t="inlineStr">
        <is>
          <t>LAW</t>
        </is>
      </c>
      <c r="C90" t="inlineStr">
        <is>
          <t>LAW|international law|public international law|free movement of persons|Schengen Agreement|Schengen Information System</t>
        </is>
      </c>
      <c r="D90" t="inlineStr">
        <is>
          <t>yes</t>
        </is>
      </c>
      <c r="E90" t="inlineStr">
        <is>
          <t/>
        </is>
      </c>
      <c r="F90" s="2" t="inlineStr">
        <is>
          <t>формуляр за докладване на потвърдено съвпадение</t>
        </is>
      </c>
      <c r="G90" s="2" t="inlineStr">
        <is>
          <t>3</t>
        </is>
      </c>
      <c r="H90" s="2" t="inlineStr">
        <is>
          <t/>
        </is>
      </c>
      <c r="I90" t="inlineStr">
        <is>
          <t>формуляр SIRENE, използван от
бюрото SIRENE на изпълняващата държава членка за докладване на потвърдено
съвпадение на бюрото SIRENE на въвеждащата държава членка</t>
        </is>
      </c>
      <c r="J90" s="2" t="inlineStr">
        <is>
          <t>formulář pro hlášení pozitivních nálezů</t>
        </is>
      </c>
      <c r="K90" s="2" t="inlineStr">
        <is>
          <t>3</t>
        </is>
      </c>
      <c r="L90" s="2" t="inlineStr">
        <is>
          <t/>
        </is>
      </c>
      <c r="M90" t="inlineStr">
        <is>
          <t/>
        </is>
      </c>
      <c r="N90" s="2" t="inlineStr">
        <is>
          <t>formular til rapportering af hit|
formular til indberetning af hit</t>
        </is>
      </c>
      <c r="O90" s="2" t="inlineStr">
        <is>
          <t>3|
3</t>
        </is>
      </c>
      <c r="P90" s="2" t="inlineStr">
        <is>
          <t xml:space="preserve">|
</t>
        </is>
      </c>
      <c r="Q90" t="inlineStr">
        <is>
          <t>&lt;a href="https://iate.europa.eu/entry/result/3628231/da" target="_blank"&gt;SIRENE-formular&lt;/a&gt;, som &lt;a href="https://iate.europa.eu/entry/result/866193/da" target="_blank"&gt;SIRENE-kontoret&lt;/a&gt; i den fuldbyrdende
medlemsstat anvender til at indberette et hit til SIRENE-kontoret i den
indberettende medlemsstat</t>
        </is>
      </c>
      <c r="R90" s="2" t="inlineStr">
        <is>
          <t>Treffermeldeformular</t>
        </is>
      </c>
      <c r="S90" s="2" t="inlineStr">
        <is>
          <t>3</t>
        </is>
      </c>
      <c r="T90" s="2" t="inlineStr">
        <is>
          <t/>
        </is>
      </c>
      <c r="U90" t="inlineStr">
        <is>
          <t>SIRENE-Formular, das vom SIRENE-Büro des vollziehenden Mitgliedstaats verwendet wird, um einen Treffer an das SIRENE-Büro des ausschreibenden Mitgliedstaats zu melden</t>
        </is>
      </c>
      <c r="V90" s="2" t="inlineStr">
        <is>
          <t>έντυπο αναφοράς θετικών απαντήσεων</t>
        </is>
      </c>
      <c r="W90" s="2" t="inlineStr">
        <is>
          <t>3</t>
        </is>
      </c>
      <c r="X90" s="2" t="inlineStr">
        <is>
          <t/>
        </is>
      </c>
      <c r="Y90" t="inlineStr">
        <is>
          <t>&lt;a href="https://iate.europa.eu/entry/result/3628231/en-el" target="_blank"&gt;έντυπο SIRENE&lt;/a&gt; που χρησιμοποιείται από 
το &lt;a href="https://iate.europa.eu/entry/result/866193/en-el" target="_blank"&gt;τμήμα SIRENE&lt;/a&gt; του κράτους μέλους εκτέλεσης για την αναφορά θετικής 
απάντησης στο τμήμα SIRENE του κράτους μέλους καταχώρισης</t>
        </is>
      </c>
      <c r="Z90" s="2" t="inlineStr">
        <is>
          <t>hit reporting form|
hit-reporting form</t>
        </is>
      </c>
      <c r="AA90" s="2" t="inlineStr">
        <is>
          <t>3|
1</t>
        </is>
      </c>
      <c r="AB90" s="2" t="inlineStr">
        <is>
          <t xml:space="preserve">|
</t>
        </is>
      </c>
      <c r="AC90" t="inlineStr">
        <is>
          <t>&lt;a href="https://iate.europa.eu/entry/result/3628231/en" target="_blank"&gt;SIRENE form&lt;/a&gt; used by the &lt;a href="https://iate.europa.eu/entry/result/866193/en" target="_blank"&gt;SIRENE Bureau&lt;/a&gt; of the 
executing Member State to report a hit to the SIRENE Bureau of the issuing Member 
State</t>
        </is>
      </c>
      <c r="AD90" s="2" t="inlineStr">
        <is>
          <t>impreso de notificación de respuestas positivas|
formulario de notificación de las respuestas positivas</t>
        </is>
      </c>
      <c r="AE90" s="2" t="inlineStr">
        <is>
          <t>3|
3</t>
        </is>
      </c>
      <c r="AF90" s="2" t="inlineStr">
        <is>
          <t xml:space="preserve">|
</t>
        </is>
      </c>
      <c r="AG90" t="inlineStr">
        <is>
          <t>&lt;a href="https://iate.europa.eu/entry/result/3628231/es" target="_blank"&gt;Impreso Sirene&lt;/a&gt; empleado por el &lt;a href="https://iate.europa.eu/entry/result/866193/es" target="_blank"&gt;servicio Sirene&lt;/a&gt; del Estado miembro de
ejecución para notificar una respuesta positiva al servicio Sirene del Estado
miembro emisor.</t>
        </is>
      </c>
      <c r="AH90" s="2" t="inlineStr">
        <is>
          <t>päringutabamusest teatamise vorm</t>
        </is>
      </c>
      <c r="AI90" s="2" t="inlineStr">
        <is>
          <t>3</t>
        </is>
      </c>
      <c r="AJ90" s="2" t="inlineStr">
        <is>
          <t/>
        </is>
      </c>
      <c r="AK90" t="inlineStr">
        <is>
          <t>&lt;a href="https://iate.europa.eu/entry/result/3628231/et" target="_blank"&gt;SIRENE vorm&lt;/a&gt;, mida täideviiva liikmesriigi &lt;a href="https://iate.europa.eu/entry/result/866193/et" target="_blank"&gt;SIRENE büroo&lt;/a&gt; kasutab päringutabamusest teatamiseks hoiatusteate sisestanud liikmesriigi SIRENE büroole</t>
        </is>
      </c>
      <c r="AL90" s="2" t="inlineStr">
        <is>
          <t>osumailmoituslomake|
osumien ilmoittamislomake</t>
        </is>
      </c>
      <c r="AM90" s="2" t="inlineStr">
        <is>
          <t>3|
3</t>
        </is>
      </c>
      <c r="AN90" s="2" t="inlineStr">
        <is>
          <t xml:space="preserve">|
</t>
        </is>
      </c>
      <c r="AO90" t="inlineStr">
        <is>
          <t>&lt;a href="https://iate.europa.eu/entry/result/3628231/fi" target="_blank"&gt;SIRENE-lomake&lt;/a&gt;, jota täytäntöönpanevan jäsenvaltion &lt;a href="https://iate.europa.eu/entry/result/866193/fi" target="_blank"&gt;SIRENE-toimisto&lt;/a&gt; käyttää osuman ilmoittamiseen kuulutuksen tehneen jäsenvaltion SIRENE-toimistolle</t>
        </is>
      </c>
      <c r="AP90" s="2" t="inlineStr">
        <is>
          <t>formulaire réservé à la communication des réponses positives</t>
        </is>
      </c>
      <c r="AQ90" s="2" t="inlineStr">
        <is>
          <t>3</t>
        </is>
      </c>
      <c r="AR90" s="2" t="inlineStr">
        <is>
          <t/>
        </is>
      </c>
      <c r="AS90" t="inlineStr">
        <is>
          <t>&lt;a href="https://iate.europa.eu/entry/result/3628231/fr" target="_blank"&gt;formulaire SIRENE&lt;/a&gt; utilisé par le &lt;a href="https://iate.europa.eu/entry/result/866193/fr" target="_blank"&gt;bureau SIRENE&lt;/a&gt; de l’État membre d’exécution pour communiquer une réponse positive au bureau SIRENE de l’État membre signalant</t>
        </is>
      </c>
      <c r="AT90" s="2" t="inlineStr">
        <is>
          <t>foirm tuairiscithe amas</t>
        </is>
      </c>
      <c r="AU90" s="2" t="inlineStr">
        <is>
          <t>3</t>
        </is>
      </c>
      <c r="AV90" s="2" t="inlineStr">
        <is>
          <t/>
        </is>
      </c>
      <c r="AW90" t="inlineStr">
        <is>
          <t/>
        </is>
      </c>
      <c r="AX90" s="2" t="inlineStr">
        <is>
          <t>obrazac za prijavu pogodaka</t>
        </is>
      </c>
      <c r="AY90" s="2" t="inlineStr">
        <is>
          <t>3</t>
        </is>
      </c>
      <c r="AZ90" s="2" t="inlineStr">
        <is>
          <t/>
        </is>
      </c>
      <c r="BA90" t="inlineStr">
        <is>
          <t>&lt;a href="https://iate.europa.eu/entry/result/3628231/hr" target="_blank"&gt;obrazac SIRENE&lt;/a&gt; koji &lt;a href="https://iate.europa.eu/entry/result/866193/hr" target="_blank"&gt;ured SIRENE&lt;/a&gt; države članice izvršiteljice
upotrebljava da bi prijavio pogodak uredu SIRENE države članice izdavateljice</t>
        </is>
      </c>
      <c r="BB90" s="2" t="inlineStr">
        <is>
          <t>találatjelentési formanyomtatvány</t>
        </is>
      </c>
      <c r="BC90" s="2" t="inlineStr">
        <is>
          <t>3</t>
        </is>
      </c>
      <c r="BD90" s="2" t="inlineStr">
        <is>
          <t/>
        </is>
      </c>
      <c r="BE90" t="inlineStr">
        <is>
          <t/>
        </is>
      </c>
      <c r="BF90" s="2" t="inlineStr">
        <is>
          <t>formulario di comunicazione degli hit|
formulario per la comunicazione dei riscontri positivi (hit)</t>
        </is>
      </c>
      <c r="BG90" s="2" t="inlineStr">
        <is>
          <t>3|
3</t>
        </is>
      </c>
      <c r="BH90" s="2" t="inlineStr">
        <is>
          <t xml:space="preserve">|
</t>
        </is>
      </c>
      <c r="BI90" t="inlineStr">
        <is>
          <t>formulario SIRENE utilizzato
dall'&lt;a href="https://iate.europa.eu/entry/result/866193/en-it" target="_blank"&gt;ufficio SIRENE&lt;/a&gt; dello Stato membro di esecuzione per comunicare un hit all'ufficio
SIRENE dello Stato membro segnalante</t>
        </is>
      </c>
      <c r="BJ90" s="2" t="inlineStr">
        <is>
          <t>pranešimo apie sutapimą forma</t>
        </is>
      </c>
      <c r="BK90" s="2" t="inlineStr">
        <is>
          <t>3</t>
        </is>
      </c>
      <c r="BL90" s="2" t="inlineStr">
        <is>
          <t/>
        </is>
      </c>
      <c r="BM90" t="inlineStr">
        <is>
          <t>SIRENE forma,
kuria naudojasi vykdančiosios valstybės narės SIRENE biuras, kad perspėjimą
pateikusios valstybės narės SIRENE biurui praneštų apie sutapimą</t>
        </is>
      </c>
      <c r="BN90" s="2" t="inlineStr">
        <is>
          <t>informācijas atbilsmju ziņošanas veidlapa</t>
        </is>
      </c>
      <c r="BO90" s="2" t="inlineStr">
        <is>
          <t>2</t>
        </is>
      </c>
      <c r="BP90" s="2" t="inlineStr">
        <is>
          <t/>
        </is>
      </c>
      <c r="BQ90" t="inlineStr">
        <is>
          <t>&lt;a href="https://iate.europa.eu/entry/result/3628231/lv" target="_blank"&gt;&lt;i&gt;SIRENE&lt;/i&gt; veidlapa&lt;/a&gt;, kuru izpildītājas dalībvalsts &lt;a href="https://iate.europa.eu/entry/result/866193/lv" target="_blank"&gt;&lt;i&gt;SIRENE&lt;/i&gt; birojs&lt;/a&gt; izmanto, lai
ziņotu izdevējas dalībvalsts &lt;i&gt;SIRENE&lt;/i&gt; birojam par informācijas atbilsmi</t>
        </is>
      </c>
      <c r="BR90" s="2" t="inlineStr">
        <is>
          <t>formola tar-rappurtar tal-hits|
formola għar-rappurtar tal-hits</t>
        </is>
      </c>
      <c r="BS90" s="2" t="inlineStr">
        <is>
          <t>3|
3</t>
        </is>
      </c>
      <c r="BT90" s="2" t="inlineStr">
        <is>
          <t xml:space="preserve">preferred|
</t>
        </is>
      </c>
      <c r="BU90" t="inlineStr">
        <is>
          <t>&lt;a href="https://iate.europa.eu/entry/result/3628231/mt" target="_blank"&gt;formola SIRENE&lt;/a&gt; użata mill-&lt;a href="https://iate.europa.eu/entry/result/866193/mt" target="_blank"&gt;Uffiċċju SIRENE&lt;/a&gt; tal-Istat Membru ta’ eżekuzzjoni biex tiġi rrapportata hit lill-Uffiċċju SIRENE tal-Istat Membru emittenti</t>
        </is>
      </c>
      <c r="BV90" s="2" t="inlineStr">
        <is>
          <t>formulier voor het melden van treffers</t>
        </is>
      </c>
      <c r="BW90" s="2" t="inlineStr">
        <is>
          <t>3</t>
        </is>
      </c>
      <c r="BX90" s="2" t="inlineStr">
        <is>
          <t/>
        </is>
      </c>
      <c r="BY90" t="inlineStr">
        <is>
          <t>"&lt;a href="https://iate.europa.eu/entry/result/3628231/nl" target="_blank"&gt;Sirene-formulier&lt;/a&gt; dat door het &lt;a href="https://iate.europa.eu/entry/result/866193/nl" target="_blank"&gt;Sirene-bureau&lt;/a&gt; van de uitvoerende lidstaat wordt gebruikt om een treffer aan het Sirene-bureau van de signalerende lidstaat te melden"</t>
        </is>
      </c>
      <c r="BZ90" s="2" t="inlineStr">
        <is>
          <t>formularz zgłaszania trafień</t>
        </is>
      </c>
      <c r="CA90" s="2" t="inlineStr">
        <is>
          <t>3</t>
        </is>
      </c>
      <c r="CB90" s="2" t="inlineStr">
        <is>
          <t/>
        </is>
      </c>
      <c r="CC90" t="inlineStr">
        <is>
          <t>formularz SIRENE używany przez biuro
SIRENE wykonującego państwa członkowskiego w celu zgłaszania trafień do biura
SIRENE państwa członkowskiego dokonującego wpisu</t>
        </is>
      </c>
      <c r="CD90" s="2" t="inlineStr">
        <is>
          <t>formulário de notificação de respostas positivas</t>
        </is>
      </c>
      <c r="CE90" s="2" t="inlineStr">
        <is>
          <t>3</t>
        </is>
      </c>
      <c r="CF90" s="2" t="inlineStr">
        <is>
          <t/>
        </is>
      </c>
      <c r="CG90" t="inlineStr">
        <is>
          <t/>
        </is>
      </c>
      <c r="CH90" s="2" t="inlineStr">
        <is>
          <t>formular de raportare a rezultatelor pozitive</t>
        </is>
      </c>
      <c r="CI90" s="2" t="inlineStr">
        <is>
          <t>3</t>
        </is>
      </c>
      <c r="CJ90" s="2" t="inlineStr">
        <is>
          <t/>
        </is>
      </c>
      <c r="CK90" t="inlineStr">
        <is>
          <t>&lt;a href="https://iate.europa.eu/entry/result/3628231/ro" target="_blank"&gt;formular SIRENE&lt;/a&gt; utilizat de &lt;a href="https://iate.europa.eu/entry/result/866193/ro" target="_blank"&gt;biroul SIRENE&lt;/a&gt; al statului membru de 
executare pentru a raporta un rezultat pozitiv biroului SIRENE al 
statului membru emitent</t>
        </is>
      </c>
      <c r="CL90" s="2" t="inlineStr">
        <is>
          <t>formulár oznámenia pozitívnej lustrácie</t>
        </is>
      </c>
      <c r="CM90" s="2" t="inlineStr">
        <is>
          <t>3</t>
        </is>
      </c>
      <c r="CN90" s="2" t="inlineStr">
        <is>
          <t/>
        </is>
      </c>
      <c r="CO90" t="inlineStr">
        <is>
          <t>formulár SIRENE, ktorý používa útvar 
SIRENE vykonávajúceho členského štátu na oznámenie pozitívnej lustrácie útvaru 
SIRENE členského štátu, ktorý vydal zápis</t>
        </is>
      </c>
      <c r="CP90" s="2" t="inlineStr">
        <is>
          <t>obrazec za poročanje o zadetku</t>
        </is>
      </c>
      <c r="CQ90" s="2" t="inlineStr">
        <is>
          <t>3</t>
        </is>
      </c>
      <c r="CR90" s="2" t="inlineStr">
        <is>
          <t/>
        </is>
      </c>
      <c r="CS90" t="inlineStr">
        <is>
          <t>obrazec SIRENE, ki ga urad SIRENE 
države članice izvršiteljice uporablja za poročanje o zadetku uradu SIRENE države 
članice izdajateljice</t>
        </is>
      </c>
      <c r="CT90" s="2" t="inlineStr">
        <is>
          <t>formulär för rapportering av träffar</t>
        </is>
      </c>
      <c r="CU90" s="2" t="inlineStr">
        <is>
          <t>3</t>
        </is>
      </c>
      <c r="CV90" s="2" t="inlineStr">
        <is>
          <t/>
        </is>
      </c>
      <c r="CW90" t="inlineStr">
        <is>
          <t>&lt;a href="https://iate.europa.eu/entry/result/3628231" target="_blank"&gt;Sireneformulär &lt;/a&gt;som används av
&lt;a href="https://iate.europa.eu/entry/result/866193" target="_blank"&gt;Sirenekontoret&lt;/a&gt;i den verkställande medlemsstaten för att rapportera en träff
till Sirenekontoret i den registrerande medlemsstaten</t>
        </is>
      </c>
    </row>
    <row r="91">
      <c r="A91" s="1" t="str">
        <f>HYPERLINK("https://iate.europa.eu/entry/result/3628230/all", "3628230")</f>
        <v>3628230</v>
      </c>
      <c r="B91" t="inlineStr">
        <is>
          <t>SOCIAL QUESTIONS;LAW</t>
        </is>
      </c>
      <c r="C91" t="inlineStr">
        <is>
          <t>SOCIAL QUESTIONS|migration;LAW|international law|public international law|free movement of persons|Schengen Agreement|Schengen Information System</t>
        </is>
      </c>
      <c r="D91" t="inlineStr">
        <is>
          <t>yes</t>
        </is>
      </c>
      <c r="E91" t="inlineStr">
        <is>
          <t/>
        </is>
      </c>
      <c r="F91" s="2" t="inlineStr">
        <is>
          <t>шенгенски идентификационен номер</t>
        </is>
      </c>
      <c r="G91" s="2" t="inlineStr">
        <is>
          <t>3</t>
        </is>
      </c>
      <c r="H91" s="2" t="inlineStr">
        <is>
          <t/>
        </is>
      </c>
      <c r="I91" t="inlineStr">
        <is>
          <t/>
        </is>
      </c>
      <c r="J91" s="2" t="inlineStr">
        <is>
          <t>schengenské identifikační číslo|
schengenské ID</t>
        </is>
      </c>
      <c r="K91" s="2" t="inlineStr">
        <is>
          <t>3|
1</t>
        </is>
      </c>
      <c r="L91" s="2" t="inlineStr">
        <is>
          <t xml:space="preserve">|
</t>
        </is>
      </c>
      <c r="M91" t="inlineStr">
        <is>
          <t/>
        </is>
      </c>
      <c r="N91" s="2" t="inlineStr">
        <is>
          <t>Schengenidentifikationsnummer|
Schengen-ID</t>
        </is>
      </c>
      <c r="O91" s="2" t="inlineStr">
        <is>
          <t>3|
3</t>
        </is>
      </c>
      <c r="P91" s="2" t="inlineStr">
        <is>
          <t xml:space="preserve">|
</t>
        </is>
      </c>
      <c r="Q91" t="inlineStr">
        <is>
          <t>entydigt identifikationsnummer for hver
indberetning i &lt;a href="https://iate.europa.eu/entry/result/780991/da" target="_blank"&gt;SIS&lt;/a&gt;</t>
        </is>
      </c>
      <c r="R91" s="2" t="inlineStr">
        <is>
          <t>Schengen-ID-Nummer|
Schengen-Identifikationsnummer</t>
        </is>
      </c>
      <c r="S91" s="2" t="inlineStr">
        <is>
          <t>3|
3</t>
        </is>
      </c>
      <c r="T91" s="2" t="inlineStr">
        <is>
          <t xml:space="preserve">|
</t>
        </is>
      </c>
      <c r="U91" t="inlineStr">
        <is>
          <t>eindeutige Identifikationsnummer für jede Ausschreibung im SIS</t>
        </is>
      </c>
      <c r="V91" s="2" t="inlineStr">
        <is>
          <t>αναγνωριστικός αριθμός Σένγκεν</t>
        </is>
      </c>
      <c r="W91" s="2" t="inlineStr">
        <is>
          <t>3</t>
        </is>
      </c>
      <c r="X91" s="2" t="inlineStr">
        <is>
          <t/>
        </is>
      </c>
      <c r="Y91" t="inlineStr">
        <is>
          <t>μοναδικός αναγνωριστικός αριθμός για κάθε 
καταχώριση στο &lt;a href="https://iate.europa.eu/entry/result/780991/fr-el-en" target="_blank"&gt;SIS&lt;/a&gt;</t>
        </is>
      </c>
      <c r="Z91" s="2" t="inlineStr">
        <is>
          <t>Schengen identification number|
Schengen ID</t>
        </is>
      </c>
      <c r="AA91" s="2" t="inlineStr">
        <is>
          <t>3|
3</t>
        </is>
      </c>
      <c r="AB91" s="2" t="inlineStr">
        <is>
          <t xml:space="preserve">|
</t>
        </is>
      </c>
      <c r="AC91" t="inlineStr">
        <is>
          <t>unique identification 
number for each alert in &lt;a href="https://iate.europa.eu/entry/result/780991/all" target="_blank"&gt;SIS&lt;/a&gt;</t>
        </is>
      </c>
      <c r="AD91" s="2" t="inlineStr">
        <is>
          <t>identificación Schengen|
número de identificación Schengen</t>
        </is>
      </c>
      <c r="AE91" s="2" t="inlineStr">
        <is>
          <t>3|
3</t>
        </is>
      </c>
      <c r="AF91" s="2" t="inlineStr">
        <is>
          <t xml:space="preserve">|
</t>
        </is>
      </c>
      <c r="AG91" t="inlineStr">
        <is>
          <t>Número de identificación único para cada
descripción que figura en &lt;a href="https://iate.europa.eu/entry/result/780991/es" target="_blank"&gt;SIS&lt;time datetime="16.9.2022"&gt; (16.9.2022)&lt;/time&gt;&lt;/a&gt;.</t>
        </is>
      </c>
      <c r="AH91" s="2" t="inlineStr">
        <is>
          <t>Schengeni identifitseerimisnumber</t>
        </is>
      </c>
      <c r="AI91" s="2" t="inlineStr">
        <is>
          <t>3</t>
        </is>
      </c>
      <c r="AJ91" s="2" t="inlineStr">
        <is>
          <t/>
        </is>
      </c>
      <c r="AK91" t="inlineStr">
        <is>
          <t>iga &lt;a href="https://iate.europa.eu/entry/result/780991/et" target="_blank"&gt;SISi &lt;/a&gt;sisestatud hoiatusteate kordumatu
identifitseerimisnumber</t>
        </is>
      </c>
      <c r="AL91" s="2" t="inlineStr">
        <is>
          <t>Schengenin tunnistenumero|
Schengen-tunniste</t>
        </is>
      </c>
      <c r="AM91" s="2" t="inlineStr">
        <is>
          <t>3|
3</t>
        </is>
      </c>
      <c r="AN91" s="2" t="inlineStr">
        <is>
          <t xml:space="preserve">|
</t>
        </is>
      </c>
      <c r="AO91" t="inlineStr">
        <is>
          <t>kunkin kuulutuksen yksilöllinen tunnistenumero &lt;a href="https://iate.europa.eu/entry/result/780991/fi" target="_blank"&gt;SIS-järjestelmässä&lt;/a&gt;</t>
        </is>
      </c>
      <c r="AP91" s="2" t="inlineStr">
        <is>
          <t>numéro d’identification Schengen</t>
        </is>
      </c>
      <c r="AQ91" s="2" t="inlineStr">
        <is>
          <t>3</t>
        </is>
      </c>
      <c r="AR91" s="2" t="inlineStr">
        <is>
          <t/>
        </is>
      </c>
      <c r="AS91" t="inlineStr">
        <is>
          <t>numéro d’identification unique pour chaque signalement introduit dans le &lt;a href="https://iate.europa.eu/entry/result/780991/fr" target="_blank"&gt;système d'information Schengen&lt;/a&gt;</t>
        </is>
      </c>
      <c r="AT91" s="2" t="inlineStr">
        <is>
          <t>uimhir shainaitheantais Schengen</t>
        </is>
      </c>
      <c r="AU91" s="2" t="inlineStr">
        <is>
          <t>3</t>
        </is>
      </c>
      <c r="AV91" s="2" t="inlineStr">
        <is>
          <t/>
        </is>
      </c>
      <c r="AW91" t="inlineStr">
        <is>
          <t/>
        </is>
      </c>
      <c r="AX91" s="2" t="inlineStr">
        <is>
          <t>schengenski identifikacijski broj</t>
        </is>
      </c>
      <c r="AY91" s="2" t="inlineStr">
        <is>
          <t>3</t>
        </is>
      </c>
      <c r="AZ91" s="2" t="inlineStr">
        <is>
          <t/>
        </is>
      </c>
      <c r="BA91" t="inlineStr">
        <is>
          <t>jedinstveni identifikacijski broj za svako upozorenje u &lt;a href="https://iate.europa.eu/entry/result/780991/hr" target="_blank"&gt;SIS&lt;/a&gt;-u</t>
        </is>
      </c>
      <c r="BB91" s="2" t="inlineStr">
        <is>
          <t>schengeni azonosító|
schengeni azonosító szám</t>
        </is>
      </c>
      <c r="BC91" s="2" t="inlineStr">
        <is>
          <t>3|
3</t>
        </is>
      </c>
      <c r="BD91" s="2" t="inlineStr">
        <is>
          <t xml:space="preserve">|
</t>
        </is>
      </c>
      <c r="BE91" t="inlineStr">
        <is>
          <t/>
        </is>
      </c>
      <c r="BF91" s="2" t="inlineStr">
        <is>
          <t>numero di identificazione Schengen|
ID Schengen|
identificativo Schengen</t>
        </is>
      </c>
      <c r="BG91" s="2" t="inlineStr">
        <is>
          <t>3|
3|
3</t>
        </is>
      </c>
      <c r="BH91" s="2" t="inlineStr">
        <is>
          <t xml:space="preserve">|
|
</t>
        </is>
      </c>
      <c r="BI91" t="inlineStr">
        <is>
          <t>numero di identificazione unico
per ogni segnalazione presente nel &lt;a href="https://iate.europa.eu/entry/result/780991/en-it" target="_blank"&gt;sistema d'informazione Schengen (SIS)&lt;/a&gt;</t>
        </is>
      </c>
      <c r="BJ91" s="2" t="inlineStr">
        <is>
          <t>Šengeno identifikacinis numeris|
Šengeno ID</t>
        </is>
      </c>
      <c r="BK91" s="2" t="inlineStr">
        <is>
          <t>3|
3</t>
        </is>
      </c>
      <c r="BL91" s="2" t="inlineStr">
        <is>
          <t xml:space="preserve">|
</t>
        </is>
      </c>
      <c r="BM91" t="inlineStr">
        <is>
          <t>kiekvieno SIS sistemoje esančio perspėjimo unikalus identifikavimo numeris</t>
        </is>
      </c>
      <c r="BN91" s="2" t="inlineStr">
        <is>
          <t>Šengenas identifikācijas numurs</t>
        </is>
      </c>
      <c r="BO91" s="2" t="inlineStr">
        <is>
          <t>3</t>
        </is>
      </c>
      <c r="BP91" s="2" t="inlineStr">
        <is>
          <t/>
        </is>
      </c>
      <c r="BQ91" t="inlineStr">
        <is>
          <t>unikāls identifikācijas numurs katram brīdinājumam, kas tiek glabāts &lt;a href="https://iate.europa.eu/entry/result/780991/lv" target="_blank"&gt;&lt;i&gt;SIS&lt;/i&gt; [Šengenas informācijas sistēmā]&lt;/a&gt;</t>
        </is>
      </c>
      <c r="BR91" s="2" t="inlineStr">
        <is>
          <t>ID ta' Schengen|
numru ta’ identifikazzjoni ta’ Schengen</t>
        </is>
      </c>
      <c r="BS91" s="2" t="inlineStr">
        <is>
          <t>3|
3</t>
        </is>
      </c>
      <c r="BT91" s="2" t="inlineStr">
        <is>
          <t xml:space="preserve">|
</t>
        </is>
      </c>
      <c r="BU91" t="inlineStr">
        <is>
          <t>numru ta’ identifikazzjoni uniku għal kull allert fis-&lt;a href="https://iate.europa.eu/entry/result/780991/all" target="_blank"&gt;Sistema ta' Informazzjoni ta' Schengen (SIS)&lt;/a&gt;</t>
        </is>
      </c>
      <c r="BV91" s="2" t="inlineStr">
        <is>
          <t>Schengenidentificatienummer</t>
        </is>
      </c>
      <c r="BW91" s="2" t="inlineStr">
        <is>
          <t>3</t>
        </is>
      </c>
      <c r="BX91" s="2" t="inlineStr">
        <is>
          <t/>
        </is>
      </c>
      <c r="BY91" t="inlineStr">
        <is>
          <t>"uniek identificatienummer voor elke 
&lt;a href="https://iate.europa.eu/entry/result/881070/nl" target="_blank"&gt;signalering&lt;/a&gt; in het &lt;a href="https://iate.europa.eu/entry/result/780991/nl" target="_blank"&gt;SIS&lt;/a&gt;"</t>
        </is>
      </c>
      <c r="BZ91" s="2" t="inlineStr">
        <is>
          <t>nr identyfikacyjny Schengen</t>
        </is>
      </c>
      <c r="CA91" s="2" t="inlineStr">
        <is>
          <t>3</t>
        </is>
      </c>
      <c r="CB91" s="2" t="inlineStr">
        <is>
          <t/>
        </is>
      </c>
      <c r="CC91" t="inlineStr">
        <is>
          <t>niepowtarzalny numer identyfikacyjny
każdego wpisu w &lt;a href="https://iate.europa.eu/entry/result/780991/pl" target="_blank"&gt;SIS&lt;/a&gt;</t>
        </is>
      </c>
      <c r="CD91" s="2" t="inlineStr">
        <is>
          <t>número de identificação Schengen</t>
        </is>
      </c>
      <c r="CE91" s="2" t="inlineStr">
        <is>
          <t>3</t>
        </is>
      </c>
      <c r="CF91" s="2" t="inlineStr">
        <is>
          <t/>
        </is>
      </c>
      <c r="CG91" t="inlineStr">
        <is>
          <t/>
        </is>
      </c>
      <c r="CH91" s="2" t="inlineStr">
        <is>
          <t>număr de identificare Schengen</t>
        </is>
      </c>
      <c r="CI91" s="2" t="inlineStr">
        <is>
          <t>3</t>
        </is>
      </c>
      <c r="CJ91" s="2" t="inlineStr">
        <is>
          <t/>
        </is>
      </c>
      <c r="CK91" t="inlineStr">
        <is>
          <t>număr unic de identificare pentru fiecare semnalare din &lt;a href="https://iate.europa.eu/entry/result/780991/ro" target="_blank"&gt;SIS&lt;/a&gt;</t>
        </is>
      </c>
      <c r="CL91" s="2" t="inlineStr">
        <is>
          <t>schengenské identifikačné číslo|
schengenské ID</t>
        </is>
      </c>
      <c r="CM91" s="2" t="inlineStr">
        <is>
          <t>3|
3</t>
        </is>
      </c>
      <c r="CN91" s="2" t="inlineStr">
        <is>
          <t xml:space="preserve">|
</t>
        </is>
      </c>
      <c r="CO91" t="inlineStr">
        <is>
          <t>jedinečné 
identifikačné číslo pre každý zápis v SIS</t>
        </is>
      </c>
      <c r="CP91" s="2" t="inlineStr">
        <is>
          <t>schengenska identifikacijska številka</t>
        </is>
      </c>
      <c r="CQ91" s="2" t="inlineStr">
        <is>
          <t>3</t>
        </is>
      </c>
      <c r="CR91" s="2" t="inlineStr">
        <is>
          <t/>
        </is>
      </c>
      <c r="CS91" t="inlineStr">
        <is>
          <t>enotna identifikacijska številka za 
vsak razpis ukrepa v &lt;a href="https://iate.europa.eu/entry/result/780991/sl" target="_blank"&gt;SIS&lt;/a&gt;</t>
        </is>
      </c>
      <c r="CT91" s="2" t="inlineStr">
        <is>
          <t>Schengenidentifieringsnummer|
Schengen ID|
Schengen ID-nummer</t>
        </is>
      </c>
      <c r="CU91" s="2" t="inlineStr">
        <is>
          <t>3|
3|
3</t>
        </is>
      </c>
      <c r="CV91" s="2" t="inlineStr">
        <is>
          <t xml:space="preserve">|
|
</t>
        </is>
      </c>
      <c r="CW91" t="inlineStr">
        <is>
          <t>unikt identifieringsnummer för
varje registrering i &lt;a href="https://iate.europa.eu/entry/result/780991" target="_blank"&gt;SIS&lt;/a&gt;</t>
        </is>
      </c>
    </row>
    <row r="92">
      <c r="A92" s="1" t="str">
        <f>HYPERLINK("https://iate.europa.eu/entry/result/3628229/all", "3628229")</f>
        <v>3628229</v>
      </c>
      <c r="B92" t="inlineStr">
        <is>
          <t>POLITICS;SOCIAL QUESTIONS;LAW</t>
        </is>
      </c>
      <c r="C92" t="inlineStr">
        <is>
          <t>POLITICS|politics and public safety;SOCIAL QUESTIONS|migration;LAW|international law|public international law|free movement of persons|Schengen Agreement|Schengen Information System</t>
        </is>
      </c>
      <c r="D92" t="inlineStr">
        <is>
          <t>yes</t>
        </is>
      </c>
      <c r="E92" t="inlineStr">
        <is>
          <t/>
        </is>
      </c>
      <c r="F92" s="2" t="inlineStr">
        <is>
          <t>данни на ШИС</t>
        </is>
      </c>
      <c r="G92" s="2" t="inlineStr">
        <is>
          <t>3</t>
        </is>
      </c>
      <c r="H92" s="2" t="inlineStr">
        <is>
          <t/>
        </is>
      </c>
      <c r="I92" t="inlineStr">
        <is>
          <t/>
        </is>
      </c>
      <c r="J92" s="2" t="inlineStr">
        <is>
          <t>údaje SIS</t>
        </is>
      </c>
      <c r="K92" s="2" t="inlineStr">
        <is>
          <t>3</t>
        </is>
      </c>
      <c r="L92" s="2" t="inlineStr">
        <is>
          <t/>
        </is>
      </c>
      <c r="M92" t="inlineStr">
        <is>
          <t>údaje uložené v Schengenském informačním systému</t>
        </is>
      </c>
      <c r="N92" s="2" t="inlineStr">
        <is>
          <t>SIS-oplysninger</t>
        </is>
      </c>
      <c r="O92" s="2" t="inlineStr">
        <is>
          <t>3</t>
        </is>
      </c>
      <c r="P92" s="2" t="inlineStr">
        <is>
          <t/>
        </is>
      </c>
      <c r="Q92" t="inlineStr">
        <is>
          <t>indberetninger og supplerende oplysninger lagret
i &lt;a href="https://iate.europa.eu/entry/result/780991/da" target="_blank"&gt;Schengeninformationssystemet&lt;/a&gt; ("SIS"), der er oprettet ved
forordning (EU) 2018/1862</t>
        </is>
      </c>
      <c r="R92" s="2" t="inlineStr">
        <is>
          <t>SIS-Daten</t>
        </is>
      </c>
      <c r="S92" s="2" t="inlineStr">
        <is>
          <t>3</t>
        </is>
      </c>
      <c r="T92" s="2" t="inlineStr">
        <is>
          <t/>
        </is>
      </c>
      <c r="U92" t="inlineStr">
        <is>
          <t/>
        </is>
      </c>
      <c r="V92" s="2" t="inlineStr">
        <is>
          <t>δεδομένα SIS|
δεδομένα του SIS</t>
        </is>
      </c>
      <c r="W92" s="2" t="inlineStr">
        <is>
          <t>3|
3</t>
        </is>
      </c>
      <c r="X92" s="2" t="inlineStr">
        <is>
          <t>|
preferred</t>
        </is>
      </c>
      <c r="Y92" t="inlineStr">
        <is>
          <t>καταχωρίσεις και πρόσθετα δεδομένα που αποθηκεύονται στο 
&lt;a href="https://iate.europa.eu/entry/result/780991/fr-el-en" target="_blank"&gt;Σύστημα Πληροφοριών Σένγκεν&lt;/a&gt; (SIS), το οποίο θεσπίστηκε με τον 
κανονισμό (ΕΕ) 2018/1862</t>
        </is>
      </c>
      <c r="Z92" s="2" t="inlineStr">
        <is>
          <t>SIS data</t>
        </is>
      </c>
      <c r="AA92" s="2" t="inlineStr">
        <is>
          <t>3</t>
        </is>
      </c>
      <c r="AB92" s="2" t="inlineStr">
        <is>
          <t/>
        </is>
      </c>
      <c r="AC92" t="inlineStr">
        <is>
          <t>alerts and additional data stored in the &lt;a href="https://iate.europa.eu/entry/result/780991/all" target="_blank"&gt;Schengen Information System&lt;/a&gt; (‘SIS’) established by Regulation (EU) 2018/1862</t>
        </is>
      </c>
      <c r="AD92" s="2" t="inlineStr">
        <is>
          <t>datos del SIS</t>
        </is>
      </c>
      <c r="AE92" s="2" t="inlineStr">
        <is>
          <t>3</t>
        </is>
      </c>
      <c r="AF92" s="2" t="inlineStr">
        <is>
          <t/>
        </is>
      </c>
      <c r="AG92" t="inlineStr">
        <is>
          <t/>
        </is>
      </c>
      <c r="AH92" s="2" t="inlineStr">
        <is>
          <t>SISi andmed</t>
        </is>
      </c>
      <c r="AI92" s="2" t="inlineStr">
        <is>
          <t>3</t>
        </is>
      </c>
      <c r="AJ92" s="2" t="inlineStr">
        <is>
          <t/>
        </is>
      </c>
      <c r="AK92" t="inlineStr">
        <is>
          <t>hoiatusteated ja lisaandmed, mida säilitatakse
määrusega (EL) 2018/1862 loodud &lt;a href="https://iate.europa.eu/entry/result/780991/et" target="_blank"&gt;Schengeni infosüsteemis &lt;/a&gt;(SIS)</t>
        </is>
      </c>
      <c r="AL92" s="2" t="inlineStr">
        <is>
          <t>SIS-järjestelmän tiedot|
SIS-tiedot</t>
        </is>
      </c>
      <c r="AM92" s="2" t="inlineStr">
        <is>
          <t>3|
3</t>
        </is>
      </c>
      <c r="AN92" s="2" t="inlineStr">
        <is>
          <t xml:space="preserve">|
</t>
        </is>
      </c>
      <c r="AO92" t="inlineStr">
        <is>
          <t>kuulutukset ja lisätiedot, jotka on tallennettu asetuksella (EU) 2018/1861 perustettuun &lt;a href="https://iate.europa.eu/entry/result/780991/fi" target="_blank"&gt;Schengenin tietojärjestelmään&lt;/a&gt; (’SIS’)</t>
        </is>
      </c>
      <c r="AP92" s="2" t="inlineStr">
        <is>
          <t>données du SIS</t>
        </is>
      </c>
      <c r="AQ92" s="2" t="inlineStr">
        <is>
          <t>3</t>
        </is>
      </c>
      <c r="AR92" s="2" t="inlineStr">
        <is>
          <t/>
        </is>
      </c>
      <c r="AS92" t="inlineStr">
        <is>
          <t>signalements et données complémentaires stockées dans le &lt;a href="https://iate.europa.eu/entry/result/780991/fr" target="_blank"&gt;système d’information Schengen&lt;/a&gt; (SIS) institué par le règlement (UE) 2018/1862</t>
        </is>
      </c>
      <c r="AT92" s="2" t="inlineStr">
        <is>
          <t>sonraí SIS</t>
        </is>
      </c>
      <c r="AU92" s="2" t="inlineStr">
        <is>
          <t>3</t>
        </is>
      </c>
      <c r="AV92" s="2" t="inlineStr">
        <is>
          <t/>
        </is>
      </c>
      <c r="AW92" t="inlineStr">
        <is>
          <t/>
        </is>
      </c>
      <c r="AX92" s="2" t="inlineStr">
        <is>
          <t>podaci u SIS-u</t>
        </is>
      </c>
      <c r="AY92" s="2" t="inlineStr">
        <is>
          <t>3</t>
        </is>
      </c>
      <c r="AZ92" s="2" t="inlineStr">
        <is>
          <t/>
        </is>
      </c>
      <c r="BA92" t="inlineStr">
        <is>
          <t>upozorenja i dodatni podaci pohranjeni u &lt;a href="https://iate.europa.eu/entry/result/780991/hr" target="_blank"&gt;Schengenskom informacijskom sustavu („SIS”)&lt;/a&gt; uspostavljenom Uredbom (EU) 2018/1862</t>
        </is>
      </c>
      <c r="BB92" s="2" t="inlineStr">
        <is>
          <t>SIS-adat</t>
        </is>
      </c>
      <c r="BC92" s="2" t="inlineStr">
        <is>
          <t>3</t>
        </is>
      </c>
      <c r="BD92" s="2" t="inlineStr">
        <is>
          <t/>
        </is>
      </c>
      <c r="BE92" t="inlineStr">
        <is>
          <t/>
        </is>
      </c>
      <c r="BF92" s="2" t="inlineStr">
        <is>
          <t>dati SIS</t>
        </is>
      </c>
      <c r="BG92" s="2" t="inlineStr">
        <is>
          <t>3</t>
        </is>
      </c>
      <c r="BH92" s="2" t="inlineStr">
        <is>
          <t/>
        </is>
      </c>
      <c r="BI92" t="inlineStr">
        <is>
          <t>dati presenti nel &lt;a href="https://iate.europa.eu/entry/result/780991/en-it" target="_blank"&gt;sistema d'informazione Schengen (SIS)&lt;/a&gt;</t>
        </is>
      </c>
      <c r="BJ92" s="2" t="inlineStr">
        <is>
          <t>SIS duomenys</t>
        </is>
      </c>
      <c r="BK92" s="2" t="inlineStr">
        <is>
          <t>3</t>
        </is>
      </c>
      <c r="BL92" s="2" t="inlineStr">
        <is>
          <t/>
        </is>
      </c>
      <c r="BM92" t="inlineStr">
        <is>
          <t>perspėjimai ir papildomi duomenys,
saugomi Reglamentu (ES) 2018/1862 nustatytoje Šengeno informacinėje sistemoje</t>
        </is>
      </c>
      <c r="BN92" s="2" t="inlineStr">
        <is>
          <t>&lt;i&gt;SIS &lt;/i&gt;dati</t>
        </is>
      </c>
      <c r="BO92" s="2" t="inlineStr">
        <is>
          <t>3</t>
        </is>
      </c>
      <c r="BP92" s="2" t="inlineStr">
        <is>
          <t/>
        </is>
      </c>
      <c r="BQ92" t="inlineStr">
        <is>
          <t>brīdinājumi un papildu dati, kas tiek glabāti
&lt;a href="https://iate.europa.eu/entry/result/780991/lv" target="_blank"&gt;Šengenas Informācijas sistēmā&lt;/a&gt; (“&lt;i&gt;SIS&lt;/i&gt;”), kura izveidota ar &lt;a href="https://eur-lex.europa.eu/legal-content/LV/TXT/?uri=CELEX%3A02018R1862-20220801&amp;amp;qid=1665484310345" target="_blank"&gt;Regulu (ES) 2018/1862&lt;/a&gt;</t>
        </is>
      </c>
      <c r="BR92" s="2" t="inlineStr">
        <is>
          <t>&lt;i&gt;data&lt;/i&gt; fis-SIS|
&lt;i&gt;data&lt;/i&gt; tas-SIS</t>
        </is>
      </c>
      <c r="BS92" s="2" t="inlineStr">
        <is>
          <t>2|
3</t>
        </is>
      </c>
      <c r="BT92" s="2" t="inlineStr">
        <is>
          <t xml:space="preserve">|
</t>
        </is>
      </c>
      <c r="BU92" t="inlineStr">
        <is>
          <t>allerti u &lt;i&gt;data&lt;/i&gt; addizzjonali maħżuna fis-&lt;a href="https://iate.europa.eu/entry/result/780991/mt" target="_blank"&gt;Sistema ta' Informazzjoni ta' Schengen&lt;/a&gt; (SIS) stabbilita bir-Regolament (UE) 2018/1862</t>
        </is>
      </c>
      <c r="BV92" s="2" t="inlineStr">
        <is>
          <t>SIS-gegevens</t>
        </is>
      </c>
      <c r="BW92" s="2" t="inlineStr">
        <is>
          <t>3</t>
        </is>
      </c>
      <c r="BX92" s="2" t="inlineStr">
        <is>
          <t/>
        </is>
      </c>
      <c r="BY92" t="inlineStr">
        <is>
          <t>geheel van &lt;a href="https://iate.europa.eu/entry/result/881070/nl" target="_blank"&gt;signaleringen&lt;/a&gt; en aanvullende gegevens die zijn opgeslagen in het &lt;a href="https://iate.europa.eu/entry/result/780991/nl" target="_blank"&gt;Schengeninformatiesysteem (“SIS”)&lt;/a&gt;, dat is ingesteld bij Verordening (EU) 2018/1862</t>
        </is>
      </c>
      <c r="BZ92" s="2" t="inlineStr">
        <is>
          <t>dane SIS</t>
        </is>
      </c>
      <c r="CA92" s="2" t="inlineStr">
        <is>
          <t>3</t>
        </is>
      </c>
      <c r="CB92" s="2" t="inlineStr">
        <is>
          <t/>
        </is>
      </c>
      <c r="CC92" t="inlineStr">
        <is>
          <t>wpisy i dane dodatkowe przechowywane w Systemie Informacyjnym Schengen („SIS”) ustanowionym rozporządzeniem (UE) 2018/1862</t>
        </is>
      </c>
      <c r="CD92" s="2" t="inlineStr">
        <is>
          <t>dados do SIS</t>
        </is>
      </c>
      <c r="CE92" s="2" t="inlineStr">
        <is>
          <t>3</t>
        </is>
      </c>
      <c r="CF92" s="2" t="inlineStr">
        <is>
          <t/>
        </is>
      </c>
      <c r="CG92" t="inlineStr">
        <is>
          <t/>
        </is>
      </c>
      <c r="CH92" s="2" t="inlineStr">
        <is>
          <t>date din SIS</t>
        </is>
      </c>
      <c r="CI92" s="2" t="inlineStr">
        <is>
          <t>3</t>
        </is>
      </c>
      <c r="CJ92" s="2" t="inlineStr">
        <is>
          <t/>
        </is>
      </c>
      <c r="CK92" t="inlineStr">
        <is>
          <t>semnalări și date suplimentare stocate în
&lt;a href="https://iate.europa.eu/entry/result/780991/ro" target="_blank"&gt;Sistemul de informații Schengen&lt;/a&gt; (SIS) instituit prin Regulamentul (UE)
2018/1862</t>
        </is>
      </c>
      <c r="CL92" s="2" t="inlineStr">
        <is>
          <t>údaje SIS</t>
        </is>
      </c>
      <c r="CM92" s="2" t="inlineStr">
        <is>
          <t>3</t>
        </is>
      </c>
      <c r="CN92" s="2" t="inlineStr">
        <is>
          <t/>
        </is>
      </c>
      <c r="CO92" t="inlineStr">
        <is>
          <t>zápisy a dodatočné údaje uchovávané v Schengenskom informačnom 
systéme (SIS) zriadenom nariadením (EÚ) 2018/1862</t>
        </is>
      </c>
      <c r="CP92" s="2" t="inlineStr">
        <is>
          <t>podatki SIS</t>
        </is>
      </c>
      <c r="CQ92" s="2" t="inlineStr">
        <is>
          <t>3</t>
        </is>
      </c>
      <c r="CR92" s="2" t="inlineStr">
        <is>
          <t/>
        </is>
      </c>
      <c r="CS92" t="inlineStr">
        <is>
          <t>razpisi ukrepov in dodatni podatki, shranjene v 
schengenskem informacijskem sistemu (SIS), vzpostavljenem z Uredbo 
(EU) 2018/1862</t>
        </is>
      </c>
      <c r="CT92" s="2" t="inlineStr">
        <is>
          <t>SIS-uppgifter</t>
        </is>
      </c>
      <c r="CU92" s="2" t="inlineStr">
        <is>
          <t>3</t>
        </is>
      </c>
      <c r="CV92" s="2" t="inlineStr">
        <is>
          <t/>
        </is>
      </c>
      <c r="CW92" t="inlineStr">
        <is>
          <t/>
        </is>
      </c>
    </row>
    <row r="93">
      <c r="A93" s="1" t="str">
        <f>HYPERLINK("https://iate.europa.eu/entry/result/160294/all", "160294")</f>
        <v>160294</v>
      </c>
      <c r="B93" t="inlineStr">
        <is>
          <t>SCIENCE;ECONOMICS</t>
        </is>
      </c>
      <c r="C93" t="inlineStr">
        <is>
          <t>SCIENCE;ECONOMICS|economic analysis|statistics</t>
        </is>
      </c>
      <c r="D93" t="inlineStr">
        <is>
          <t>yes</t>
        </is>
      </c>
      <c r="E93" t="inlineStr">
        <is>
          <t/>
        </is>
      </c>
      <c r="F93" t="inlineStr">
        <is>
          <t/>
        </is>
      </c>
      <c r="G93" t="inlineStr">
        <is>
          <t/>
        </is>
      </c>
      <c r="H93" t="inlineStr">
        <is>
          <t/>
        </is>
      </c>
      <c r="I93" t="inlineStr">
        <is>
          <t/>
        </is>
      </c>
      <c r="J93" t="inlineStr">
        <is>
          <t/>
        </is>
      </c>
      <c r="K93" t="inlineStr">
        <is>
          <t/>
        </is>
      </c>
      <c r="L93" t="inlineStr">
        <is>
          <t/>
        </is>
      </c>
      <c r="M93" t="inlineStr">
        <is>
          <t/>
        </is>
      </c>
      <c r="N93" s="2" t="inlineStr">
        <is>
          <t>sand positiv</t>
        </is>
      </c>
      <c r="O93" s="2" t="inlineStr">
        <is>
          <t>3</t>
        </is>
      </c>
      <c r="P93" s="2" t="inlineStr">
        <is>
          <t/>
        </is>
      </c>
      <c r="Q93" t="inlineStr">
        <is>
          <t/>
        </is>
      </c>
      <c r="R93" s="2" t="inlineStr">
        <is>
          <t>echt positiv</t>
        </is>
      </c>
      <c r="S93" s="2" t="inlineStr">
        <is>
          <t>3</t>
        </is>
      </c>
      <c r="T93" s="2" t="inlineStr">
        <is>
          <t/>
        </is>
      </c>
      <c r="U93" t="inlineStr">
        <is>
          <t>positiver Befund einer Probe hinsichtlich des Zielmarkers ist bekannt und wird von dem Produkt korrekt angezeigt</t>
        </is>
      </c>
      <c r="V93" s="2" t="inlineStr">
        <is>
          <t>αληθώς θετικό</t>
        </is>
      </c>
      <c r="W93" s="2" t="inlineStr">
        <is>
          <t>3</t>
        </is>
      </c>
      <c r="X93" s="2" t="inlineStr">
        <is>
          <t/>
        </is>
      </c>
      <c r="Y93" t="inlineStr">
        <is>
          <t>δείγμα το οποίο είναι γνωστό ότι είναι θετικό για τον δείκτη-στόχο και ταξινομείται ορθώς από το τεχνολογικό προϊόν</t>
        </is>
      </c>
      <c r="Z93" s="2" t="inlineStr">
        <is>
          <t>true positive</t>
        </is>
      </c>
      <c r="AA93" s="2" t="inlineStr">
        <is>
          <t>3</t>
        </is>
      </c>
      <c r="AB93" s="2" t="inlineStr">
        <is>
          <t/>
        </is>
      </c>
      <c r="AC93" t="inlineStr">
        <is>
          <t>in a hypothesis
test, outcome when a &lt;a href="https://iate.europa.eu/entry/result/1571017/en" target="_blank"&gt;&lt;i&gt;null hypothesis&lt;/i&gt;&lt;/a&gt; is correctly accepted, i.e. it is
accepted when it is actually true</t>
        </is>
      </c>
      <c r="AD93" s="2" t="inlineStr">
        <is>
          <t>verdadero positivo</t>
        </is>
      </c>
      <c r="AE93" s="2" t="inlineStr">
        <is>
          <t>3</t>
        </is>
      </c>
      <c r="AF93" s="2" t="inlineStr">
        <is>
          <t/>
        </is>
      </c>
      <c r="AG93" t="inlineStr">
        <is>
          <t/>
        </is>
      </c>
      <c r="AH93" t="inlineStr">
        <is>
          <t/>
        </is>
      </c>
      <c r="AI93" t="inlineStr">
        <is>
          <t/>
        </is>
      </c>
      <c r="AJ93" t="inlineStr">
        <is>
          <t/>
        </is>
      </c>
      <c r="AK93" t="inlineStr">
        <is>
          <t/>
        </is>
      </c>
      <c r="AL93" s="2" t="inlineStr">
        <is>
          <t>oikea positiivinen</t>
        </is>
      </c>
      <c r="AM93" s="2" t="inlineStr">
        <is>
          <t>3</t>
        </is>
      </c>
      <c r="AN93" s="2" t="inlineStr">
        <is>
          <t/>
        </is>
      </c>
      <c r="AO93" t="inlineStr">
        <is>
          <t>näyte, jonka tiedetään olevan positiivinen kohteena olevan merkkiaineen suhteen ja jonka laite on luokitellut oikein</t>
        </is>
      </c>
      <c r="AP93" s="2" t="inlineStr">
        <is>
          <t>vrai positif</t>
        </is>
      </c>
      <c r="AQ93" s="2" t="inlineStr">
        <is>
          <t>3</t>
        </is>
      </c>
      <c r="AR93" s="2" t="inlineStr">
        <is>
          <t/>
        </is>
      </c>
      <c r="AS93" t="inlineStr">
        <is>
          <t/>
        </is>
      </c>
      <c r="AT93" s="2" t="inlineStr">
        <is>
          <t>dearfach fírinneach</t>
        </is>
      </c>
      <c r="AU93" s="2" t="inlineStr">
        <is>
          <t>3</t>
        </is>
      </c>
      <c r="AV93" s="2" t="inlineStr">
        <is>
          <t/>
        </is>
      </c>
      <c r="AW93" t="inlineStr">
        <is>
          <t/>
        </is>
      </c>
      <c r="AX93" t="inlineStr">
        <is>
          <t/>
        </is>
      </c>
      <c r="AY93" t="inlineStr">
        <is>
          <t/>
        </is>
      </c>
      <c r="AZ93" t="inlineStr">
        <is>
          <t/>
        </is>
      </c>
      <c r="BA93" t="inlineStr">
        <is>
          <t/>
        </is>
      </c>
      <c r="BB93" s="2" t="inlineStr">
        <is>
          <t>valódi pozitív</t>
        </is>
      </c>
      <c r="BC93" s="2" t="inlineStr">
        <is>
          <t>3</t>
        </is>
      </c>
      <c r="BD93" s="2" t="inlineStr">
        <is>
          <t/>
        </is>
      </c>
      <c r="BE93" t="inlineStr">
        <is>
          <t>olyan minta, amely a vizsgált marker szempontjából ismerten pozitív, és amelyet az eszköz helyesen azonosít</t>
        </is>
      </c>
      <c r="BF93" s="2" t="inlineStr">
        <is>
          <t>vero positivo</t>
        </is>
      </c>
      <c r="BG93" s="2" t="inlineStr">
        <is>
          <t>3</t>
        </is>
      </c>
      <c r="BH93" s="2" t="inlineStr">
        <is>
          <t/>
        </is>
      </c>
      <c r="BI93" t="inlineStr">
        <is>
          <t/>
        </is>
      </c>
      <c r="BJ93" s="2" t="inlineStr">
        <is>
          <t>teisingai teigiamas</t>
        </is>
      </c>
      <c r="BK93" s="2" t="inlineStr">
        <is>
          <t>3</t>
        </is>
      </c>
      <c r="BL93" s="2" t="inlineStr">
        <is>
          <t/>
        </is>
      </c>
      <c r="BM93" t="inlineStr">
        <is>
          <t/>
        </is>
      </c>
      <c r="BN93" t="inlineStr">
        <is>
          <t/>
        </is>
      </c>
      <c r="BO93" t="inlineStr">
        <is>
          <t/>
        </is>
      </c>
      <c r="BP93" t="inlineStr">
        <is>
          <t/>
        </is>
      </c>
      <c r="BQ93" t="inlineStr">
        <is>
          <t/>
        </is>
      </c>
      <c r="BR93" t="inlineStr">
        <is>
          <t/>
        </is>
      </c>
      <c r="BS93" t="inlineStr">
        <is>
          <t/>
        </is>
      </c>
      <c r="BT93" t="inlineStr">
        <is>
          <t/>
        </is>
      </c>
      <c r="BU93" t="inlineStr">
        <is>
          <t/>
        </is>
      </c>
      <c r="BV93" s="2" t="inlineStr">
        <is>
          <t>terecht positief</t>
        </is>
      </c>
      <c r="BW93" s="2" t="inlineStr">
        <is>
          <t>3</t>
        </is>
      </c>
      <c r="BX93" s="2" t="inlineStr">
        <is>
          <t/>
        </is>
      </c>
      <c r="BY93" t="inlineStr">
        <is>
          <t/>
        </is>
      </c>
      <c r="BZ93" s="2" t="inlineStr">
        <is>
          <t>prawdziwie dodatnia</t>
        </is>
      </c>
      <c r="CA93" s="2" t="inlineStr">
        <is>
          <t>3</t>
        </is>
      </c>
      <c r="CB93" s="2" t="inlineStr">
        <is>
          <t/>
        </is>
      </c>
      <c r="CC93" t="inlineStr">
        <is>
          <t>Próbka, o której wiadomo, że jest dodatnia dla oznaczanego markera diagnostycznego i prawidłowo klasyfikowana przez wyrób</t>
        </is>
      </c>
      <c r="CD93" s="2" t="inlineStr">
        <is>
          <t>verdadeiro positivo</t>
        </is>
      </c>
      <c r="CE93" s="2" t="inlineStr">
        <is>
          <t>3</t>
        </is>
      </c>
      <c r="CF93" s="2" t="inlineStr">
        <is>
          <t/>
        </is>
      </c>
      <c r="CG93" t="inlineStr">
        <is>
          <t/>
        </is>
      </c>
      <c r="CH93" s="2" t="inlineStr">
        <is>
          <t>real pozitiv|
adevărat pozitiv</t>
        </is>
      </c>
      <c r="CI93" s="2" t="inlineStr">
        <is>
          <t>3|
3</t>
        </is>
      </c>
      <c r="CJ93" s="2" t="inlineStr">
        <is>
          <t xml:space="preserve">|
</t>
        </is>
      </c>
      <c r="CK93" t="inlineStr">
        <is>
          <t>Un eșantion despre care se cunoaște că este pozitiv pentru markerul-țintă și care este clasificat corect de dispozitiv.</t>
        </is>
      </c>
      <c r="CL93" t="inlineStr">
        <is>
          <t/>
        </is>
      </c>
      <c r="CM93" t="inlineStr">
        <is>
          <t/>
        </is>
      </c>
      <c r="CN93" t="inlineStr">
        <is>
          <t/>
        </is>
      </c>
      <c r="CO93" t="inlineStr">
        <is>
          <t/>
        </is>
      </c>
      <c r="CP93" s="2" t="inlineStr">
        <is>
          <t>resnično pozitiven</t>
        </is>
      </c>
      <c r="CQ93" s="2" t="inlineStr">
        <is>
          <t>3</t>
        </is>
      </c>
      <c r="CR93" s="2" t="inlineStr">
        <is>
          <t/>
        </is>
      </c>
      <c r="CS93" t="inlineStr">
        <is>
          <t>vzorec, za katerega vemo, da je pozitiven na ciljni označevalec, kar pripomoček pravilno prikaže</t>
        </is>
      </c>
      <c r="CT93" s="2" t="inlineStr">
        <is>
          <t>sant positiv</t>
        </is>
      </c>
      <c r="CU93" s="2" t="inlineStr">
        <is>
          <t>3</t>
        </is>
      </c>
      <c r="CV93" s="2" t="inlineStr">
        <is>
          <t/>
        </is>
      </c>
      <c r="CW93" t="inlineStr">
        <is>
          <t/>
        </is>
      </c>
    </row>
    <row r="94">
      <c r="A94" s="1" t="str">
        <f>HYPERLINK("https://iate.europa.eu/entry/result/3628175/all", "3628175")</f>
        <v>3628175</v>
      </c>
      <c r="B94" t="inlineStr">
        <is>
          <t>POLITICS;EDUCATION AND COMMUNICATIONS</t>
        </is>
      </c>
      <c r="C94"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94" t="inlineStr">
        <is>
          <t>no</t>
        </is>
      </c>
      <c r="E94" t="inlineStr">
        <is>
          <t/>
        </is>
      </c>
      <c r="F94" t="inlineStr">
        <is>
          <t/>
        </is>
      </c>
      <c r="G94" t="inlineStr">
        <is>
          <t/>
        </is>
      </c>
      <c r="H94" t="inlineStr">
        <is>
          <t/>
        </is>
      </c>
      <c r="I94" t="inlineStr">
        <is>
          <t/>
        </is>
      </c>
      <c r="J94" t="inlineStr">
        <is>
          <t/>
        </is>
      </c>
      <c r="K94" t="inlineStr">
        <is>
          <t/>
        </is>
      </c>
      <c r="L94" t="inlineStr">
        <is>
          <t/>
        </is>
      </c>
      <c r="M94" t="inlineStr">
        <is>
          <t/>
        </is>
      </c>
      <c r="N94" t="inlineStr">
        <is>
          <t/>
        </is>
      </c>
      <c r="O94" t="inlineStr">
        <is>
          <t/>
        </is>
      </c>
      <c r="P94" t="inlineStr">
        <is>
          <t/>
        </is>
      </c>
      <c r="Q94" t="inlineStr">
        <is>
          <t/>
        </is>
      </c>
      <c r="R94" s="2" t="inlineStr">
        <is>
          <t>kontaktlose Chipkarte</t>
        </is>
      </c>
      <c r="S94" s="2" t="inlineStr">
        <is>
          <t>2</t>
        </is>
      </c>
      <c r="T94" s="2" t="inlineStr">
        <is>
          <t/>
        </is>
      </c>
      <c r="U94" t="inlineStr">
        <is>
          <t/>
        </is>
      </c>
      <c r="V94" s="2" t="inlineStr">
        <is>
          <t>Ολοκληρωμένο κύκλωμα χωρίς επαφή|
μικροτσίπ</t>
        </is>
      </c>
      <c r="W94" s="2" t="inlineStr">
        <is>
          <t>2|
2</t>
        </is>
      </c>
      <c r="X94" s="2" t="inlineStr">
        <is>
          <t xml:space="preserve">|
</t>
        </is>
      </c>
      <c r="Y94" t="inlineStr">
        <is>
          <t/>
        </is>
      </c>
      <c r="Z94" s="2" t="inlineStr">
        <is>
          <t>contactless chip|
contactless integrated circuit card|
contactless ICC|
Contactless Integrated Circuit Chip|
CICC</t>
        </is>
      </c>
      <c r="AA94" s="2" t="inlineStr">
        <is>
          <t>2|
2|
2|
2|
2</t>
        </is>
      </c>
      <c r="AB94" s="2" t="inlineStr">
        <is>
          <t xml:space="preserve">|
|
|
|
</t>
        </is>
      </c>
      <c r="AC94" t="inlineStr">
        <is>
          <t/>
        </is>
      </c>
      <c r="AD94" s="2" t="inlineStr">
        <is>
          <t>circuito integrado sin contacto|
tarjeta de proximidad</t>
        </is>
      </c>
      <c r="AE94" s="2" t="inlineStr">
        <is>
          <t>2|
2</t>
        </is>
      </c>
      <c r="AF94" s="2" t="inlineStr">
        <is>
          <t xml:space="preserve">|
</t>
        </is>
      </c>
      <c r="AG94" t="inlineStr">
        <is>
          <t/>
        </is>
      </c>
      <c r="AH94" t="inlineStr">
        <is>
          <t/>
        </is>
      </c>
      <c r="AI94" t="inlineStr">
        <is>
          <t/>
        </is>
      </c>
      <c r="AJ94" t="inlineStr">
        <is>
          <t/>
        </is>
      </c>
      <c r="AK94" t="inlineStr">
        <is>
          <t/>
        </is>
      </c>
      <c r="AL94" t="inlineStr">
        <is>
          <t/>
        </is>
      </c>
      <c r="AM94" t="inlineStr">
        <is>
          <t/>
        </is>
      </c>
      <c r="AN94" t="inlineStr">
        <is>
          <t/>
        </is>
      </c>
      <c r="AO94" t="inlineStr">
        <is>
          <t/>
        </is>
      </c>
      <c r="AP94" s="2" t="inlineStr">
        <is>
          <t>microcircuit intégré sans contact|
puce sans contact|
carte à circuits intégrés</t>
        </is>
      </c>
      <c r="AQ94" s="2" t="inlineStr">
        <is>
          <t>2|
2|
2</t>
        </is>
      </c>
      <c r="AR94" s="2" t="inlineStr">
        <is>
          <t xml:space="preserve">|
|
</t>
        </is>
      </c>
      <c r="AS94" t="inlineStr">
        <is>
          <t/>
        </is>
      </c>
      <c r="AT94" t="inlineStr">
        <is>
          <t/>
        </is>
      </c>
      <c r="AU94" t="inlineStr">
        <is>
          <t/>
        </is>
      </c>
      <c r="AV94" t="inlineStr">
        <is>
          <t/>
        </is>
      </c>
      <c r="AW94" t="inlineStr">
        <is>
          <t/>
        </is>
      </c>
      <c r="AX94" t="inlineStr">
        <is>
          <t/>
        </is>
      </c>
      <c r="AY94" t="inlineStr">
        <is>
          <t/>
        </is>
      </c>
      <c r="AZ94" t="inlineStr">
        <is>
          <t/>
        </is>
      </c>
      <c r="BA94" t="inlineStr">
        <is>
          <t/>
        </is>
      </c>
      <c r="BB94" s="2" t="inlineStr">
        <is>
          <t>kontaktmentes chip|
kontaktmentes kártya</t>
        </is>
      </c>
      <c r="BC94" s="2" t="inlineStr">
        <is>
          <t>2|
2</t>
        </is>
      </c>
      <c r="BD94" s="2" t="inlineStr">
        <is>
          <t xml:space="preserve">|
</t>
        </is>
      </c>
      <c r="BE94" t="inlineStr">
        <is>
          <t/>
        </is>
      </c>
      <c r="BF94" t="inlineStr">
        <is>
          <t/>
        </is>
      </c>
      <c r="BG94" t="inlineStr">
        <is>
          <t/>
        </is>
      </c>
      <c r="BH94" t="inlineStr">
        <is>
          <t/>
        </is>
      </c>
      <c r="BI94" t="inlineStr">
        <is>
          <t/>
        </is>
      </c>
      <c r="BJ94" t="inlineStr">
        <is>
          <t/>
        </is>
      </c>
      <c r="BK94" t="inlineStr">
        <is>
          <t/>
        </is>
      </c>
      <c r="BL94" t="inlineStr">
        <is>
          <t/>
        </is>
      </c>
      <c r="BM94" t="inlineStr">
        <is>
          <t/>
        </is>
      </c>
      <c r="BN94" t="inlineStr">
        <is>
          <t/>
        </is>
      </c>
      <c r="BO94" t="inlineStr">
        <is>
          <t/>
        </is>
      </c>
      <c r="BP94" t="inlineStr">
        <is>
          <t/>
        </is>
      </c>
      <c r="BQ94" t="inlineStr">
        <is>
          <t/>
        </is>
      </c>
      <c r="BR94" t="inlineStr">
        <is>
          <t/>
        </is>
      </c>
      <c r="BS94" t="inlineStr">
        <is>
          <t/>
        </is>
      </c>
      <c r="BT94" t="inlineStr">
        <is>
          <t/>
        </is>
      </c>
      <c r="BU94" t="inlineStr">
        <is>
          <t/>
        </is>
      </c>
      <c r="BV94" t="inlineStr">
        <is>
          <t/>
        </is>
      </c>
      <c r="BW94" t="inlineStr">
        <is>
          <t/>
        </is>
      </c>
      <c r="BX94" t="inlineStr">
        <is>
          <t/>
        </is>
      </c>
      <c r="BY94" t="inlineStr">
        <is>
          <t/>
        </is>
      </c>
      <c r="BZ94" t="inlineStr">
        <is>
          <t/>
        </is>
      </c>
      <c r="CA94" t="inlineStr">
        <is>
          <t/>
        </is>
      </c>
      <c r="CB94" t="inlineStr">
        <is>
          <t/>
        </is>
      </c>
      <c r="CC94" t="inlineStr">
        <is>
          <t/>
        </is>
      </c>
      <c r="CD94" t="inlineStr">
        <is>
          <t/>
        </is>
      </c>
      <c r="CE94" t="inlineStr">
        <is>
          <t/>
        </is>
      </c>
      <c r="CF94" t="inlineStr">
        <is>
          <t/>
        </is>
      </c>
      <c r="CG94" t="inlineStr">
        <is>
          <t/>
        </is>
      </c>
      <c r="CH94" t="inlineStr">
        <is>
          <t/>
        </is>
      </c>
      <c r="CI94" t="inlineStr">
        <is>
          <t/>
        </is>
      </c>
      <c r="CJ94" t="inlineStr">
        <is>
          <t/>
        </is>
      </c>
      <c r="CK94" t="inlineStr">
        <is>
          <t/>
        </is>
      </c>
      <c r="CL94" t="inlineStr">
        <is>
          <t/>
        </is>
      </c>
      <c r="CM94" t="inlineStr">
        <is>
          <t/>
        </is>
      </c>
      <c r="CN94" t="inlineStr">
        <is>
          <t/>
        </is>
      </c>
      <c r="CO94" t="inlineStr">
        <is>
          <t/>
        </is>
      </c>
      <c r="CP94" t="inlineStr">
        <is>
          <t/>
        </is>
      </c>
      <c r="CQ94" t="inlineStr">
        <is>
          <t/>
        </is>
      </c>
      <c r="CR94" t="inlineStr">
        <is>
          <t/>
        </is>
      </c>
      <c r="CS94" t="inlineStr">
        <is>
          <t/>
        </is>
      </c>
      <c r="CT94" t="inlineStr">
        <is>
          <t/>
        </is>
      </c>
      <c r="CU94" t="inlineStr">
        <is>
          <t/>
        </is>
      </c>
      <c r="CV94" t="inlineStr">
        <is>
          <t/>
        </is>
      </c>
      <c r="CW94" t="inlineStr">
        <is>
          <t/>
        </is>
      </c>
    </row>
    <row r="95">
      <c r="A95" s="1" t="str">
        <f>HYPERLINK("https://iate.europa.eu/entry/result/3635712/all", "3635712")</f>
        <v>3635712</v>
      </c>
      <c r="B95" t="inlineStr">
        <is>
          <t>LAW</t>
        </is>
      </c>
      <c r="C95" t="inlineStr">
        <is>
          <t>LAW</t>
        </is>
      </c>
      <c r="D95" t="inlineStr">
        <is>
          <t>no</t>
        </is>
      </c>
      <c r="E95" t="inlineStr">
        <is>
          <t/>
        </is>
      </c>
      <c r="F95" t="inlineStr">
        <is>
          <t/>
        </is>
      </c>
      <c r="G95" t="inlineStr">
        <is>
          <t/>
        </is>
      </c>
      <c r="H95" t="inlineStr">
        <is>
          <t/>
        </is>
      </c>
      <c r="I95" t="inlineStr">
        <is>
          <t/>
        </is>
      </c>
      <c r="J95" t="inlineStr">
        <is>
          <t/>
        </is>
      </c>
      <c r="K95" t="inlineStr">
        <is>
          <t/>
        </is>
      </c>
      <c r="L95" t="inlineStr">
        <is>
          <t/>
        </is>
      </c>
      <c r="M95" t="inlineStr">
        <is>
          <t/>
        </is>
      </c>
      <c r="N95" t="inlineStr">
        <is>
          <t/>
        </is>
      </c>
      <c r="O95" t="inlineStr">
        <is>
          <t/>
        </is>
      </c>
      <c r="P95" t="inlineStr">
        <is>
          <t/>
        </is>
      </c>
      <c r="Q95" t="inlineStr">
        <is>
          <t/>
        </is>
      </c>
      <c r="R95" s="2" t="inlineStr">
        <is>
          <t>Livescanner-Techniken für Fingerabdrücke</t>
        </is>
      </c>
      <c r="S95" s="2" t="inlineStr">
        <is>
          <t>2</t>
        </is>
      </c>
      <c r="T95" s="2" t="inlineStr">
        <is>
          <t/>
        </is>
      </c>
      <c r="U95" t="inlineStr">
        <is>
          <t/>
        </is>
      </c>
      <c r="V95" t="inlineStr">
        <is>
          <t/>
        </is>
      </c>
      <c r="W95" t="inlineStr">
        <is>
          <t/>
        </is>
      </c>
      <c r="X95" t="inlineStr">
        <is>
          <t/>
        </is>
      </c>
      <c r="Y95" t="inlineStr">
        <is>
          <t/>
        </is>
      </c>
      <c r="Z95" s="2" t="inlineStr">
        <is>
          <t>live-scan finger­printing technique</t>
        </is>
      </c>
      <c r="AA95" s="2" t="inlineStr">
        <is>
          <t>2</t>
        </is>
      </c>
      <c r="AB95" s="2" t="inlineStr">
        <is>
          <t/>
        </is>
      </c>
      <c r="AC95" t="inlineStr">
        <is>
          <t/>
        </is>
      </c>
      <c r="AD95" s="2" t="inlineStr">
        <is>
          <t>técnicas de toma de impresiones dactilares en vivo</t>
        </is>
      </c>
      <c r="AE95" s="2" t="inlineStr">
        <is>
          <t>2</t>
        </is>
      </c>
      <c r="AF95" s="2" t="inlineStr">
        <is>
          <t/>
        </is>
      </c>
      <c r="AG95" t="inlineStr">
        <is>
          <t/>
        </is>
      </c>
      <c r="AH95" t="inlineStr">
        <is>
          <t/>
        </is>
      </c>
      <c r="AI95" t="inlineStr">
        <is>
          <t/>
        </is>
      </c>
      <c r="AJ95" t="inlineStr">
        <is>
          <t/>
        </is>
      </c>
      <c r="AK95" t="inlineStr">
        <is>
          <t/>
        </is>
      </c>
      <c r="AL95" s="2" t="inlineStr">
        <is>
          <t>sormenjäljenlukijatekniikat</t>
        </is>
      </c>
      <c r="AM95" s="2" t="inlineStr">
        <is>
          <t>2</t>
        </is>
      </c>
      <c r="AN95" s="2" t="inlineStr">
        <is>
          <t/>
        </is>
      </c>
      <c r="AO95" t="inlineStr">
        <is>
          <t/>
        </is>
      </c>
      <c r="AP95" s="2" t="inlineStr">
        <is>
          <t>techniques de numérisation directe d'empreintes digitales</t>
        </is>
      </c>
      <c r="AQ95" s="2" t="inlineStr">
        <is>
          <t>2</t>
        </is>
      </c>
      <c r="AR95" s="2" t="inlineStr">
        <is>
          <t/>
        </is>
      </c>
      <c r="AS95" t="inlineStr">
        <is>
          <t/>
        </is>
      </c>
      <c r="AT95" t="inlineStr">
        <is>
          <t/>
        </is>
      </c>
      <c r="AU95" t="inlineStr">
        <is>
          <t/>
        </is>
      </c>
      <c r="AV95" t="inlineStr">
        <is>
          <t/>
        </is>
      </c>
      <c r="AW95" t="inlineStr">
        <is>
          <t/>
        </is>
      </c>
      <c r="AX95" t="inlineStr">
        <is>
          <t/>
        </is>
      </c>
      <c r="AY95" t="inlineStr">
        <is>
          <t/>
        </is>
      </c>
      <c r="AZ95" t="inlineStr">
        <is>
          <t/>
        </is>
      </c>
      <c r="BA95" t="inlineStr">
        <is>
          <t/>
        </is>
      </c>
      <c r="BB95" s="2" t="inlineStr">
        <is>
          <t>ujjnyomatok élőben való beolvasása</t>
        </is>
      </c>
      <c r="BC95" s="2" t="inlineStr">
        <is>
          <t>2</t>
        </is>
      </c>
      <c r="BD95" s="2" t="inlineStr">
        <is>
          <t/>
        </is>
      </c>
      <c r="BE95" t="inlineStr">
        <is>
          <t/>
        </is>
      </c>
      <c r="BF95" s="2" t="inlineStr">
        <is>
          <t>tecniche di scansione diretta delle impronte digitali</t>
        </is>
      </c>
      <c r="BG95" s="2" t="inlineStr">
        <is>
          <t>2</t>
        </is>
      </c>
      <c r="BH95" s="2" t="inlineStr">
        <is>
          <t/>
        </is>
      </c>
      <c r="BI95" t="inlineStr">
        <is>
          <t/>
        </is>
      </c>
      <c r="BJ95" t="inlineStr">
        <is>
          <t/>
        </is>
      </c>
      <c r="BK95" t="inlineStr">
        <is>
          <t/>
        </is>
      </c>
      <c r="BL95" t="inlineStr">
        <is>
          <t/>
        </is>
      </c>
      <c r="BM95" t="inlineStr">
        <is>
          <t/>
        </is>
      </c>
      <c r="BN95" t="inlineStr">
        <is>
          <t/>
        </is>
      </c>
      <c r="BO95" t="inlineStr">
        <is>
          <t/>
        </is>
      </c>
      <c r="BP95" t="inlineStr">
        <is>
          <t/>
        </is>
      </c>
      <c r="BQ95" t="inlineStr">
        <is>
          <t/>
        </is>
      </c>
      <c r="BR95" t="inlineStr">
        <is>
          <t/>
        </is>
      </c>
      <c r="BS95" t="inlineStr">
        <is>
          <t/>
        </is>
      </c>
      <c r="BT95" t="inlineStr">
        <is>
          <t/>
        </is>
      </c>
      <c r="BU95" t="inlineStr">
        <is>
          <t/>
        </is>
      </c>
      <c r="BV95" s="2" t="inlineStr">
        <is>
          <t>live-scan vingerafdruktechnieken</t>
        </is>
      </c>
      <c r="BW95" s="2" t="inlineStr">
        <is>
          <t>2</t>
        </is>
      </c>
      <c r="BX95" s="2" t="inlineStr">
        <is>
          <t/>
        </is>
      </c>
      <c r="BY95" t="inlineStr">
        <is>
          <t/>
        </is>
      </c>
      <c r="BZ95" t="inlineStr">
        <is>
          <t/>
        </is>
      </c>
      <c r="CA95" t="inlineStr">
        <is>
          <t/>
        </is>
      </c>
      <c r="CB95" t="inlineStr">
        <is>
          <t/>
        </is>
      </c>
      <c r="CC95" t="inlineStr">
        <is>
          <t/>
        </is>
      </c>
      <c r="CD95" t="inlineStr">
        <is>
          <t/>
        </is>
      </c>
      <c r="CE95" t="inlineStr">
        <is>
          <t/>
        </is>
      </c>
      <c r="CF95" t="inlineStr">
        <is>
          <t/>
        </is>
      </c>
      <c r="CG95" t="inlineStr">
        <is>
          <t/>
        </is>
      </c>
      <c r="CH95" s="2" t="inlineStr">
        <is>
          <t>tehnici de scanare live a amprentelor digitale</t>
        </is>
      </c>
      <c r="CI95" s="2" t="inlineStr">
        <is>
          <t>2</t>
        </is>
      </c>
      <c r="CJ95" s="2" t="inlineStr">
        <is>
          <t/>
        </is>
      </c>
      <c r="CK95" t="inlineStr">
        <is>
          <t/>
        </is>
      </c>
      <c r="CL95" t="inlineStr">
        <is>
          <t/>
        </is>
      </c>
      <c r="CM95" t="inlineStr">
        <is>
          <t/>
        </is>
      </c>
      <c r="CN95" t="inlineStr">
        <is>
          <t/>
        </is>
      </c>
      <c r="CO95" t="inlineStr">
        <is>
          <t/>
        </is>
      </c>
      <c r="CP95" t="inlineStr">
        <is>
          <t/>
        </is>
      </c>
      <c r="CQ95" t="inlineStr">
        <is>
          <t/>
        </is>
      </c>
      <c r="CR95" t="inlineStr">
        <is>
          <t/>
        </is>
      </c>
      <c r="CS95" t="inlineStr">
        <is>
          <t/>
        </is>
      </c>
      <c r="CT95" t="inlineStr">
        <is>
          <t/>
        </is>
      </c>
      <c r="CU95" t="inlineStr">
        <is>
          <t/>
        </is>
      </c>
      <c r="CV95" t="inlineStr">
        <is>
          <t/>
        </is>
      </c>
      <c r="CW95" t="inlineStr">
        <is>
          <t/>
        </is>
      </c>
    </row>
    <row r="96">
      <c r="A96" s="1" t="str">
        <f>HYPERLINK("https://iate.europa.eu/entry/result/3635591/all", "3635591")</f>
        <v>3635591</v>
      </c>
      <c r="B96" t="inlineStr">
        <is>
          <t>LAW</t>
        </is>
      </c>
      <c r="C96" t="inlineStr">
        <is>
          <t>LAW</t>
        </is>
      </c>
      <c r="D96" t="inlineStr">
        <is>
          <t>no</t>
        </is>
      </c>
      <c r="E96" t="inlineStr">
        <is>
          <t/>
        </is>
      </c>
      <c r="F96" t="inlineStr">
        <is>
          <t/>
        </is>
      </c>
      <c r="G96" t="inlineStr">
        <is>
          <t/>
        </is>
      </c>
      <c r="H96" t="inlineStr">
        <is>
          <t/>
        </is>
      </c>
      <c r="I96" t="inlineStr">
        <is>
          <t/>
        </is>
      </c>
      <c r="J96" t="inlineStr">
        <is>
          <t/>
        </is>
      </c>
      <c r="K96" t="inlineStr">
        <is>
          <t/>
        </is>
      </c>
      <c r="L96" t="inlineStr">
        <is>
          <t/>
        </is>
      </c>
      <c r="M96" t="inlineStr">
        <is>
          <t/>
        </is>
      </c>
      <c r="N96" t="inlineStr">
        <is>
          <t/>
        </is>
      </c>
      <c r="O96" t="inlineStr">
        <is>
          <t/>
        </is>
      </c>
      <c r="P96" t="inlineStr">
        <is>
          <t/>
        </is>
      </c>
      <c r="Q96" t="inlineStr">
        <is>
          <t/>
        </is>
      </c>
      <c r="R96" s="2" t="inlineStr">
        <is>
          <t>Zwei-Stufen-Verfahren</t>
        </is>
      </c>
      <c r="S96" s="2" t="inlineStr">
        <is>
          <t>2</t>
        </is>
      </c>
      <c r="T96" s="2" t="inlineStr">
        <is>
          <t/>
        </is>
      </c>
      <c r="U96" t="inlineStr">
        <is>
          <t/>
        </is>
      </c>
      <c r="V96" s="2" t="inlineStr">
        <is>
          <t>διαδικασία δύο διαχωρισμένων σταδίων</t>
        </is>
      </c>
      <c r="W96" s="2" t="inlineStr">
        <is>
          <t>2</t>
        </is>
      </c>
      <c r="X96" s="2" t="inlineStr">
        <is>
          <t/>
        </is>
      </c>
      <c r="Y96" t="inlineStr">
        <is>
          <t/>
        </is>
      </c>
      <c r="Z96" s="2" t="inlineStr">
        <is>
          <t>segregated two-step process</t>
        </is>
      </c>
      <c r="AA96" s="2" t="inlineStr">
        <is>
          <t>2</t>
        </is>
      </c>
      <c r="AB96" s="2" t="inlineStr">
        <is>
          <t/>
        </is>
      </c>
      <c r="AC96" t="inlineStr">
        <is>
          <t>One of the possible topologies of ABC systems. In an ABC system designed as a Segregated Two-Step Process the process of traveller verification and of passage through the border control are completely separated. The traveller verifies at the first stage, a tactical biometric is captured or a token is issued, and then the traveller proceeds to the second stage where the tactical biometric or token is checked to allow exit. It typically takes the form of a kiosk f or verification of the document and the holder, while border passage occurs at an e-Gate. See also “One-Step Process” and “Segregated Two-Step Process”.</t>
        </is>
      </c>
      <c r="AD96" s="2" t="inlineStr">
        <is>
          <t>procedimiento en dos etapas separadas</t>
        </is>
      </c>
      <c r="AE96" s="2" t="inlineStr">
        <is>
          <t>2</t>
        </is>
      </c>
      <c r="AF96" s="2" t="inlineStr">
        <is>
          <t/>
        </is>
      </c>
      <c r="AG96" t="inlineStr">
        <is>
          <t/>
        </is>
      </c>
      <c r="AH96" t="inlineStr">
        <is>
          <t/>
        </is>
      </c>
      <c r="AI96" t="inlineStr">
        <is>
          <t/>
        </is>
      </c>
      <c r="AJ96" t="inlineStr">
        <is>
          <t/>
        </is>
      </c>
      <c r="AK96" t="inlineStr">
        <is>
          <t/>
        </is>
      </c>
      <c r="AL96" t="inlineStr">
        <is>
          <t/>
        </is>
      </c>
      <c r="AM96" t="inlineStr">
        <is>
          <t/>
        </is>
      </c>
      <c r="AN96" t="inlineStr">
        <is>
          <t/>
        </is>
      </c>
      <c r="AO96" t="inlineStr">
        <is>
          <t/>
        </is>
      </c>
      <c r="AP96" s="2" t="inlineStr">
        <is>
          <t>procédure en deux étapes séparées</t>
        </is>
      </c>
      <c r="AQ96" s="2" t="inlineStr">
        <is>
          <t>2</t>
        </is>
      </c>
      <c r="AR96" s="2" t="inlineStr">
        <is>
          <t/>
        </is>
      </c>
      <c r="AS96" t="inlineStr">
        <is>
          <t/>
        </is>
      </c>
      <c r="AT96" t="inlineStr">
        <is>
          <t/>
        </is>
      </c>
      <c r="AU96" t="inlineStr">
        <is>
          <t/>
        </is>
      </c>
      <c r="AV96" t="inlineStr">
        <is>
          <t/>
        </is>
      </c>
      <c r="AW96" t="inlineStr">
        <is>
          <t/>
        </is>
      </c>
      <c r="AX96" t="inlineStr">
        <is>
          <t/>
        </is>
      </c>
      <c r="AY96" t="inlineStr">
        <is>
          <t/>
        </is>
      </c>
      <c r="AZ96" t="inlineStr">
        <is>
          <t/>
        </is>
      </c>
      <c r="BA96" t="inlineStr">
        <is>
          <t/>
        </is>
      </c>
      <c r="BB96" s="2" t="inlineStr">
        <is>
          <t>szegregált kétlépcsős eljárás</t>
        </is>
      </c>
      <c r="BC96" s="2" t="inlineStr">
        <is>
          <t>2</t>
        </is>
      </c>
      <c r="BD96" s="2" t="inlineStr">
        <is>
          <t/>
        </is>
      </c>
      <c r="BE96" t="inlineStr">
        <is>
          <t/>
        </is>
      </c>
      <c r="BF96" s="2" t="inlineStr">
        <is>
          <t>processo in due fasi distinte</t>
        </is>
      </c>
      <c r="BG96" s="2" t="inlineStr">
        <is>
          <t>2</t>
        </is>
      </c>
      <c r="BH96" s="2" t="inlineStr">
        <is>
          <t/>
        </is>
      </c>
      <c r="BI96" t="inlineStr">
        <is>
          <t/>
        </is>
      </c>
      <c r="BJ96" s="2" t="inlineStr">
        <is>
          <t>dviejų etapų procesas</t>
        </is>
      </c>
      <c r="BK96" s="2" t="inlineStr">
        <is>
          <t>2</t>
        </is>
      </c>
      <c r="BL96" s="2" t="inlineStr">
        <is>
          <t/>
        </is>
      </c>
      <c r="BM96" t="inlineStr">
        <is>
          <t/>
        </is>
      </c>
      <c r="BN96" t="inlineStr">
        <is>
          <t/>
        </is>
      </c>
      <c r="BO96" t="inlineStr">
        <is>
          <t/>
        </is>
      </c>
      <c r="BP96" t="inlineStr">
        <is>
          <t/>
        </is>
      </c>
      <c r="BQ96" t="inlineStr">
        <is>
          <t/>
        </is>
      </c>
      <c r="BR96" t="inlineStr">
        <is>
          <t/>
        </is>
      </c>
      <c r="BS96" t="inlineStr">
        <is>
          <t/>
        </is>
      </c>
      <c r="BT96" t="inlineStr">
        <is>
          <t/>
        </is>
      </c>
      <c r="BU96" t="inlineStr">
        <is>
          <t/>
        </is>
      </c>
      <c r="BV96" s="2" t="inlineStr">
        <is>
          <t>proces van twee afgescheiden stappen</t>
        </is>
      </c>
      <c r="BW96" s="2" t="inlineStr">
        <is>
          <t>2</t>
        </is>
      </c>
      <c r="BX96" s="2" t="inlineStr">
        <is>
          <t/>
        </is>
      </c>
      <c r="BY96" t="inlineStr">
        <is>
          <t/>
        </is>
      </c>
      <c r="BZ96" s="2" t="inlineStr">
        <is>
          <t>proces realizowany w dwóch oddzielnych etapach</t>
        </is>
      </c>
      <c r="CA96" s="2" t="inlineStr">
        <is>
          <t>2</t>
        </is>
      </c>
      <c r="CB96" s="2" t="inlineStr">
        <is>
          <t/>
        </is>
      </c>
      <c r="CC96" t="inlineStr">
        <is>
          <t/>
        </is>
      </c>
      <c r="CD96" t="inlineStr">
        <is>
          <t/>
        </is>
      </c>
      <c r="CE96" t="inlineStr">
        <is>
          <t/>
        </is>
      </c>
      <c r="CF96" t="inlineStr">
        <is>
          <t/>
        </is>
      </c>
      <c r="CG96" t="inlineStr">
        <is>
          <t/>
        </is>
      </c>
      <c r="CH96" s="2" t="inlineStr">
        <is>
          <t>procedură cu două etape separate</t>
        </is>
      </c>
      <c r="CI96" s="2" t="inlineStr">
        <is>
          <t>2</t>
        </is>
      </c>
      <c r="CJ96" s="2" t="inlineStr">
        <is>
          <t/>
        </is>
      </c>
      <c r="CK96" t="inlineStr">
        <is>
          <t/>
        </is>
      </c>
      <c r="CL96" t="inlineStr">
        <is>
          <t/>
        </is>
      </c>
      <c r="CM96" t="inlineStr">
        <is>
          <t/>
        </is>
      </c>
      <c r="CN96" t="inlineStr">
        <is>
          <t/>
        </is>
      </c>
      <c r="CO96" t="inlineStr">
        <is>
          <t/>
        </is>
      </c>
      <c r="CP96" s="2" t="inlineStr">
        <is>
          <t>dvostopenjski postopek</t>
        </is>
      </c>
      <c r="CQ96" s="2" t="inlineStr">
        <is>
          <t>2</t>
        </is>
      </c>
      <c r="CR96" s="2" t="inlineStr">
        <is>
          <t/>
        </is>
      </c>
      <c r="CS96" t="inlineStr">
        <is>
          <t/>
        </is>
      </c>
      <c r="CT96" t="inlineStr">
        <is>
          <t/>
        </is>
      </c>
      <c r="CU96" t="inlineStr">
        <is>
          <t/>
        </is>
      </c>
      <c r="CV96" t="inlineStr">
        <is>
          <t/>
        </is>
      </c>
      <c r="CW96" t="inlineStr">
        <is>
          <t/>
        </is>
      </c>
    </row>
    <row r="97">
      <c r="A97" s="1" t="str">
        <f>HYPERLINK("https://iate.europa.eu/entry/result/3635470/all", "3635470")</f>
        <v>3635470</v>
      </c>
      <c r="B97" t="inlineStr">
        <is>
          <t>LAW</t>
        </is>
      </c>
      <c r="C97" t="inlineStr">
        <is>
          <t>LAW</t>
        </is>
      </c>
      <c r="D97" t="inlineStr">
        <is>
          <t>no</t>
        </is>
      </c>
      <c r="E97" t="inlineStr">
        <is>
          <t/>
        </is>
      </c>
      <c r="F97" s="2" t="inlineStr">
        <is>
          <t>мрежови входни точки</t>
        </is>
      </c>
      <c r="G97" s="2" t="inlineStr">
        <is>
          <t>2</t>
        </is>
      </c>
      <c r="H97" s="2" t="inlineStr">
        <is>
          <t/>
        </is>
      </c>
      <c r="I97" t="inlineStr">
        <is>
          <t/>
        </is>
      </c>
      <c r="J97" s="2" t="inlineStr">
        <is>
          <t>vstupní místo sítě</t>
        </is>
      </c>
      <c r="K97" s="2" t="inlineStr">
        <is>
          <t>2</t>
        </is>
      </c>
      <c r="L97" s="2" t="inlineStr">
        <is>
          <t/>
        </is>
      </c>
      <c r="M97" t="inlineStr">
        <is>
          <t/>
        </is>
      </c>
      <c r="N97" s="2" t="inlineStr">
        <is>
          <t>netopkoblingspunkter|
netopkoblingspunkt</t>
        </is>
      </c>
      <c r="O97" s="2" t="inlineStr">
        <is>
          <t>2|
2</t>
        </is>
      </c>
      <c r="P97" s="2" t="inlineStr">
        <is>
          <t xml:space="preserve">|
</t>
        </is>
      </c>
      <c r="Q97" t="inlineStr">
        <is>
          <t/>
        </is>
      </c>
      <c r="R97" s="2" t="inlineStr">
        <is>
          <t>Netzzugangspunkt</t>
        </is>
      </c>
      <c r="S97" s="2" t="inlineStr">
        <is>
          <t>2</t>
        </is>
      </c>
      <c r="T97" s="2" t="inlineStr">
        <is>
          <t/>
        </is>
      </c>
      <c r="U97" t="inlineStr">
        <is>
          <t/>
        </is>
      </c>
      <c r="V97" s="2" t="inlineStr">
        <is>
          <t>σημεία εισόδου στο δίκτυο</t>
        </is>
      </c>
      <c r="W97" s="2" t="inlineStr">
        <is>
          <t>2</t>
        </is>
      </c>
      <c r="X97" s="2" t="inlineStr">
        <is>
          <t/>
        </is>
      </c>
      <c r="Y97" t="inlineStr">
        <is>
          <t/>
        </is>
      </c>
      <c r="Z97" s="2" t="inlineStr">
        <is>
          <t>Network Entry Point</t>
        </is>
      </c>
      <c r="AA97" s="2" t="inlineStr">
        <is>
          <t>2</t>
        </is>
      </c>
      <c r="AB97" s="2" t="inlineStr">
        <is>
          <t/>
        </is>
      </c>
      <c r="AC97" t="inlineStr">
        <is>
          <t/>
        </is>
      </c>
      <c r="AD97" s="2" t="inlineStr">
        <is>
          <t>punto de entrada en la red|
puntos de entrada en la red</t>
        </is>
      </c>
      <c r="AE97" s="2" t="inlineStr">
        <is>
          <t>2|
2</t>
        </is>
      </c>
      <c r="AF97" s="2" t="inlineStr">
        <is>
          <t xml:space="preserve">|
</t>
        </is>
      </c>
      <c r="AG97" t="inlineStr">
        <is>
          <t/>
        </is>
      </c>
      <c r="AH97" t="inlineStr">
        <is>
          <t/>
        </is>
      </c>
      <c r="AI97" t="inlineStr">
        <is>
          <t/>
        </is>
      </c>
      <c r="AJ97" t="inlineStr">
        <is>
          <t/>
        </is>
      </c>
      <c r="AK97" t="inlineStr">
        <is>
          <t/>
        </is>
      </c>
      <c r="AL97" s="2" t="inlineStr">
        <is>
          <t>verkkoliityntäpiste</t>
        </is>
      </c>
      <c r="AM97" s="2" t="inlineStr">
        <is>
          <t>2</t>
        </is>
      </c>
      <c r="AN97" s="2" t="inlineStr">
        <is>
          <t/>
        </is>
      </c>
      <c r="AO97" t="inlineStr">
        <is>
          <t/>
        </is>
      </c>
      <c r="AP97" s="2" t="inlineStr">
        <is>
          <t>point d’entrée du réseau</t>
        </is>
      </c>
      <c r="AQ97" s="2" t="inlineStr">
        <is>
          <t>2</t>
        </is>
      </c>
      <c r="AR97" s="2" t="inlineStr">
        <is>
          <t/>
        </is>
      </c>
      <c r="AS97" t="inlineStr">
        <is>
          <t/>
        </is>
      </c>
      <c r="AT97" t="inlineStr">
        <is>
          <t/>
        </is>
      </c>
      <c r="AU97" t="inlineStr">
        <is>
          <t/>
        </is>
      </c>
      <c r="AV97" t="inlineStr">
        <is>
          <t/>
        </is>
      </c>
      <c r="AW97" t="inlineStr">
        <is>
          <t/>
        </is>
      </c>
      <c r="AX97" s="2" t="inlineStr">
        <is>
          <t>mrežna ulazna točka|
mrežne ulazne točke</t>
        </is>
      </c>
      <c r="AY97" s="2" t="inlineStr">
        <is>
          <t>2|
2</t>
        </is>
      </c>
      <c r="AZ97" s="2" t="inlineStr">
        <is>
          <t xml:space="preserve">|
</t>
        </is>
      </c>
      <c r="BA97" t="inlineStr">
        <is>
          <t/>
        </is>
      </c>
      <c r="BB97" s="2" t="inlineStr">
        <is>
          <t>hálózati belépési pont</t>
        </is>
      </c>
      <c r="BC97" s="2" t="inlineStr">
        <is>
          <t>2</t>
        </is>
      </c>
      <c r="BD97" s="2" t="inlineStr">
        <is>
          <t/>
        </is>
      </c>
      <c r="BE97" t="inlineStr">
        <is>
          <t/>
        </is>
      </c>
      <c r="BF97" s="2" t="inlineStr">
        <is>
          <t>punto di ingresso della rete|
punti di ingresso della rete</t>
        </is>
      </c>
      <c r="BG97" s="2" t="inlineStr">
        <is>
          <t>2|
2</t>
        </is>
      </c>
      <c r="BH97" s="2" t="inlineStr">
        <is>
          <t xml:space="preserve">|
</t>
        </is>
      </c>
      <c r="BI97" t="inlineStr">
        <is>
          <t/>
        </is>
      </c>
      <c r="BJ97" s="2" t="inlineStr">
        <is>
          <t>tinklo įeigos taškas</t>
        </is>
      </c>
      <c r="BK97" s="2" t="inlineStr">
        <is>
          <t>2</t>
        </is>
      </c>
      <c r="BL97" s="2" t="inlineStr">
        <is>
          <t/>
        </is>
      </c>
      <c r="BM97" t="inlineStr">
        <is>
          <t/>
        </is>
      </c>
      <c r="BN97" t="inlineStr">
        <is>
          <t/>
        </is>
      </c>
      <c r="BO97" t="inlineStr">
        <is>
          <t/>
        </is>
      </c>
      <c r="BP97" t="inlineStr">
        <is>
          <t/>
        </is>
      </c>
      <c r="BQ97" t="inlineStr">
        <is>
          <t/>
        </is>
      </c>
      <c r="BR97" s="2" t="inlineStr">
        <is>
          <t>Punti ta’ Dħul fin-Netwerk</t>
        </is>
      </c>
      <c r="BS97" s="2" t="inlineStr">
        <is>
          <t>2</t>
        </is>
      </c>
      <c r="BT97" s="2" t="inlineStr">
        <is>
          <t/>
        </is>
      </c>
      <c r="BU97" t="inlineStr">
        <is>
          <t/>
        </is>
      </c>
      <c r="BV97" s="2" t="inlineStr">
        <is>
          <t>netwerkaansluitpunt|
netwerkaansluitpunten</t>
        </is>
      </c>
      <c r="BW97" s="2" t="inlineStr">
        <is>
          <t>2|
2</t>
        </is>
      </c>
      <c r="BX97" s="2" t="inlineStr">
        <is>
          <t xml:space="preserve">|
</t>
        </is>
      </c>
      <c r="BY97" t="inlineStr">
        <is>
          <t/>
        </is>
      </c>
      <c r="BZ97" s="2" t="inlineStr">
        <is>
          <t>punkty dostępu do sieci</t>
        </is>
      </c>
      <c r="CA97" s="2" t="inlineStr">
        <is>
          <t>2</t>
        </is>
      </c>
      <c r="CB97" s="2" t="inlineStr">
        <is>
          <t/>
        </is>
      </c>
      <c r="CC97" t="inlineStr">
        <is>
          <t/>
        </is>
      </c>
      <c r="CD97" s="2" t="inlineStr">
        <is>
          <t>pontos de entrada da rede|
ponto de entrada da rede</t>
        </is>
      </c>
      <c r="CE97" s="2" t="inlineStr">
        <is>
          <t>2|
2</t>
        </is>
      </c>
      <c r="CF97" s="2" t="inlineStr">
        <is>
          <t xml:space="preserve">|
</t>
        </is>
      </c>
      <c r="CG97" t="inlineStr">
        <is>
          <t/>
        </is>
      </c>
      <c r="CH97" s="2" t="inlineStr">
        <is>
          <t>puncte de intrare în rețea</t>
        </is>
      </c>
      <c r="CI97" s="2" t="inlineStr">
        <is>
          <t>2</t>
        </is>
      </c>
      <c r="CJ97" s="2" t="inlineStr">
        <is>
          <t/>
        </is>
      </c>
      <c r="CK97" t="inlineStr">
        <is>
          <t/>
        </is>
      </c>
      <c r="CL97" s="2" t="inlineStr">
        <is>
          <t>miesta vstupu do siete</t>
        </is>
      </c>
      <c r="CM97" s="2" t="inlineStr">
        <is>
          <t>2</t>
        </is>
      </c>
      <c r="CN97" s="2" t="inlineStr">
        <is>
          <t/>
        </is>
      </c>
      <c r="CO97" t="inlineStr">
        <is>
          <t/>
        </is>
      </c>
      <c r="CP97" s="2" t="inlineStr">
        <is>
          <t>mreža vstopnih točk</t>
        </is>
      </c>
      <c r="CQ97" s="2" t="inlineStr">
        <is>
          <t>2</t>
        </is>
      </c>
      <c r="CR97" s="2" t="inlineStr">
        <is>
          <t/>
        </is>
      </c>
      <c r="CS97" t="inlineStr">
        <is>
          <t/>
        </is>
      </c>
      <c r="CT97" s="2" t="inlineStr">
        <is>
          <t>nätverkets anslutningspunkt</t>
        </is>
      </c>
      <c r="CU97" s="2" t="inlineStr">
        <is>
          <t>2</t>
        </is>
      </c>
      <c r="CV97" s="2" t="inlineStr">
        <is>
          <t/>
        </is>
      </c>
      <c r="CW97" t="inlineStr">
        <is>
          <t/>
        </is>
      </c>
    </row>
    <row r="98">
      <c r="A98" s="1" t="str">
        <f>HYPERLINK("https://iate.europa.eu/entry/result/3610594/all", "3610594")</f>
        <v>3610594</v>
      </c>
      <c r="B98" t="inlineStr">
        <is>
          <t>POLITICS;EDUCATION AND COMMUNICATIONS</t>
        </is>
      </c>
      <c r="C98"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98" t="inlineStr">
        <is>
          <t>no</t>
        </is>
      </c>
      <c r="E98" t="inlineStr">
        <is>
          <t/>
        </is>
      </c>
      <c r="F98" s="2" t="inlineStr">
        <is>
          <t>процент на неуспех при регистрирането</t>
        </is>
      </c>
      <c r="G98" s="2" t="inlineStr">
        <is>
          <t>2</t>
        </is>
      </c>
      <c r="H98" s="2" t="inlineStr">
        <is>
          <t/>
        </is>
      </c>
      <c r="I98" t="inlineStr">
        <is>
          <t/>
        </is>
      </c>
      <c r="J98" t="inlineStr">
        <is>
          <t/>
        </is>
      </c>
      <c r="K98" t="inlineStr">
        <is>
          <t/>
        </is>
      </c>
      <c r="L98" t="inlineStr">
        <is>
          <t/>
        </is>
      </c>
      <c r="M98" t="inlineStr">
        <is>
          <t/>
        </is>
      </c>
      <c r="N98" t="inlineStr">
        <is>
          <t/>
        </is>
      </c>
      <c r="O98" t="inlineStr">
        <is>
          <t/>
        </is>
      </c>
      <c r="P98" t="inlineStr">
        <is>
          <t/>
        </is>
      </c>
      <c r="Q98" t="inlineStr">
        <is>
          <t/>
        </is>
      </c>
      <c r="R98" s="2" t="inlineStr">
        <is>
          <t>fehlerhafte Aufnahmen</t>
        </is>
      </c>
      <c r="S98" s="2" t="inlineStr">
        <is>
          <t>2</t>
        </is>
      </c>
      <c r="T98" s="2" t="inlineStr">
        <is>
          <t/>
        </is>
      </c>
      <c r="U98" t="inlineStr">
        <is>
          <t/>
        </is>
      </c>
      <c r="V98" s="2" t="inlineStr">
        <is>
          <t>ποσοστό αποτυχίας</t>
        </is>
      </c>
      <c r="W98" s="2" t="inlineStr">
        <is>
          <t>2</t>
        </is>
      </c>
      <c r="X98" s="2" t="inlineStr">
        <is>
          <t/>
        </is>
      </c>
      <c r="Y98" t="inlineStr">
        <is>
          <t/>
        </is>
      </c>
      <c r="Z98" s="2" t="inlineStr">
        <is>
          <t>failure to acquire rate|
FTAR</t>
        </is>
      </c>
      <c r="AA98" s="2" t="inlineStr">
        <is>
          <t>2|
2</t>
        </is>
      </c>
      <c r="AB98" s="2" t="inlineStr">
        <is>
          <t xml:space="preserve">|
</t>
        </is>
      </c>
      <c r="AC98" t="inlineStr">
        <is>
          <t/>
        </is>
      </c>
      <c r="AD98" t="inlineStr">
        <is>
          <t/>
        </is>
      </c>
      <c r="AE98" t="inlineStr">
        <is>
          <t/>
        </is>
      </c>
      <c r="AF98" t="inlineStr">
        <is>
          <t/>
        </is>
      </c>
      <c r="AG98" t="inlineStr">
        <is>
          <t/>
        </is>
      </c>
      <c r="AH98" t="inlineStr">
        <is>
          <t/>
        </is>
      </c>
      <c r="AI98" t="inlineStr">
        <is>
          <t/>
        </is>
      </c>
      <c r="AJ98" t="inlineStr">
        <is>
          <t/>
        </is>
      </c>
      <c r="AK98" t="inlineStr">
        <is>
          <t/>
        </is>
      </c>
      <c r="AL98" t="inlineStr">
        <is>
          <t/>
        </is>
      </c>
      <c r="AM98" t="inlineStr">
        <is>
          <t/>
        </is>
      </c>
      <c r="AN98" t="inlineStr">
        <is>
          <t/>
        </is>
      </c>
      <c r="AO98" t="inlineStr">
        <is>
          <t/>
        </is>
      </c>
      <c r="AP98" s="2" t="inlineStr">
        <is>
          <t>taux de non-obtention</t>
        </is>
      </c>
      <c r="AQ98" s="2" t="inlineStr">
        <is>
          <t>2</t>
        </is>
      </c>
      <c r="AR98" s="2" t="inlineStr">
        <is>
          <t/>
        </is>
      </c>
      <c r="AS98" t="inlineStr">
        <is>
          <t/>
        </is>
      </c>
      <c r="AT98" t="inlineStr">
        <is>
          <t/>
        </is>
      </c>
      <c r="AU98" t="inlineStr">
        <is>
          <t/>
        </is>
      </c>
      <c r="AV98" t="inlineStr">
        <is>
          <t/>
        </is>
      </c>
      <c r="AW98" t="inlineStr">
        <is>
          <t/>
        </is>
      </c>
      <c r="AX98" t="inlineStr">
        <is>
          <t/>
        </is>
      </c>
      <c r="AY98" t="inlineStr">
        <is>
          <t/>
        </is>
      </c>
      <c r="AZ98" t="inlineStr">
        <is>
          <t/>
        </is>
      </c>
      <c r="BA98" t="inlineStr">
        <is>
          <t/>
        </is>
      </c>
      <c r="BB98" s="2" t="inlineStr">
        <is>
          <t>nem elfogadhatósági arány</t>
        </is>
      </c>
      <c r="BC98" s="2" t="inlineStr">
        <is>
          <t>2</t>
        </is>
      </c>
      <c r="BD98" s="2" t="inlineStr">
        <is>
          <t/>
        </is>
      </c>
      <c r="BE98" t="inlineStr">
        <is>
          <t/>
        </is>
      </c>
      <c r="BF98" s="2" t="inlineStr">
        <is>
          <t>tasso di insuccesso nell’acquisizione</t>
        </is>
      </c>
      <c r="BG98" s="2" t="inlineStr">
        <is>
          <t>2</t>
        </is>
      </c>
      <c r="BH98" s="2" t="inlineStr">
        <is>
          <t/>
        </is>
      </c>
      <c r="BI98" t="inlineStr">
        <is>
          <t/>
        </is>
      </c>
      <c r="BJ98" t="inlineStr">
        <is>
          <t/>
        </is>
      </c>
      <c r="BK98" t="inlineStr">
        <is>
          <t/>
        </is>
      </c>
      <c r="BL98" t="inlineStr">
        <is>
          <t/>
        </is>
      </c>
      <c r="BM98" t="inlineStr">
        <is>
          <t/>
        </is>
      </c>
      <c r="BN98" t="inlineStr">
        <is>
          <t/>
        </is>
      </c>
      <c r="BO98" t="inlineStr">
        <is>
          <t/>
        </is>
      </c>
      <c r="BP98" t="inlineStr">
        <is>
          <t/>
        </is>
      </c>
      <c r="BQ98" t="inlineStr">
        <is>
          <t/>
        </is>
      </c>
      <c r="BR98" t="inlineStr">
        <is>
          <t/>
        </is>
      </c>
      <c r="BS98" t="inlineStr">
        <is>
          <t/>
        </is>
      </c>
      <c r="BT98" t="inlineStr">
        <is>
          <t/>
        </is>
      </c>
      <c r="BU98" t="inlineStr">
        <is>
          <t/>
        </is>
      </c>
      <c r="BV98" s="2" t="inlineStr">
        <is>
          <t>kans dat het systeem geen bruikbare identificatiegegevens weet te vinden</t>
        </is>
      </c>
      <c r="BW98" s="2" t="inlineStr">
        <is>
          <t>2</t>
        </is>
      </c>
      <c r="BX98" s="2" t="inlineStr">
        <is>
          <t/>
        </is>
      </c>
      <c r="BY98" t="inlineStr">
        <is>
          <t/>
        </is>
      </c>
      <c r="BZ98" t="inlineStr">
        <is>
          <t/>
        </is>
      </c>
      <c r="CA98" t="inlineStr">
        <is>
          <t/>
        </is>
      </c>
      <c r="CB98" t="inlineStr">
        <is>
          <t/>
        </is>
      </c>
      <c r="CC98" t="inlineStr">
        <is>
          <t/>
        </is>
      </c>
      <c r="CD98" t="inlineStr">
        <is>
          <t/>
        </is>
      </c>
      <c r="CE98" t="inlineStr">
        <is>
          <t/>
        </is>
      </c>
      <c r="CF98" t="inlineStr">
        <is>
          <t/>
        </is>
      </c>
      <c r="CG98" t="inlineStr">
        <is>
          <t/>
        </is>
      </c>
      <c r="CH98" t="inlineStr">
        <is>
          <t/>
        </is>
      </c>
      <c r="CI98" t="inlineStr">
        <is>
          <t/>
        </is>
      </c>
      <c r="CJ98" t="inlineStr">
        <is>
          <t/>
        </is>
      </c>
      <c r="CK98" t="inlineStr">
        <is>
          <t/>
        </is>
      </c>
      <c r="CL98" t="inlineStr">
        <is>
          <t/>
        </is>
      </c>
      <c r="CM98" t="inlineStr">
        <is>
          <t/>
        </is>
      </c>
      <c r="CN98" t="inlineStr">
        <is>
          <t/>
        </is>
      </c>
      <c r="CO98" t="inlineStr">
        <is>
          <t/>
        </is>
      </c>
      <c r="CP98" t="inlineStr">
        <is>
          <t/>
        </is>
      </c>
      <c r="CQ98" t="inlineStr">
        <is>
          <t/>
        </is>
      </c>
      <c r="CR98" t="inlineStr">
        <is>
          <t/>
        </is>
      </c>
      <c r="CS98" t="inlineStr">
        <is>
          <t/>
        </is>
      </c>
      <c r="CT98" t="inlineStr">
        <is>
          <t/>
        </is>
      </c>
      <c r="CU98" t="inlineStr">
        <is>
          <t/>
        </is>
      </c>
      <c r="CV98" t="inlineStr">
        <is>
          <t/>
        </is>
      </c>
      <c r="CW98" t="inlineStr">
        <is>
          <t/>
        </is>
      </c>
    </row>
    <row r="99">
      <c r="A99" s="1" t="str">
        <f>HYPERLINK("https://iate.europa.eu/entry/result/3610611/all", "3610611")</f>
        <v>3610611</v>
      </c>
      <c r="B99" t="inlineStr">
        <is>
          <t>POLITICS;EDUCATION AND COMMUNICATIONS</t>
        </is>
      </c>
      <c r="C99"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99" t="inlineStr">
        <is>
          <t>no</t>
        </is>
      </c>
      <c r="E99" t="inlineStr">
        <is>
          <t/>
        </is>
      </c>
      <c r="F99" t="inlineStr">
        <is>
          <t/>
        </is>
      </c>
      <c r="G99" t="inlineStr">
        <is>
          <t/>
        </is>
      </c>
      <c r="H99" t="inlineStr">
        <is>
          <t/>
        </is>
      </c>
      <c r="I99" t="inlineStr">
        <is>
          <t/>
        </is>
      </c>
      <c r="J99" t="inlineStr">
        <is>
          <t/>
        </is>
      </c>
      <c r="K99" t="inlineStr">
        <is>
          <t/>
        </is>
      </c>
      <c r="L99" t="inlineStr">
        <is>
          <t/>
        </is>
      </c>
      <c r="M99" t="inlineStr">
        <is>
          <t/>
        </is>
      </c>
      <c r="N99" t="inlineStr">
        <is>
          <t/>
        </is>
      </c>
      <c r="O99" t="inlineStr">
        <is>
          <t/>
        </is>
      </c>
      <c r="P99" t="inlineStr">
        <is>
          <t/>
        </is>
      </c>
      <c r="Q99" t="inlineStr">
        <is>
          <t/>
        </is>
      </c>
      <c r="R99" t="inlineStr">
        <is>
          <t/>
        </is>
      </c>
      <c r="S99" t="inlineStr">
        <is>
          <t/>
        </is>
      </c>
      <c r="T99" t="inlineStr">
        <is>
          <t/>
        </is>
      </c>
      <c r="U99" t="inlineStr">
        <is>
          <t/>
        </is>
      </c>
      <c r="V99" t="inlineStr">
        <is>
          <t/>
        </is>
      </c>
      <c r="W99" t="inlineStr">
        <is>
          <t/>
        </is>
      </c>
      <c r="X99" t="inlineStr">
        <is>
          <t/>
        </is>
      </c>
      <c r="Y99" t="inlineStr">
        <is>
          <t/>
        </is>
      </c>
      <c r="Z99" s="2" t="inlineStr">
        <is>
          <t>False acceptance|
FA</t>
        </is>
      </c>
      <c r="AA99" s="2" t="inlineStr">
        <is>
          <t>2|
2</t>
        </is>
      </c>
      <c r="AB99" s="2" t="inlineStr">
        <is>
          <t xml:space="preserve">|
</t>
        </is>
      </c>
      <c r="AC99" t="inlineStr">
        <is>
          <t/>
        </is>
      </c>
      <c r="AD99" t="inlineStr">
        <is>
          <t/>
        </is>
      </c>
      <c r="AE99" t="inlineStr">
        <is>
          <t/>
        </is>
      </c>
      <c r="AF99" t="inlineStr">
        <is>
          <t/>
        </is>
      </c>
      <c r="AG99" t="inlineStr">
        <is>
          <t/>
        </is>
      </c>
      <c r="AH99" t="inlineStr">
        <is>
          <t/>
        </is>
      </c>
      <c r="AI99" t="inlineStr">
        <is>
          <t/>
        </is>
      </c>
      <c r="AJ99" t="inlineStr">
        <is>
          <t/>
        </is>
      </c>
      <c r="AK99" t="inlineStr">
        <is>
          <t/>
        </is>
      </c>
      <c r="AL99" t="inlineStr">
        <is>
          <t/>
        </is>
      </c>
      <c r="AM99" t="inlineStr">
        <is>
          <t/>
        </is>
      </c>
      <c r="AN99" t="inlineStr">
        <is>
          <t/>
        </is>
      </c>
      <c r="AO99" t="inlineStr">
        <is>
          <t/>
        </is>
      </c>
      <c r="AP99" s="2" t="inlineStr">
        <is>
          <t>Fausse acceptation</t>
        </is>
      </c>
      <c r="AQ99" s="2" t="inlineStr">
        <is>
          <t>2</t>
        </is>
      </c>
      <c r="AR99" s="2" t="inlineStr">
        <is>
          <t/>
        </is>
      </c>
      <c r="AS99" t="inlineStr">
        <is>
          <t/>
        </is>
      </c>
      <c r="AT99" t="inlineStr">
        <is>
          <t/>
        </is>
      </c>
      <c r="AU99" t="inlineStr">
        <is>
          <t/>
        </is>
      </c>
      <c r="AV99" t="inlineStr">
        <is>
          <t/>
        </is>
      </c>
      <c r="AW99" t="inlineStr">
        <is>
          <t/>
        </is>
      </c>
      <c r="AX99" t="inlineStr">
        <is>
          <t/>
        </is>
      </c>
      <c r="AY99" t="inlineStr">
        <is>
          <t/>
        </is>
      </c>
      <c r="AZ99" t="inlineStr">
        <is>
          <t/>
        </is>
      </c>
      <c r="BA99" t="inlineStr">
        <is>
          <t/>
        </is>
      </c>
      <c r="BB99" s="2" t="inlineStr">
        <is>
          <t>téves elfogadás</t>
        </is>
      </c>
      <c r="BC99" s="2" t="inlineStr">
        <is>
          <t>2</t>
        </is>
      </c>
      <c r="BD99" s="2" t="inlineStr">
        <is>
          <t/>
        </is>
      </c>
      <c r="BE99" t="inlineStr">
        <is>
          <t/>
        </is>
      </c>
      <c r="BF99" s="2" t="inlineStr">
        <is>
          <t>falsa accettazione</t>
        </is>
      </c>
      <c r="BG99" s="2" t="inlineStr">
        <is>
          <t>2</t>
        </is>
      </c>
      <c r="BH99" s="2" t="inlineStr">
        <is>
          <t/>
        </is>
      </c>
      <c r="BI99" t="inlineStr">
        <is>
          <t/>
        </is>
      </c>
      <c r="BJ99" t="inlineStr">
        <is>
          <t/>
        </is>
      </c>
      <c r="BK99" t="inlineStr">
        <is>
          <t/>
        </is>
      </c>
      <c r="BL99" t="inlineStr">
        <is>
          <t/>
        </is>
      </c>
      <c r="BM99" t="inlineStr">
        <is>
          <t/>
        </is>
      </c>
      <c r="BN99" t="inlineStr">
        <is>
          <t/>
        </is>
      </c>
      <c r="BO99" t="inlineStr">
        <is>
          <t/>
        </is>
      </c>
      <c r="BP99" t="inlineStr">
        <is>
          <t/>
        </is>
      </c>
      <c r="BQ99" t="inlineStr">
        <is>
          <t/>
        </is>
      </c>
      <c r="BR99" t="inlineStr">
        <is>
          <t/>
        </is>
      </c>
      <c r="BS99" t="inlineStr">
        <is>
          <t/>
        </is>
      </c>
      <c r="BT99" t="inlineStr">
        <is>
          <t/>
        </is>
      </c>
      <c r="BU99" t="inlineStr">
        <is>
          <t/>
        </is>
      </c>
      <c r="BV99" t="inlineStr">
        <is>
          <t/>
        </is>
      </c>
      <c r="BW99" t="inlineStr">
        <is>
          <t/>
        </is>
      </c>
      <c r="BX99" t="inlineStr">
        <is>
          <t/>
        </is>
      </c>
      <c r="BY99" t="inlineStr">
        <is>
          <t/>
        </is>
      </c>
      <c r="BZ99" t="inlineStr">
        <is>
          <t/>
        </is>
      </c>
      <c r="CA99" t="inlineStr">
        <is>
          <t/>
        </is>
      </c>
      <c r="CB99" t="inlineStr">
        <is>
          <t/>
        </is>
      </c>
      <c r="CC99" t="inlineStr">
        <is>
          <t/>
        </is>
      </c>
      <c r="CD99" t="inlineStr">
        <is>
          <t/>
        </is>
      </c>
      <c r="CE99" t="inlineStr">
        <is>
          <t/>
        </is>
      </c>
      <c r="CF99" t="inlineStr">
        <is>
          <t/>
        </is>
      </c>
      <c r="CG99" t="inlineStr">
        <is>
          <t/>
        </is>
      </c>
      <c r="CH99" t="inlineStr">
        <is>
          <t/>
        </is>
      </c>
      <c r="CI99" t="inlineStr">
        <is>
          <t/>
        </is>
      </c>
      <c r="CJ99" t="inlineStr">
        <is>
          <t/>
        </is>
      </c>
      <c r="CK99" t="inlineStr">
        <is>
          <t/>
        </is>
      </c>
      <c r="CL99" t="inlineStr">
        <is>
          <t/>
        </is>
      </c>
      <c r="CM99" t="inlineStr">
        <is>
          <t/>
        </is>
      </c>
      <c r="CN99" t="inlineStr">
        <is>
          <t/>
        </is>
      </c>
      <c r="CO99" t="inlineStr">
        <is>
          <t/>
        </is>
      </c>
      <c r="CP99" t="inlineStr">
        <is>
          <t/>
        </is>
      </c>
      <c r="CQ99" t="inlineStr">
        <is>
          <t/>
        </is>
      </c>
      <c r="CR99" t="inlineStr">
        <is>
          <t/>
        </is>
      </c>
      <c r="CS99" t="inlineStr">
        <is>
          <t/>
        </is>
      </c>
      <c r="CT99" t="inlineStr">
        <is>
          <t/>
        </is>
      </c>
      <c r="CU99" t="inlineStr">
        <is>
          <t/>
        </is>
      </c>
      <c r="CV99" t="inlineStr">
        <is>
          <t/>
        </is>
      </c>
      <c r="CW99" t="inlineStr">
        <is>
          <t/>
        </is>
      </c>
    </row>
    <row r="100">
      <c r="A100" s="1" t="str">
        <f>HYPERLINK("https://iate.europa.eu/entry/result/3610538/all", "3610538")</f>
        <v>3610538</v>
      </c>
      <c r="B100" t="inlineStr">
        <is>
          <t>POLITICS;EDUCATION AND COMMUNICATIONS</t>
        </is>
      </c>
      <c r="C100"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00" t="inlineStr">
        <is>
          <t>no</t>
        </is>
      </c>
      <c r="E100" t="inlineStr">
        <is>
          <t/>
        </is>
      </c>
      <c r="F100" t="inlineStr">
        <is>
          <t/>
        </is>
      </c>
      <c r="G100" t="inlineStr">
        <is>
          <t/>
        </is>
      </c>
      <c r="H100" t="inlineStr">
        <is>
          <t/>
        </is>
      </c>
      <c r="I100" t="inlineStr">
        <is>
          <t/>
        </is>
      </c>
      <c r="J100" t="inlineStr">
        <is>
          <t/>
        </is>
      </c>
      <c r="K100" t="inlineStr">
        <is>
          <t/>
        </is>
      </c>
      <c r="L100" t="inlineStr">
        <is>
          <t/>
        </is>
      </c>
      <c r="M100" t="inlineStr">
        <is>
          <t/>
        </is>
      </c>
      <c r="N100" t="inlineStr">
        <is>
          <t/>
        </is>
      </c>
      <c r="O100" t="inlineStr">
        <is>
          <t/>
        </is>
      </c>
      <c r="P100" t="inlineStr">
        <is>
          <t/>
        </is>
      </c>
      <c r="Q100" t="inlineStr">
        <is>
          <t/>
        </is>
      </c>
      <c r="R100" t="inlineStr">
        <is>
          <t/>
        </is>
      </c>
      <c r="S100" t="inlineStr">
        <is>
          <t/>
        </is>
      </c>
      <c r="T100" t="inlineStr">
        <is>
          <t/>
        </is>
      </c>
      <c r="U100" t="inlineStr">
        <is>
          <t/>
        </is>
      </c>
      <c r="V100" t="inlineStr">
        <is>
          <t/>
        </is>
      </c>
      <c r="W100" t="inlineStr">
        <is>
          <t/>
        </is>
      </c>
      <c r="X100" t="inlineStr">
        <is>
          <t/>
        </is>
      </c>
      <c r="Y100" t="inlineStr">
        <is>
          <t/>
        </is>
      </c>
      <c r="Z100" s="2" t="inlineStr">
        <is>
          <t>DS|
Document Signer</t>
        </is>
      </c>
      <c r="AA100" s="2" t="inlineStr">
        <is>
          <t>2|
2</t>
        </is>
      </c>
      <c r="AB100" s="2" t="inlineStr">
        <is>
          <t xml:space="preserve">|
</t>
        </is>
      </c>
      <c r="AC100" t="inlineStr">
        <is>
          <t/>
        </is>
      </c>
      <c r="AD100" s="2" t="inlineStr">
        <is>
          <t>firmante de documento</t>
        </is>
      </c>
      <c r="AE100" s="2" t="inlineStr">
        <is>
          <t>2</t>
        </is>
      </c>
      <c r="AF100" s="2" t="inlineStr">
        <is>
          <t/>
        </is>
      </c>
      <c r="AG100" t="inlineStr">
        <is>
          <t/>
        </is>
      </c>
      <c r="AH100" t="inlineStr">
        <is>
          <t/>
        </is>
      </c>
      <c r="AI100" t="inlineStr">
        <is>
          <t/>
        </is>
      </c>
      <c r="AJ100" t="inlineStr">
        <is>
          <t/>
        </is>
      </c>
      <c r="AK100" t="inlineStr">
        <is>
          <t/>
        </is>
      </c>
      <c r="AL100" t="inlineStr">
        <is>
          <t/>
        </is>
      </c>
      <c r="AM100" t="inlineStr">
        <is>
          <t/>
        </is>
      </c>
      <c r="AN100" t="inlineStr">
        <is>
          <t/>
        </is>
      </c>
      <c r="AO100" t="inlineStr">
        <is>
          <t/>
        </is>
      </c>
      <c r="AP100" s="2" t="inlineStr">
        <is>
          <t>Signataire de document|
SD</t>
        </is>
      </c>
      <c r="AQ100" s="2" t="inlineStr">
        <is>
          <t>2|
2</t>
        </is>
      </c>
      <c r="AR100" s="2" t="inlineStr">
        <is>
          <t xml:space="preserve">|
</t>
        </is>
      </c>
      <c r="AS100" t="inlineStr">
        <is>
          <t/>
        </is>
      </c>
      <c r="AT100" t="inlineStr">
        <is>
          <t/>
        </is>
      </c>
      <c r="AU100" t="inlineStr">
        <is>
          <t/>
        </is>
      </c>
      <c r="AV100" t="inlineStr">
        <is>
          <t/>
        </is>
      </c>
      <c r="AW100" t="inlineStr">
        <is>
          <t/>
        </is>
      </c>
      <c r="AX100" t="inlineStr">
        <is>
          <t/>
        </is>
      </c>
      <c r="AY100" t="inlineStr">
        <is>
          <t/>
        </is>
      </c>
      <c r="AZ100" t="inlineStr">
        <is>
          <t/>
        </is>
      </c>
      <c r="BA100" t="inlineStr">
        <is>
          <t/>
        </is>
      </c>
      <c r="BB100" t="inlineStr">
        <is>
          <t/>
        </is>
      </c>
      <c r="BC100" t="inlineStr">
        <is>
          <t/>
        </is>
      </c>
      <c r="BD100" t="inlineStr">
        <is>
          <t/>
        </is>
      </c>
      <c r="BE100" t="inlineStr">
        <is>
          <t/>
        </is>
      </c>
      <c r="BF100" t="inlineStr">
        <is>
          <t/>
        </is>
      </c>
      <c r="BG100" t="inlineStr">
        <is>
          <t/>
        </is>
      </c>
      <c r="BH100" t="inlineStr">
        <is>
          <t/>
        </is>
      </c>
      <c r="BI100" t="inlineStr">
        <is>
          <t/>
        </is>
      </c>
      <c r="BJ100" t="inlineStr">
        <is>
          <t/>
        </is>
      </c>
      <c r="BK100" t="inlineStr">
        <is>
          <t/>
        </is>
      </c>
      <c r="BL100" t="inlineStr">
        <is>
          <t/>
        </is>
      </c>
      <c r="BM100" t="inlineStr">
        <is>
          <t/>
        </is>
      </c>
      <c r="BN100" t="inlineStr">
        <is>
          <t/>
        </is>
      </c>
      <c r="BO100" t="inlineStr">
        <is>
          <t/>
        </is>
      </c>
      <c r="BP100" t="inlineStr">
        <is>
          <t/>
        </is>
      </c>
      <c r="BQ100" t="inlineStr">
        <is>
          <t/>
        </is>
      </c>
      <c r="BR100" t="inlineStr">
        <is>
          <t/>
        </is>
      </c>
      <c r="BS100" t="inlineStr">
        <is>
          <t/>
        </is>
      </c>
      <c r="BT100" t="inlineStr">
        <is>
          <t/>
        </is>
      </c>
      <c r="BU100" t="inlineStr">
        <is>
          <t/>
        </is>
      </c>
      <c r="BV100" t="inlineStr">
        <is>
          <t/>
        </is>
      </c>
      <c r="BW100" t="inlineStr">
        <is>
          <t/>
        </is>
      </c>
      <c r="BX100" t="inlineStr">
        <is>
          <t/>
        </is>
      </c>
      <c r="BY100" t="inlineStr">
        <is>
          <t/>
        </is>
      </c>
      <c r="BZ100" t="inlineStr">
        <is>
          <t/>
        </is>
      </c>
      <c r="CA100" t="inlineStr">
        <is>
          <t/>
        </is>
      </c>
      <c r="CB100" t="inlineStr">
        <is>
          <t/>
        </is>
      </c>
      <c r="CC100" t="inlineStr">
        <is>
          <t/>
        </is>
      </c>
      <c r="CD100" t="inlineStr">
        <is>
          <t/>
        </is>
      </c>
      <c r="CE100" t="inlineStr">
        <is>
          <t/>
        </is>
      </c>
      <c r="CF100" t="inlineStr">
        <is>
          <t/>
        </is>
      </c>
      <c r="CG100" t="inlineStr">
        <is>
          <t/>
        </is>
      </c>
      <c r="CH100" t="inlineStr">
        <is>
          <t/>
        </is>
      </c>
      <c r="CI100" t="inlineStr">
        <is>
          <t/>
        </is>
      </c>
      <c r="CJ100" t="inlineStr">
        <is>
          <t/>
        </is>
      </c>
      <c r="CK100" t="inlineStr">
        <is>
          <t/>
        </is>
      </c>
      <c r="CL100" t="inlineStr">
        <is>
          <t/>
        </is>
      </c>
      <c r="CM100" t="inlineStr">
        <is>
          <t/>
        </is>
      </c>
      <c r="CN100" t="inlineStr">
        <is>
          <t/>
        </is>
      </c>
      <c r="CO100" t="inlineStr">
        <is>
          <t/>
        </is>
      </c>
      <c r="CP100" t="inlineStr">
        <is>
          <t/>
        </is>
      </c>
      <c r="CQ100" t="inlineStr">
        <is>
          <t/>
        </is>
      </c>
      <c r="CR100" t="inlineStr">
        <is>
          <t/>
        </is>
      </c>
      <c r="CS100" t="inlineStr">
        <is>
          <t/>
        </is>
      </c>
      <c r="CT100" t="inlineStr">
        <is>
          <t/>
        </is>
      </c>
      <c r="CU100" t="inlineStr">
        <is>
          <t/>
        </is>
      </c>
      <c r="CV100" t="inlineStr">
        <is>
          <t/>
        </is>
      </c>
      <c r="CW100" t="inlineStr">
        <is>
          <t/>
        </is>
      </c>
    </row>
    <row r="101">
      <c r="A101" s="1" t="str">
        <f>HYPERLINK("https://iate.europa.eu/entry/result/3610539/all", "3610539")</f>
        <v>3610539</v>
      </c>
      <c r="B101" t="inlineStr">
        <is>
          <t>POLITICS;EDUCATION AND COMMUNICATIONS</t>
        </is>
      </c>
      <c r="C101"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01" t="inlineStr">
        <is>
          <t>no</t>
        </is>
      </c>
      <c r="E101" t="inlineStr">
        <is>
          <t/>
        </is>
      </c>
      <c r="F101" t="inlineStr">
        <is>
          <t/>
        </is>
      </c>
      <c r="G101" t="inlineStr">
        <is>
          <t/>
        </is>
      </c>
      <c r="H101" t="inlineStr">
        <is>
          <t/>
        </is>
      </c>
      <c r="I101" t="inlineStr">
        <is>
          <t/>
        </is>
      </c>
      <c r="J101" t="inlineStr">
        <is>
          <t/>
        </is>
      </c>
      <c r="K101" t="inlineStr">
        <is>
          <t/>
        </is>
      </c>
      <c r="L101" t="inlineStr">
        <is>
          <t/>
        </is>
      </c>
      <c r="M101" t="inlineStr">
        <is>
          <t/>
        </is>
      </c>
      <c r="N101" t="inlineStr">
        <is>
          <t/>
        </is>
      </c>
      <c r="O101" t="inlineStr">
        <is>
          <t/>
        </is>
      </c>
      <c r="P101" t="inlineStr">
        <is>
          <t/>
        </is>
      </c>
      <c r="Q101" t="inlineStr">
        <is>
          <t/>
        </is>
      </c>
      <c r="R101" s="2" t="inlineStr">
        <is>
          <t>Datenobjekt</t>
        </is>
      </c>
      <c r="S101" s="2" t="inlineStr">
        <is>
          <t>2</t>
        </is>
      </c>
      <c r="T101" s="2" t="inlineStr">
        <is>
          <t/>
        </is>
      </c>
      <c r="U101" t="inlineStr">
        <is>
          <t/>
        </is>
      </c>
      <c r="V101" s="2" t="inlineStr">
        <is>
          <t>αντικείμενο δεδομένων</t>
        </is>
      </c>
      <c r="W101" s="2" t="inlineStr">
        <is>
          <t>2</t>
        </is>
      </c>
      <c r="X101" s="2" t="inlineStr">
        <is>
          <t/>
        </is>
      </c>
      <c r="Y101" t="inlineStr">
        <is>
          <t/>
        </is>
      </c>
      <c r="Z101" s="2" t="inlineStr">
        <is>
          <t>Data Object|
DO</t>
        </is>
      </c>
      <c r="AA101" s="2" t="inlineStr">
        <is>
          <t>2|
2</t>
        </is>
      </c>
      <c r="AB101" s="2" t="inlineStr">
        <is>
          <t xml:space="preserve">|
</t>
        </is>
      </c>
      <c r="AC101" t="inlineStr">
        <is>
          <t/>
        </is>
      </c>
      <c r="AD101" s="2" t="inlineStr">
        <is>
          <t>objeto de datos</t>
        </is>
      </c>
      <c r="AE101" s="2" t="inlineStr">
        <is>
          <t>2</t>
        </is>
      </c>
      <c r="AF101" s="2" t="inlineStr">
        <is>
          <t/>
        </is>
      </c>
      <c r="AG101" t="inlineStr">
        <is>
          <t/>
        </is>
      </c>
      <c r="AH101" t="inlineStr">
        <is>
          <t/>
        </is>
      </c>
      <c r="AI101" t="inlineStr">
        <is>
          <t/>
        </is>
      </c>
      <c r="AJ101" t="inlineStr">
        <is>
          <t/>
        </is>
      </c>
      <c r="AK101" t="inlineStr">
        <is>
          <t/>
        </is>
      </c>
      <c r="AL101" s="2" t="inlineStr">
        <is>
          <t>dataobjekti</t>
        </is>
      </c>
      <c r="AM101" s="2" t="inlineStr">
        <is>
          <t>2</t>
        </is>
      </c>
      <c r="AN101" s="2" t="inlineStr">
        <is>
          <t/>
        </is>
      </c>
      <c r="AO101" t="inlineStr">
        <is>
          <t/>
        </is>
      </c>
      <c r="AP101" s="2" t="inlineStr">
        <is>
          <t>OD|
Objet en données|
Objet de données</t>
        </is>
      </c>
      <c r="AQ101" s="2" t="inlineStr">
        <is>
          <t>2|
2|
2</t>
        </is>
      </c>
      <c r="AR101" s="2" t="inlineStr">
        <is>
          <t xml:space="preserve">|
|
</t>
        </is>
      </c>
      <c r="AS101" t="inlineStr">
        <is>
          <t/>
        </is>
      </c>
      <c r="AT101" t="inlineStr">
        <is>
          <t/>
        </is>
      </c>
      <c r="AU101" t="inlineStr">
        <is>
          <t/>
        </is>
      </c>
      <c r="AV101" t="inlineStr">
        <is>
          <t/>
        </is>
      </c>
      <c r="AW101" t="inlineStr">
        <is>
          <t/>
        </is>
      </c>
      <c r="AX101" t="inlineStr">
        <is>
          <t/>
        </is>
      </c>
      <c r="AY101" t="inlineStr">
        <is>
          <t/>
        </is>
      </c>
      <c r="AZ101" t="inlineStr">
        <is>
          <t/>
        </is>
      </c>
      <c r="BA101" t="inlineStr">
        <is>
          <t/>
        </is>
      </c>
      <c r="BB101" s="2" t="inlineStr">
        <is>
          <t>Adatobjektum</t>
        </is>
      </c>
      <c r="BC101" s="2" t="inlineStr">
        <is>
          <t>2</t>
        </is>
      </c>
      <c r="BD101" s="2" t="inlineStr">
        <is>
          <t/>
        </is>
      </c>
      <c r="BE101" t="inlineStr">
        <is>
          <t/>
        </is>
      </c>
      <c r="BF101" s="2" t="inlineStr">
        <is>
          <t>oggetto di dati</t>
        </is>
      </c>
      <c r="BG101" s="2" t="inlineStr">
        <is>
          <t>2</t>
        </is>
      </c>
      <c r="BH101" s="2" t="inlineStr">
        <is>
          <t/>
        </is>
      </c>
      <c r="BI101" t="inlineStr">
        <is>
          <t/>
        </is>
      </c>
      <c r="BJ101" t="inlineStr">
        <is>
          <t/>
        </is>
      </c>
      <c r="BK101" t="inlineStr">
        <is>
          <t/>
        </is>
      </c>
      <c r="BL101" t="inlineStr">
        <is>
          <t/>
        </is>
      </c>
      <c r="BM101" t="inlineStr">
        <is>
          <t/>
        </is>
      </c>
      <c r="BN101" t="inlineStr">
        <is>
          <t/>
        </is>
      </c>
      <c r="BO101" t="inlineStr">
        <is>
          <t/>
        </is>
      </c>
      <c r="BP101" t="inlineStr">
        <is>
          <t/>
        </is>
      </c>
      <c r="BQ101" t="inlineStr">
        <is>
          <t/>
        </is>
      </c>
      <c r="BR101" t="inlineStr">
        <is>
          <t/>
        </is>
      </c>
      <c r="BS101" t="inlineStr">
        <is>
          <t/>
        </is>
      </c>
      <c r="BT101" t="inlineStr">
        <is>
          <t/>
        </is>
      </c>
      <c r="BU101" t="inlineStr">
        <is>
          <t/>
        </is>
      </c>
      <c r="BV101" s="2" t="inlineStr">
        <is>
          <t>dataobject|
Gegevensobject</t>
        </is>
      </c>
      <c r="BW101" s="2" t="inlineStr">
        <is>
          <t>2|
2</t>
        </is>
      </c>
      <c r="BX101" s="2" t="inlineStr">
        <is>
          <t xml:space="preserve">|
</t>
        </is>
      </c>
      <c r="BY101" t="inlineStr">
        <is>
          <t/>
        </is>
      </c>
      <c r="BZ101" t="inlineStr">
        <is>
          <t/>
        </is>
      </c>
      <c r="CA101" t="inlineStr">
        <is>
          <t/>
        </is>
      </c>
      <c r="CB101" t="inlineStr">
        <is>
          <t/>
        </is>
      </c>
      <c r="CC101" t="inlineStr">
        <is>
          <t/>
        </is>
      </c>
      <c r="CD101" s="2" t="inlineStr">
        <is>
          <t>objeto de dados</t>
        </is>
      </c>
      <c r="CE101" s="2" t="inlineStr">
        <is>
          <t>2</t>
        </is>
      </c>
      <c r="CF101" s="2" t="inlineStr">
        <is>
          <t/>
        </is>
      </c>
      <c r="CG101" t="inlineStr">
        <is>
          <t/>
        </is>
      </c>
      <c r="CH101" t="inlineStr">
        <is>
          <t/>
        </is>
      </c>
      <c r="CI101" t="inlineStr">
        <is>
          <t/>
        </is>
      </c>
      <c r="CJ101" t="inlineStr">
        <is>
          <t/>
        </is>
      </c>
      <c r="CK101" t="inlineStr">
        <is>
          <t/>
        </is>
      </c>
      <c r="CL101" t="inlineStr">
        <is>
          <t/>
        </is>
      </c>
      <c r="CM101" t="inlineStr">
        <is>
          <t/>
        </is>
      </c>
      <c r="CN101" t="inlineStr">
        <is>
          <t/>
        </is>
      </c>
      <c r="CO101" t="inlineStr">
        <is>
          <t/>
        </is>
      </c>
      <c r="CP101" t="inlineStr">
        <is>
          <t/>
        </is>
      </c>
      <c r="CQ101" t="inlineStr">
        <is>
          <t/>
        </is>
      </c>
      <c r="CR101" t="inlineStr">
        <is>
          <t/>
        </is>
      </c>
      <c r="CS101" t="inlineStr">
        <is>
          <t/>
        </is>
      </c>
      <c r="CT101" t="inlineStr">
        <is>
          <t/>
        </is>
      </c>
      <c r="CU101" t="inlineStr">
        <is>
          <t/>
        </is>
      </c>
      <c r="CV101" t="inlineStr">
        <is>
          <t/>
        </is>
      </c>
      <c r="CW101" t="inlineStr">
        <is>
          <t/>
        </is>
      </c>
    </row>
    <row r="102">
      <c r="A102" s="1" t="str">
        <f>HYPERLINK("https://iate.europa.eu/entry/result/3610543/all", "3610543")</f>
        <v>3610543</v>
      </c>
      <c r="B102" t="inlineStr">
        <is>
          <t>POLITICS;EDUCATION AND COMMUNICATIONS</t>
        </is>
      </c>
      <c r="C102"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02" t="inlineStr">
        <is>
          <t>no</t>
        </is>
      </c>
      <c r="E102" t="inlineStr">
        <is>
          <t/>
        </is>
      </c>
      <c r="F102" t="inlineStr">
        <is>
          <t/>
        </is>
      </c>
      <c r="G102" t="inlineStr">
        <is>
          <t/>
        </is>
      </c>
      <c r="H102" t="inlineStr">
        <is>
          <t/>
        </is>
      </c>
      <c r="I102" t="inlineStr">
        <is>
          <t/>
        </is>
      </c>
      <c r="J102" t="inlineStr">
        <is>
          <t/>
        </is>
      </c>
      <c r="K102" t="inlineStr">
        <is>
          <t/>
        </is>
      </c>
      <c r="L102" t="inlineStr">
        <is>
          <t/>
        </is>
      </c>
      <c r="M102" t="inlineStr">
        <is>
          <t/>
        </is>
      </c>
      <c r="N102" t="inlineStr">
        <is>
          <t/>
        </is>
      </c>
      <c r="O102" t="inlineStr">
        <is>
          <t/>
        </is>
      </c>
      <c r="P102" t="inlineStr">
        <is>
          <t/>
        </is>
      </c>
      <c r="Q102" t="inlineStr">
        <is>
          <t/>
        </is>
      </c>
      <c r="R102" t="inlineStr">
        <is>
          <t/>
        </is>
      </c>
      <c r="S102" t="inlineStr">
        <is>
          <t/>
        </is>
      </c>
      <c r="T102" t="inlineStr">
        <is>
          <t/>
        </is>
      </c>
      <c r="U102" t="inlineStr">
        <is>
          <t/>
        </is>
      </c>
      <c r="V102" t="inlineStr">
        <is>
          <t/>
        </is>
      </c>
      <c r="W102" t="inlineStr">
        <is>
          <t/>
        </is>
      </c>
      <c r="X102" t="inlineStr">
        <is>
          <t/>
        </is>
      </c>
      <c r="Y102" t="inlineStr">
        <is>
          <t/>
        </is>
      </c>
      <c r="Z102" s="2" t="inlineStr">
        <is>
          <t>Distinguished Encoding Rules|
DER</t>
        </is>
      </c>
      <c r="AA102" s="2" t="inlineStr">
        <is>
          <t>2|
2</t>
        </is>
      </c>
      <c r="AB102" s="2" t="inlineStr">
        <is>
          <t xml:space="preserve">|
</t>
        </is>
      </c>
      <c r="AC102" t="inlineStr">
        <is>
          <t/>
        </is>
      </c>
      <c r="AD102" s="2" t="inlineStr">
        <is>
          <t>Reglas de codificación distinguida</t>
        </is>
      </c>
      <c r="AE102" s="2" t="inlineStr">
        <is>
          <t>2</t>
        </is>
      </c>
      <c r="AF102" s="2" t="inlineStr">
        <is>
          <t/>
        </is>
      </c>
      <c r="AG102" t="inlineStr">
        <is>
          <t/>
        </is>
      </c>
      <c r="AH102" t="inlineStr">
        <is>
          <t/>
        </is>
      </c>
      <c r="AI102" t="inlineStr">
        <is>
          <t/>
        </is>
      </c>
      <c r="AJ102" t="inlineStr">
        <is>
          <t/>
        </is>
      </c>
      <c r="AK102" t="inlineStr">
        <is>
          <t/>
        </is>
      </c>
      <c r="AL102" s="2" t="inlineStr">
        <is>
          <t>peruskoodaussäännöistä johdetut tiukemmat koodaussäännöt</t>
        </is>
      </c>
      <c r="AM102" s="2" t="inlineStr">
        <is>
          <t>2</t>
        </is>
      </c>
      <c r="AN102" s="2" t="inlineStr">
        <is>
          <t/>
        </is>
      </c>
      <c r="AO102" t="inlineStr">
        <is>
          <t/>
        </is>
      </c>
      <c r="AP102" s="2" t="inlineStr">
        <is>
          <t>règles de codage distinctives (ISO X.690)</t>
        </is>
      </c>
      <c r="AQ102" s="2" t="inlineStr">
        <is>
          <t>2</t>
        </is>
      </c>
      <c r="AR102" s="2" t="inlineStr">
        <is>
          <t/>
        </is>
      </c>
      <c r="AS102" t="inlineStr">
        <is>
          <t/>
        </is>
      </c>
      <c r="AT102" t="inlineStr">
        <is>
          <t/>
        </is>
      </c>
      <c r="AU102" t="inlineStr">
        <is>
          <t/>
        </is>
      </c>
      <c r="AV102" t="inlineStr">
        <is>
          <t/>
        </is>
      </c>
      <c r="AW102" t="inlineStr">
        <is>
          <t/>
        </is>
      </c>
      <c r="AX102" t="inlineStr">
        <is>
          <t/>
        </is>
      </c>
      <c r="AY102" t="inlineStr">
        <is>
          <t/>
        </is>
      </c>
      <c r="AZ102" t="inlineStr">
        <is>
          <t/>
        </is>
      </c>
      <c r="BA102" t="inlineStr">
        <is>
          <t/>
        </is>
      </c>
      <c r="BB102" s="2" t="inlineStr">
        <is>
          <t>megkülönböztetett kódolási szabályok</t>
        </is>
      </c>
      <c r="BC102" s="2" t="inlineStr">
        <is>
          <t>2</t>
        </is>
      </c>
      <c r="BD102" s="2" t="inlineStr">
        <is>
          <t/>
        </is>
      </c>
      <c r="BE102" t="inlineStr">
        <is>
          <t/>
        </is>
      </c>
      <c r="BF102" t="inlineStr">
        <is>
          <t/>
        </is>
      </c>
      <c r="BG102" t="inlineStr">
        <is>
          <t/>
        </is>
      </c>
      <c r="BH102" t="inlineStr">
        <is>
          <t/>
        </is>
      </c>
      <c r="BI102" t="inlineStr">
        <is>
          <t/>
        </is>
      </c>
      <c r="BJ102" t="inlineStr">
        <is>
          <t/>
        </is>
      </c>
      <c r="BK102" t="inlineStr">
        <is>
          <t/>
        </is>
      </c>
      <c r="BL102" t="inlineStr">
        <is>
          <t/>
        </is>
      </c>
      <c r="BM102" t="inlineStr">
        <is>
          <t/>
        </is>
      </c>
      <c r="BN102" t="inlineStr">
        <is>
          <t/>
        </is>
      </c>
      <c r="BO102" t="inlineStr">
        <is>
          <t/>
        </is>
      </c>
      <c r="BP102" t="inlineStr">
        <is>
          <t/>
        </is>
      </c>
      <c r="BQ102" t="inlineStr">
        <is>
          <t/>
        </is>
      </c>
      <c r="BR102" t="inlineStr">
        <is>
          <t/>
        </is>
      </c>
      <c r="BS102" t="inlineStr">
        <is>
          <t/>
        </is>
      </c>
      <c r="BT102" t="inlineStr">
        <is>
          <t/>
        </is>
      </c>
      <c r="BU102" t="inlineStr">
        <is>
          <t/>
        </is>
      </c>
      <c r="BV102" t="inlineStr">
        <is>
          <t/>
        </is>
      </c>
      <c r="BW102" t="inlineStr">
        <is>
          <t/>
        </is>
      </c>
      <c r="BX102" t="inlineStr">
        <is>
          <t/>
        </is>
      </c>
      <c r="BY102" t="inlineStr">
        <is>
          <t/>
        </is>
      </c>
      <c r="BZ102" t="inlineStr">
        <is>
          <t/>
        </is>
      </c>
      <c r="CA102" t="inlineStr">
        <is>
          <t/>
        </is>
      </c>
      <c r="CB102" t="inlineStr">
        <is>
          <t/>
        </is>
      </c>
      <c r="CC102" t="inlineStr">
        <is>
          <t/>
        </is>
      </c>
      <c r="CD102" t="inlineStr">
        <is>
          <t/>
        </is>
      </c>
      <c r="CE102" t="inlineStr">
        <is>
          <t/>
        </is>
      </c>
      <c r="CF102" t="inlineStr">
        <is>
          <t/>
        </is>
      </c>
      <c r="CG102" t="inlineStr">
        <is>
          <t/>
        </is>
      </c>
      <c r="CH102" t="inlineStr">
        <is>
          <t/>
        </is>
      </c>
      <c r="CI102" t="inlineStr">
        <is>
          <t/>
        </is>
      </c>
      <c r="CJ102" t="inlineStr">
        <is>
          <t/>
        </is>
      </c>
      <c r="CK102" t="inlineStr">
        <is>
          <t/>
        </is>
      </c>
      <c r="CL102" t="inlineStr">
        <is>
          <t/>
        </is>
      </c>
      <c r="CM102" t="inlineStr">
        <is>
          <t/>
        </is>
      </c>
      <c r="CN102" t="inlineStr">
        <is>
          <t/>
        </is>
      </c>
      <c r="CO102" t="inlineStr">
        <is>
          <t/>
        </is>
      </c>
      <c r="CP102" t="inlineStr">
        <is>
          <t/>
        </is>
      </c>
      <c r="CQ102" t="inlineStr">
        <is>
          <t/>
        </is>
      </c>
      <c r="CR102" t="inlineStr">
        <is>
          <t/>
        </is>
      </c>
      <c r="CS102" t="inlineStr">
        <is>
          <t/>
        </is>
      </c>
      <c r="CT102" t="inlineStr">
        <is>
          <t/>
        </is>
      </c>
      <c r="CU102" t="inlineStr">
        <is>
          <t/>
        </is>
      </c>
      <c r="CV102" t="inlineStr">
        <is>
          <t/>
        </is>
      </c>
      <c r="CW102" t="inlineStr">
        <is>
          <t/>
        </is>
      </c>
    </row>
    <row r="103">
      <c r="A103" s="1" t="str">
        <f>HYPERLINK("https://iate.europa.eu/entry/result/3610553/all", "3610553")</f>
        <v>3610553</v>
      </c>
      <c r="B103" t="inlineStr">
        <is>
          <t>POLITICS;EDUCATION AND COMMUNICATIONS</t>
        </is>
      </c>
      <c r="C103"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03" t="inlineStr">
        <is>
          <t>no</t>
        </is>
      </c>
      <c r="E103" t="inlineStr">
        <is>
          <t/>
        </is>
      </c>
      <c r="F103" t="inlineStr">
        <is>
          <t/>
        </is>
      </c>
      <c r="G103" t="inlineStr">
        <is>
          <t/>
        </is>
      </c>
      <c r="H103" t="inlineStr">
        <is>
          <t/>
        </is>
      </c>
      <c r="I103" t="inlineStr">
        <is>
          <t/>
        </is>
      </c>
      <c r="J103" t="inlineStr">
        <is>
          <t/>
        </is>
      </c>
      <c r="K103" t="inlineStr">
        <is>
          <t/>
        </is>
      </c>
      <c r="L103" t="inlineStr">
        <is>
          <t/>
        </is>
      </c>
      <c r="M103" t="inlineStr">
        <is>
          <t/>
        </is>
      </c>
      <c r="N103" t="inlineStr">
        <is>
          <t/>
        </is>
      </c>
      <c r="O103" t="inlineStr">
        <is>
          <t/>
        </is>
      </c>
      <c r="P103" t="inlineStr">
        <is>
          <t/>
        </is>
      </c>
      <c r="Q103" t="inlineStr">
        <is>
          <t/>
        </is>
      </c>
      <c r="R103" t="inlineStr">
        <is>
          <t/>
        </is>
      </c>
      <c r="S103" t="inlineStr">
        <is>
          <t/>
        </is>
      </c>
      <c r="T103" t="inlineStr">
        <is>
          <t/>
        </is>
      </c>
      <c r="U103" t="inlineStr">
        <is>
          <t/>
        </is>
      </c>
      <c r="V103" t="inlineStr">
        <is>
          <t/>
        </is>
      </c>
      <c r="W103" t="inlineStr">
        <is>
          <t/>
        </is>
      </c>
      <c r="X103" t="inlineStr">
        <is>
          <t/>
        </is>
      </c>
      <c r="Y103" t="inlineStr">
        <is>
          <t/>
        </is>
      </c>
      <c r="Z103" s="2" t="inlineStr">
        <is>
          <t>Country Signing CA|
CSCA</t>
        </is>
      </c>
      <c r="AA103" s="2" t="inlineStr">
        <is>
          <t>2|
2</t>
        </is>
      </c>
      <c r="AB103" s="2" t="inlineStr">
        <is>
          <t xml:space="preserve">|
</t>
        </is>
      </c>
      <c r="AC103" t="inlineStr">
        <is>
          <t/>
        </is>
      </c>
      <c r="AD103" s="2" t="inlineStr">
        <is>
          <t>CA de firma de país</t>
        </is>
      </c>
      <c r="AE103" s="2" t="inlineStr">
        <is>
          <t>2</t>
        </is>
      </c>
      <c r="AF103" s="2" t="inlineStr">
        <is>
          <t/>
        </is>
      </c>
      <c r="AG103" t="inlineStr">
        <is>
          <t/>
        </is>
      </c>
      <c r="AH103" t="inlineStr">
        <is>
          <t/>
        </is>
      </c>
      <c r="AI103" t="inlineStr">
        <is>
          <t/>
        </is>
      </c>
      <c r="AJ103" t="inlineStr">
        <is>
          <t/>
        </is>
      </c>
      <c r="AK103" t="inlineStr">
        <is>
          <t/>
        </is>
      </c>
      <c r="AL103" t="inlineStr">
        <is>
          <t/>
        </is>
      </c>
      <c r="AM103" t="inlineStr">
        <is>
          <t/>
        </is>
      </c>
      <c r="AN103" t="inlineStr">
        <is>
          <t/>
        </is>
      </c>
      <c r="AO103" t="inlineStr">
        <is>
          <t/>
        </is>
      </c>
      <c r="AP103" s="2" t="inlineStr">
        <is>
          <t>AC signataire nationale|
ACSN</t>
        </is>
      </c>
      <c r="AQ103" s="2" t="inlineStr">
        <is>
          <t>2|
2</t>
        </is>
      </c>
      <c r="AR103" s="2" t="inlineStr">
        <is>
          <t xml:space="preserve">|
</t>
        </is>
      </c>
      <c r="AS103" t="inlineStr">
        <is>
          <t/>
        </is>
      </c>
      <c r="AT103" t="inlineStr">
        <is>
          <t/>
        </is>
      </c>
      <c r="AU103" t="inlineStr">
        <is>
          <t/>
        </is>
      </c>
      <c r="AV103" t="inlineStr">
        <is>
          <t/>
        </is>
      </c>
      <c r="AW103" t="inlineStr">
        <is>
          <t/>
        </is>
      </c>
      <c r="AX103" t="inlineStr">
        <is>
          <t/>
        </is>
      </c>
      <c r="AY103" t="inlineStr">
        <is>
          <t/>
        </is>
      </c>
      <c r="AZ103" t="inlineStr">
        <is>
          <t/>
        </is>
      </c>
      <c r="BA103" t="inlineStr">
        <is>
          <t/>
        </is>
      </c>
      <c r="BB103" t="inlineStr">
        <is>
          <t/>
        </is>
      </c>
      <c r="BC103" t="inlineStr">
        <is>
          <t/>
        </is>
      </c>
      <c r="BD103" t="inlineStr">
        <is>
          <t/>
        </is>
      </c>
      <c r="BE103" t="inlineStr">
        <is>
          <t/>
        </is>
      </c>
      <c r="BF103" t="inlineStr">
        <is>
          <t/>
        </is>
      </c>
      <c r="BG103" t="inlineStr">
        <is>
          <t/>
        </is>
      </c>
      <c r="BH103" t="inlineStr">
        <is>
          <t/>
        </is>
      </c>
      <c r="BI103" t="inlineStr">
        <is>
          <t/>
        </is>
      </c>
      <c r="BJ103" t="inlineStr">
        <is>
          <t/>
        </is>
      </c>
      <c r="BK103" t="inlineStr">
        <is>
          <t/>
        </is>
      </c>
      <c r="BL103" t="inlineStr">
        <is>
          <t/>
        </is>
      </c>
      <c r="BM103" t="inlineStr">
        <is>
          <t/>
        </is>
      </c>
      <c r="BN103" t="inlineStr">
        <is>
          <t/>
        </is>
      </c>
      <c r="BO103" t="inlineStr">
        <is>
          <t/>
        </is>
      </c>
      <c r="BP103" t="inlineStr">
        <is>
          <t/>
        </is>
      </c>
      <c r="BQ103" t="inlineStr">
        <is>
          <t/>
        </is>
      </c>
      <c r="BR103" t="inlineStr">
        <is>
          <t/>
        </is>
      </c>
      <c r="BS103" t="inlineStr">
        <is>
          <t/>
        </is>
      </c>
      <c r="BT103" t="inlineStr">
        <is>
          <t/>
        </is>
      </c>
      <c r="BU103" t="inlineStr">
        <is>
          <t/>
        </is>
      </c>
      <c r="BV103" t="inlineStr">
        <is>
          <t/>
        </is>
      </c>
      <c r="BW103" t="inlineStr">
        <is>
          <t/>
        </is>
      </c>
      <c r="BX103" t="inlineStr">
        <is>
          <t/>
        </is>
      </c>
      <c r="BY103" t="inlineStr">
        <is>
          <t/>
        </is>
      </c>
      <c r="BZ103" t="inlineStr">
        <is>
          <t/>
        </is>
      </c>
      <c r="CA103" t="inlineStr">
        <is>
          <t/>
        </is>
      </c>
      <c r="CB103" t="inlineStr">
        <is>
          <t/>
        </is>
      </c>
      <c r="CC103" t="inlineStr">
        <is>
          <t/>
        </is>
      </c>
      <c r="CD103" t="inlineStr">
        <is>
          <t/>
        </is>
      </c>
      <c r="CE103" t="inlineStr">
        <is>
          <t/>
        </is>
      </c>
      <c r="CF103" t="inlineStr">
        <is>
          <t/>
        </is>
      </c>
      <c r="CG103" t="inlineStr">
        <is>
          <t/>
        </is>
      </c>
      <c r="CH103" t="inlineStr">
        <is>
          <t/>
        </is>
      </c>
      <c r="CI103" t="inlineStr">
        <is>
          <t/>
        </is>
      </c>
      <c r="CJ103" t="inlineStr">
        <is>
          <t/>
        </is>
      </c>
      <c r="CK103" t="inlineStr">
        <is>
          <t/>
        </is>
      </c>
      <c r="CL103" t="inlineStr">
        <is>
          <t/>
        </is>
      </c>
      <c r="CM103" t="inlineStr">
        <is>
          <t/>
        </is>
      </c>
      <c r="CN103" t="inlineStr">
        <is>
          <t/>
        </is>
      </c>
      <c r="CO103" t="inlineStr">
        <is>
          <t/>
        </is>
      </c>
      <c r="CP103" t="inlineStr">
        <is>
          <t/>
        </is>
      </c>
      <c r="CQ103" t="inlineStr">
        <is>
          <t/>
        </is>
      </c>
      <c r="CR103" t="inlineStr">
        <is>
          <t/>
        </is>
      </c>
      <c r="CS103" t="inlineStr">
        <is>
          <t/>
        </is>
      </c>
      <c r="CT103" t="inlineStr">
        <is>
          <t/>
        </is>
      </c>
      <c r="CU103" t="inlineStr">
        <is>
          <t/>
        </is>
      </c>
      <c r="CV103" t="inlineStr">
        <is>
          <t/>
        </is>
      </c>
      <c r="CW103" t="inlineStr">
        <is>
          <t/>
        </is>
      </c>
    </row>
    <row r="104">
      <c r="A104" s="1" t="str">
        <f>HYPERLINK("https://iate.europa.eu/entry/result/3610558/all", "3610558")</f>
        <v>3610558</v>
      </c>
      <c r="B104" t="inlineStr">
        <is>
          <t>POLITICS;EDUCATION AND COMMUNICATIONS</t>
        </is>
      </c>
      <c r="C104"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04" t="inlineStr">
        <is>
          <t>no</t>
        </is>
      </c>
      <c r="E104" t="inlineStr">
        <is>
          <t/>
        </is>
      </c>
      <c r="F104" t="inlineStr">
        <is>
          <t/>
        </is>
      </c>
      <c r="G104" t="inlineStr">
        <is>
          <t/>
        </is>
      </c>
      <c r="H104" t="inlineStr">
        <is>
          <t/>
        </is>
      </c>
      <c r="I104" t="inlineStr">
        <is>
          <t/>
        </is>
      </c>
      <c r="J104" t="inlineStr">
        <is>
          <t/>
        </is>
      </c>
      <c r="K104" t="inlineStr">
        <is>
          <t/>
        </is>
      </c>
      <c r="L104" t="inlineStr">
        <is>
          <t/>
        </is>
      </c>
      <c r="M104" t="inlineStr">
        <is>
          <t/>
        </is>
      </c>
      <c r="N104" t="inlineStr">
        <is>
          <t/>
        </is>
      </c>
      <c r="O104" t="inlineStr">
        <is>
          <t/>
        </is>
      </c>
      <c r="P104" t="inlineStr">
        <is>
          <t/>
        </is>
      </c>
      <c r="Q104" t="inlineStr">
        <is>
          <t/>
        </is>
      </c>
      <c r="R104" t="inlineStr">
        <is>
          <t/>
        </is>
      </c>
      <c r="S104" t="inlineStr">
        <is>
          <t/>
        </is>
      </c>
      <c r="T104" t="inlineStr">
        <is>
          <t/>
        </is>
      </c>
      <c r="U104" t="inlineStr">
        <is>
          <t/>
        </is>
      </c>
      <c r="V104" t="inlineStr">
        <is>
          <t/>
        </is>
      </c>
      <c r="W104" t="inlineStr">
        <is>
          <t/>
        </is>
      </c>
      <c r="X104" t="inlineStr">
        <is>
          <t/>
        </is>
      </c>
      <c r="Y104" t="inlineStr">
        <is>
          <t/>
        </is>
      </c>
      <c r="Z104" s="2" t="inlineStr">
        <is>
          <t>PUK|
PIN Unblocking Key</t>
        </is>
      </c>
      <c r="AA104" s="2" t="inlineStr">
        <is>
          <t>2|
2</t>
        </is>
      </c>
      <c r="AB104" s="2" t="inlineStr">
        <is>
          <t xml:space="preserve">|
</t>
        </is>
      </c>
      <c r="AC104" t="inlineStr">
        <is>
          <t/>
        </is>
      </c>
      <c r="AD104" t="inlineStr">
        <is>
          <t/>
        </is>
      </c>
      <c r="AE104" t="inlineStr">
        <is>
          <t/>
        </is>
      </c>
      <c r="AF104" t="inlineStr">
        <is>
          <t/>
        </is>
      </c>
      <c r="AG104" t="inlineStr">
        <is>
          <t/>
        </is>
      </c>
      <c r="AH104" t="inlineStr">
        <is>
          <t/>
        </is>
      </c>
      <c r="AI104" t="inlineStr">
        <is>
          <t/>
        </is>
      </c>
      <c r="AJ104" t="inlineStr">
        <is>
          <t/>
        </is>
      </c>
      <c r="AK104" t="inlineStr">
        <is>
          <t/>
        </is>
      </c>
      <c r="AL104" s="2" t="inlineStr">
        <is>
          <t>PUK-koodi</t>
        </is>
      </c>
      <c r="AM104" s="2" t="inlineStr">
        <is>
          <t>2</t>
        </is>
      </c>
      <c r="AN104" s="2" t="inlineStr">
        <is>
          <t/>
        </is>
      </c>
      <c r="AO104" t="inlineStr">
        <is>
          <t/>
        </is>
      </c>
      <c r="AP104" t="inlineStr">
        <is>
          <t/>
        </is>
      </c>
      <c r="AQ104" t="inlineStr">
        <is>
          <t/>
        </is>
      </c>
      <c r="AR104" t="inlineStr">
        <is>
          <t/>
        </is>
      </c>
      <c r="AS104" t="inlineStr">
        <is>
          <t/>
        </is>
      </c>
      <c r="AT104" t="inlineStr">
        <is>
          <t/>
        </is>
      </c>
      <c r="AU104" t="inlineStr">
        <is>
          <t/>
        </is>
      </c>
      <c r="AV104" t="inlineStr">
        <is>
          <t/>
        </is>
      </c>
      <c r="AW104" t="inlineStr">
        <is>
          <t/>
        </is>
      </c>
      <c r="AX104" t="inlineStr">
        <is>
          <t/>
        </is>
      </c>
      <c r="AY104" t="inlineStr">
        <is>
          <t/>
        </is>
      </c>
      <c r="AZ104" t="inlineStr">
        <is>
          <t/>
        </is>
      </c>
      <c r="BA104" t="inlineStr">
        <is>
          <t/>
        </is>
      </c>
      <c r="BB104" s="2" t="inlineStr">
        <is>
          <t>PUK-kód|
személyes feloldó kulcs</t>
        </is>
      </c>
      <c r="BC104" s="2" t="inlineStr">
        <is>
          <t>2|
2</t>
        </is>
      </c>
      <c r="BD104" s="2" t="inlineStr">
        <is>
          <t xml:space="preserve">|
</t>
        </is>
      </c>
      <c r="BE104" t="inlineStr">
        <is>
          <t/>
        </is>
      </c>
      <c r="BF104" s="2" t="inlineStr">
        <is>
          <t>codice di sblocco di un dispositivo</t>
        </is>
      </c>
      <c r="BG104" s="2" t="inlineStr">
        <is>
          <t>2</t>
        </is>
      </c>
      <c r="BH104" s="2" t="inlineStr">
        <is>
          <t/>
        </is>
      </c>
      <c r="BI104" t="inlineStr">
        <is>
          <t>numero utile allo sblocco di un dispositivo</t>
        </is>
      </c>
      <c r="BJ104" t="inlineStr">
        <is>
          <t/>
        </is>
      </c>
      <c r="BK104" t="inlineStr">
        <is>
          <t/>
        </is>
      </c>
      <c r="BL104" t="inlineStr">
        <is>
          <t/>
        </is>
      </c>
      <c r="BM104" t="inlineStr">
        <is>
          <t/>
        </is>
      </c>
      <c r="BN104" t="inlineStr">
        <is>
          <t/>
        </is>
      </c>
      <c r="BO104" t="inlineStr">
        <is>
          <t/>
        </is>
      </c>
      <c r="BP104" t="inlineStr">
        <is>
          <t/>
        </is>
      </c>
      <c r="BQ104" t="inlineStr">
        <is>
          <t/>
        </is>
      </c>
      <c r="BR104" t="inlineStr">
        <is>
          <t/>
        </is>
      </c>
      <c r="BS104" t="inlineStr">
        <is>
          <t/>
        </is>
      </c>
      <c r="BT104" t="inlineStr">
        <is>
          <t/>
        </is>
      </c>
      <c r="BU104" t="inlineStr">
        <is>
          <t/>
        </is>
      </c>
      <c r="BV104" t="inlineStr">
        <is>
          <t/>
        </is>
      </c>
      <c r="BW104" t="inlineStr">
        <is>
          <t/>
        </is>
      </c>
      <c r="BX104" t="inlineStr">
        <is>
          <t/>
        </is>
      </c>
      <c r="BY104" t="inlineStr">
        <is>
          <t/>
        </is>
      </c>
      <c r="BZ104" t="inlineStr">
        <is>
          <t/>
        </is>
      </c>
      <c r="CA104" t="inlineStr">
        <is>
          <t/>
        </is>
      </c>
      <c r="CB104" t="inlineStr">
        <is>
          <t/>
        </is>
      </c>
      <c r="CC104" t="inlineStr">
        <is>
          <t/>
        </is>
      </c>
      <c r="CD104" t="inlineStr">
        <is>
          <t/>
        </is>
      </c>
      <c r="CE104" t="inlineStr">
        <is>
          <t/>
        </is>
      </c>
      <c r="CF104" t="inlineStr">
        <is>
          <t/>
        </is>
      </c>
      <c r="CG104" t="inlineStr">
        <is>
          <t/>
        </is>
      </c>
      <c r="CH104" t="inlineStr">
        <is>
          <t/>
        </is>
      </c>
      <c r="CI104" t="inlineStr">
        <is>
          <t/>
        </is>
      </c>
      <c r="CJ104" t="inlineStr">
        <is>
          <t/>
        </is>
      </c>
      <c r="CK104" t="inlineStr">
        <is>
          <t/>
        </is>
      </c>
      <c r="CL104" t="inlineStr">
        <is>
          <t/>
        </is>
      </c>
      <c r="CM104" t="inlineStr">
        <is>
          <t/>
        </is>
      </c>
      <c r="CN104" t="inlineStr">
        <is>
          <t/>
        </is>
      </c>
      <c r="CO104" t="inlineStr">
        <is>
          <t/>
        </is>
      </c>
      <c r="CP104" t="inlineStr">
        <is>
          <t/>
        </is>
      </c>
      <c r="CQ104" t="inlineStr">
        <is>
          <t/>
        </is>
      </c>
      <c r="CR104" t="inlineStr">
        <is>
          <t/>
        </is>
      </c>
      <c r="CS104" t="inlineStr">
        <is>
          <t/>
        </is>
      </c>
      <c r="CT104" t="inlineStr">
        <is>
          <t/>
        </is>
      </c>
      <c r="CU104" t="inlineStr">
        <is>
          <t/>
        </is>
      </c>
      <c r="CV104" t="inlineStr">
        <is>
          <t/>
        </is>
      </c>
      <c r="CW104" t="inlineStr">
        <is>
          <t/>
        </is>
      </c>
    </row>
    <row r="105">
      <c r="A105" s="1" t="str">
        <f>HYPERLINK("https://iate.europa.eu/entry/result/3610576/all", "3610576")</f>
        <v>3610576</v>
      </c>
      <c r="B105" t="inlineStr">
        <is>
          <t>POLITICS;EDUCATION AND COMMUNICATIONS</t>
        </is>
      </c>
      <c r="C105"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05" t="inlineStr">
        <is>
          <t>no</t>
        </is>
      </c>
      <c r="E105" t="inlineStr">
        <is>
          <t/>
        </is>
      </c>
      <c r="F105" t="inlineStr">
        <is>
          <t/>
        </is>
      </c>
      <c r="G105" t="inlineStr">
        <is>
          <t/>
        </is>
      </c>
      <c r="H105" t="inlineStr">
        <is>
          <t/>
        </is>
      </c>
      <c r="I105" t="inlineStr">
        <is>
          <t/>
        </is>
      </c>
      <c r="J105" t="inlineStr">
        <is>
          <t/>
        </is>
      </c>
      <c r="K105" t="inlineStr">
        <is>
          <t/>
        </is>
      </c>
      <c r="L105" t="inlineStr">
        <is>
          <t/>
        </is>
      </c>
      <c r="M105" t="inlineStr">
        <is>
          <t/>
        </is>
      </c>
      <c r="N105" t="inlineStr">
        <is>
          <t/>
        </is>
      </c>
      <c r="O105" t="inlineStr">
        <is>
          <t/>
        </is>
      </c>
      <c r="P105" t="inlineStr">
        <is>
          <t/>
        </is>
      </c>
      <c r="Q105" t="inlineStr">
        <is>
          <t/>
        </is>
      </c>
      <c r="R105" s="2" t="inlineStr">
        <is>
          <t>Dokumentensicherheits-Daten</t>
        </is>
      </c>
      <c r="S105" s="2" t="inlineStr">
        <is>
          <t>2</t>
        </is>
      </c>
      <c r="T105" s="2" t="inlineStr">
        <is>
          <t/>
        </is>
      </c>
      <c r="U105" t="inlineStr">
        <is>
          <t/>
        </is>
      </c>
      <c r="V105" t="inlineStr">
        <is>
          <t/>
        </is>
      </c>
      <c r="W105" t="inlineStr">
        <is>
          <t/>
        </is>
      </c>
      <c r="X105" t="inlineStr">
        <is>
          <t/>
        </is>
      </c>
      <c r="Y105" t="inlineStr">
        <is>
          <t/>
        </is>
      </c>
      <c r="Z105" s="2" t="inlineStr">
        <is>
          <t>PKI|
Public Key Information</t>
        </is>
      </c>
      <c r="AA105" s="2" t="inlineStr">
        <is>
          <t>2|
2</t>
        </is>
      </c>
      <c r="AB105" s="2" t="inlineStr">
        <is>
          <t xml:space="preserve">|
</t>
        </is>
      </c>
      <c r="AC105" t="inlineStr">
        <is>
          <t/>
        </is>
      </c>
      <c r="AD105" t="inlineStr">
        <is>
          <t/>
        </is>
      </c>
      <c r="AE105" t="inlineStr">
        <is>
          <t/>
        </is>
      </c>
      <c r="AF105" t="inlineStr">
        <is>
          <t/>
        </is>
      </c>
      <c r="AG105" t="inlineStr">
        <is>
          <t/>
        </is>
      </c>
      <c r="AH105" t="inlineStr">
        <is>
          <t/>
        </is>
      </c>
      <c r="AI105" t="inlineStr">
        <is>
          <t/>
        </is>
      </c>
      <c r="AJ105" t="inlineStr">
        <is>
          <t/>
        </is>
      </c>
      <c r="AK105" t="inlineStr">
        <is>
          <t/>
        </is>
      </c>
      <c r="AL105" t="inlineStr">
        <is>
          <t/>
        </is>
      </c>
      <c r="AM105" t="inlineStr">
        <is>
          <t/>
        </is>
      </c>
      <c r="AN105" t="inlineStr">
        <is>
          <t/>
        </is>
      </c>
      <c r="AO105" t="inlineStr">
        <is>
          <t/>
        </is>
      </c>
      <c r="AP105" t="inlineStr">
        <is>
          <t/>
        </is>
      </c>
      <c r="AQ105" t="inlineStr">
        <is>
          <t/>
        </is>
      </c>
      <c r="AR105" t="inlineStr">
        <is>
          <t/>
        </is>
      </c>
      <c r="AS105" t="inlineStr">
        <is>
          <t/>
        </is>
      </c>
      <c r="AT105" t="inlineStr">
        <is>
          <t/>
        </is>
      </c>
      <c r="AU105" t="inlineStr">
        <is>
          <t/>
        </is>
      </c>
      <c r="AV105" t="inlineStr">
        <is>
          <t/>
        </is>
      </c>
      <c r="AW105" t="inlineStr">
        <is>
          <t/>
        </is>
      </c>
      <c r="AX105" t="inlineStr">
        <is>
          <t/>
        </is>
      </c>
      <c r="AY105" t="inlineStr">
        <is>
          <t/>
        </is>
      </c>
      <c r="AZ105" t="inlineStr">
        <is>
          <t/>
        </is>
      </c>
      <c r="BA105" t="inlineStr">
        <is>
          <t/>
        </is>
      </c>
      <c r="BB105" s="2" t="inlineStr">
        <is>
          <t>nyilvános kulcsú infrastruktúra</t>
        </is>
      </c>
      <c r="BC105" s="2" t="inlineStr">
        <is>
          <t>2</t>
        </is>
      </c>
      <c r="BD105" s="2" t="inlineStr">
        <is>
          <t/>
        </is>
      </c>
      <c r="BE105" t="inlineStr">
        <is>
          <t/>
        </is>
      </c>
      <c r="BF105" t="inlineStr">
        <is>
          <t/>
        </is>
      </c>
      <c r="BG105" t="inlineStr">
        <is>
          <t/>
        </is>
      </c>
      <c r="BH105" t="inlineStr">
        <is>
          <t/>
        </is>
      </c>
      <c r="BI105" t="inlineStr">
        <is>
          <t/>
        </is>
      </c>
      <c r="BJ105" t="inlineStr">
        <is>
          <t/>
        </is>
      </c>
      <c r="BK105" t="inlineStr">
        <is>
          <t/>
        </is>
      </c>
      <c r="BL105" t="inlineStr">
        <is>
          <t/>
        </is>
      </c>
      <c r="BM105" t="inlineStr">
        <is>
          <t/>
        </is>
      </c>
      <c r="BN105" t="inlineStr">
        <is>
          <t/>
        </is>
      </c>
      <c r="BO105" t="inlineStr">
        <is>
          <t/>
        </is>
      </c>
      <c r="BP105" t="inlineStr">
        <is>
          <t/>
        </is>
      </c>
      <c r="BQ105" t="inlineStr">
        <is>
          <t/>
        </is>
      </c>
      <c r="BR105" t="inlineStr">
        <is>
          <t/>
        </is>
      </c>
      <c r="BS105" t="inlineStr">
        <is>
          <t/>
        </is>
      </c>
      <c r="BT105" t="inlineStr">
        <is>
          <t/>
        </is>
      </c>
      <c r="BU105" t="inlineStr">
        <is>
          <t/>
        </is>
      </c>
      <c r="BV105" t="inlineStr">
        <is>
          <t/>
        </is>
      </c>
      <c r="BW105" t="inlineStr">
        <is>
          <t/>
        </is>
      </c>
      <c r="BX105" t="inlineStr">
        <is>
          <t/>
        </is>
      </c>
      <c r="BY105" t="inlineStr">
        <is>
          <t/>
        </is>
      </c>
      <c r="BZ105" t="inlineStr">
        <is>
          <t/>
        </is>
      </c>
      <c r="CA105" t="inlineStr">
        <is>
          <t/>
        </is>
      </c>
      <c r="CB105" t="inlineStr">
        <is>
          <t/>
        </is>
      </c>
      <c r="CC105" t="inlineStr">
        <is>
          <t/>
        </is>
      </c>
      <c r="CD105" t="inlineStr">
        <is>
          <t/>
        </is>
      </c>
      <c r="CE105" t="inlineStr">
        <is>
          <t/>
        </is>
      </c>
      <c r="CF105" t="inlineStr">
        <is>
          <t/>
        </is>
      </c>
      <c r="CG105" t="inlineStr">
        <is>
          <t/>
        </is>
      </c>
      <c r="CH105" t="inlineStr">
        <is>
          <t/>
        </is>
      </c>
      <c r="CI105" t="inlineStr">
        <is>
          <t/>
        </is>
      </c>
      <c r="CJ105" t="inlineStr">
        <is>
          <t/>
        </is>
      </c>
      <c r="CK105" t="inlineStr">
        <is>
          <t/>
        </is>
      </c>
      <c r="CL105" t="inlineStr">
        <is>
          <t/>
        </is>
      </c>
      <c r="CM105" t="inlineStr">
        <is>
          <t/>
        </is>
      </c>
      <c r="CN105" t="inlineStr">
        <is>
          <t/>
        </is>
      </c>
      <c r="CO105" t="inlineStr">
        <is>
          <t/>
        </is>
      </c>
      <c r="CP105" t="inlineStr">
        <is>
          <t/>
        </is>
      </c>
      <c r="CQ105" t="inlineStr">
        <is>
          <t/>
        </is>
      </c>
      <c r="CR105" t="inlineStr">
        <is>
          <t/>
        </is>
      </c>
      <c r="CS105" t="inlineStr">
        <is>
          <t/>
        </is>
      </c>
      <c r="CT105" t="inlineStr">
        <is>
          <t/>
        </is>
      </c>
      <c r="CU105" t="inlineStr">
        <is>
          <t/>
        </is>
      </c>
      <c r="CV105" t="inlineStr">
        <is>
          <t/>
        </is>
      </c>
      <c r="CW105" t="inlineStr">
        <is>
          <t/>
        </is>
      </c>
    </row>
    <row r="106">
      <c r="A106" s="1" t="str">
        <f>HYPERLINK("https://iate.europa.eu/entry/result/3610465/all", "3610465")</f>
        <v>3610465</v>
      </c>
      <c r="B106" t="inlineStr">
        <is>
          <t>POLITICS;EDUCATION AND COMMUNICATIONS</t>
        </is>
      </c>
      <c r="C106"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06" t="inlineStr">
        <is>
          <t>no</t>
        </is>
      </c>
      <c r="E106" t="inlineStr">
        <is>
          <t/>
        </is>
      </c>
      <c r="F106" t="inlineStr">
        <is>
          <t/>
        </is>
      </c>
      <c r="G106" t="inlineStr">
        <is>
          <t/>
        </is>
      </c>
      <c r="H106" t="inlineStr">
        <is>
          <t/>
        </is>
      </c>
      <c r="I106" t="inlineStr">
        <is>
          <t/>
        </is>
      </c>
      <c r="J106" t="inlineStr">
        <is>
          <t/>
        </is>
      </c>
      <c r="K106" t="inlineStr">
        <is>
          <t/>
        </is>
      </c>
      <c r="L106" t="inlineStr">
        <is>
          <t/>
        </is>
      </c>
      <c r="M106" t="inlineStr">
        <is>
          <t/>
        </is>
      </c>
      <c r="N106" t="inlineStr">
        <is>
          <t/>
        </is>
      </c>
      <c r="O106" t="inlineStr">
        <is>
          <t/>
        </is>
      </c>
      <c r="P106" t="inlineStr">
        <is>
          <t/>
        </is>
      </c>
      <c r="Q106" t="inlineStr">
        <is>
          <t/>
        </is>
      </c>
      <c r="R106" t="inlineStr">
        <is>
          <t/>
        </is>
      </c>
      <c r="S106" t="inlineStr">
        <is>
          <t/>
        </is>
      </c>
      <c r="T106" t="inlineStr">
        <is>
          <t/>
        </is>
      </c>
      <c r="U106" t="inlineStr">
        <is>
          <t/>
        </is>
      </c>
      <c r="V106" t="inlineStr">
        <is>
          <t/>
        </is>
      </c>
      <c r="W106" t="inlineStr">
        <is>
          <t/>
        </is>
      </c>
      <c r="X106" t="inlineStr">
        <is>
          <t/>
        </is>
      </c>
      <c r="Y106" t="inlineStr">
        <is>
          <t/>
        </is>
      </c>
      <c r="Z106" s="2" t="inlineStr">
        <is>
          <t>PCD|
Proximity Coupling Device</t>
        </is>
      </c>
      <c r="AA106" s="2" t="inlineStr">
        <is>
          <t>2|
2</t>
        </is>
      </c>
      <c r="AB106" s="2" t="inlineStr">
        <is>
          <t xml:space="preserve">|
</t>
        </is>
      </c>
      <c r="AC106" t="inlineStr">
        <is>
          <t/>
        </is>
      </c>
      <c r="AD106" s="2" t="inlineStr">
        <is>
          <t>dispositivo de acoplamiento de proximidad</t>
        </is>
      </c>
      <c r="AE106" s="2" t="inlineStr">
        <is>
          <t>2</t>
        </is>
      </c>
      <c r="AF106" s="2" t="inlineStr">
        <is>
          <t/>
        </is>
      </c>
      <c r="AG106" t="inlineStr">
        <is>
          <t/>
        </is>
      </c>
      <c r="AH106" t="inlineStr">
        <is>
          <t/>
        </is>
      </c>
      <c r="AI106" t="inlineStr">
        <is>
          <t/>
        </is>
      </c>
      <c r="AJ106" t="inlineStr">
        <is>
          <t/>
        </is>
      </c>
      <c r="AK106" t="inlineStr">
        <is>
          <t/>
        </is>
      </c>
      <c r="AL106" t="inlineStr">
        <is>
          <t/>
        </is>
      </c>
      <c r="AM106" t="inlineStr">
        <is>
          <t/>
        </is>
      </c>
      <c r="AN106" t="inlineStr">
        <is>
          <t/>
        </is>
      </c>
      <c r="AO106" t="inlineStr">
        <is>
          <t/>
        </is>
      </c>
      <c r="AP106" s="2" t="inlineStr">
        <is>
          <t>DCP|
Dispositif de couplage de proximité</t>
        </is>
      </c>
      <c r="AQ106" s="2" t="inlineStr">
        <is>
          <t>2|
2</t>
        </is>
      </c>
      <c r="AR106" s="2" t="inlineStr">
        <is>
          <t xml:space="preserve">|
</t>
        </is>
      </c>
      <c r="AS106" t="inlineStr">
        <is>
          <t/>
        </is>
      </c>
      <c r="AT106" t="inlineStr">
        <is>
          <t/>
        </is>
      </c>
      <c r="AU106" t="inlineStr">
        <is>
          <t/>
        </is>
      </c>
      <c r="AV106" t="inlineStr">
        <is>
          <t/>
        </is>
      </c>
      <c r="AW106" t="inlineStr">
        <is>
          <t/>
        </is>
      </c>
      <c r="AX106" t="inlineStr">
        <is>
          <t/>
        </is>
      </c>
      <c r="AY106" t="inlineStr">
        <is>
          <t/>
        </is>
      </c>
      <c r="AZ106" t="inlineStr">
        <is>
          <t/>
        </is>
      </c>
      <c r="BA106" t="inlineStr">
        <is>
          <t/>
        </is>
      </c>
      <c r="BB106" s="2" t="inlineStr">
        <is>
          <t>közelség kapcsolókészülék</t>
        </is>
      </c>
      <c r="BC106" s="2" t="inlineStr">
        <is>
          <t>2</t>
        </is>
      </c>
      <c r="BD106" s="2" t="inlineStr">
        <is>
          <t/>
        </is>
      </c>
      <c r="BE106" t="inlineStr">
        <is>
          <t/>
        </is>
      </c>
      <c r="BF106" s="2" t="inlineStr">
        <is>
          <t>lettore (di carte)</t>
        </is>
      </c>
      <c r="BG106" s="2" t="inlineStr">
        <is>
          <t>2</t>
        </is>
      </c>
      <c r="BH106" s="2" t="inlineStr">
        <is>
          <t/>
        </is>
      </c>
      <c r="BI106" t="inlineStr">
        <is>
          <t/>
        </is>
      </c>
      <c r="BJ106" t="inlineStr">
        <is>
          <t/>
        </is>
      </c>
      <c r="BK106" t="inlineStr">
        <is>
          <t/>
        </is>
      </c>
      <c r="BL106" t="inlineStr">
        <is>
          <t/>
        </is>
      </c>
      <c r="BM106" t="inlineStr">
        <is>
          <t/>
        </is>
      </c>
      <c r="BN106" t="inlineStr">
        <is>
          <t/>
        </is>
      </c>
      <c r="BO106" t="inlineStr">
        <is>
          <t/>
        </is>
      </c>
      <c r="BP106" t="inlineStr">
        <is>
          <t/>
        </is>
      </c>
      <c r="BQ106" t="inlineStr">
        <is>
          <t/>
        </is>
      </c>
      <c r="BR106" t="inlineStr">
        <is>
          <t/>
        </is>
      </c>
      <c r="BS106" t="inlineStr">
        <is>
          <t/>
        </is>
      </c>
      <c r="BT106" t="inlineStr">
        <is>
          <t/>
        </is>
      </c>
      <c r="BU106" t="inlineStr">
        <is>
          <t/>
        </is>
      </c>
      <c r="BV106" t="inlineStr">
        <is>
          <t/>
        </is>
      </c>
      <c r="BW106" t="inlineStr">
        <is>
          <t/>
        </is>
      </c>
      <c r="BX106" t="inlineStr">
        <is>
          <t/>
        </is>
      </c>
      <c r="BY106" t="inlineStr">
        <is>
          <t/>
        </is>
      </c>
      <c r="BZ106" t="inlineStr">
        <is>
          <t/>
        </is>
      </c>
      <c r="CA106" t="inlineStr">
        <is>
          <t/>
        </is>
      </c>
      <c r="CB106" t="inlineStr">
        <is>
          <t/>
        </is>
      </c>
      <c r="CC106" t="inlineStr">
        <is>
          <t/>
        </is>
      </c>
      <c r="CD106" t="inlineStr">
        <is>
          <t/>
        </is>
      </c>
      <c r="CE106" t="inlineStr">
        <is>
          <t/>
        </is>
      </c>
      <c r="CF106" t="inlineStr">
        <is>
          <t/>
        </is>
      </c>
      <c r="CG106" t="inlineStr">
        <is>
          <t/>
        </is>
      </c>
      <c r="CH106" t="inlineStr">
        <is>
          <t/>
        </is>
      </c>
      <c r="CI106" t="inlineStr">
        <is>
          <t/>
        </is>
      </c>
      <c r="CJ106" t="inlineStr">
        <is>
          <t/>
        </is>
      </c>
      <c r="CK106" t="inlineStr">
        <is>
          <t/>
        </is>
      </c>
      <c r="CL106" t="inlineStr">
        <is>
          <t/>
        </is>
      </c>
      <c r="CM106" t="inlineStr">
        <is>
          <t/>
        </is>
      </c>
      <c r="CN106" t="inlineStr">
        <is>
          <t/>
        </is>
      </c>
      <c r="CO106" t="inlineStr">
        <is>
          <t/>
        </is>
      </c>
      <c r="CP106" t="inlineStr">
        <is>
          <t/>
        </is>
      </c>
      <c r="CQ106" t="inlineStr">
        <is>
          <t/>
        </is>
      </c>
      <c r="CR106" t="inlineStr">
        <is>
          <t/>
        </is>
      </c>
      <c r="CS106" t="inlineStr">
        <is>
          <t/>
        </is>
      </c>
      <c r="CT106" t="inlineStr">
        <is>
          <t/>
        </is>
      </c>
      <c r="CU106" t="inlineStr">
        <is>
          <t/>
        </is>
      </c>
      <c r="CV106" t="inlineStr">
        <is>
          <t/>
        </is>
      </c>
      <c r="CW106" t="inlineStr">
        <is>
          <t/>
        </is>
      </c>
    </row>
    <row r="107">
      <c r="A107" s="1" t="str">
        <f>HYPERLINK("https://iate.europa.eu/entry/result/3610469/all", "3610469")</f>
        <v>3610469</v>
      </c>
      <c r="B107" t="inlineStr">
        <is>
          <t>POLITICS;EDUCATION AND COMMUNICATIONS</t>
        </is>
      </c>
      <c r="C107"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07" t="inlineStr">
        <is>
          <t>no</t>
        </is>
      </c>
      <c r="E107" t="inlineStr">
        <is>
          <t/>
        </is>
      </c>
      <c r="F107" t="inlineStr">
        <is>
          <t/>
        </is>
      </c>
      <c r="G107" t="inlineStr">
        <is>
          <t/>
        </is>
      </c>
      <c r="H107" t="inlineStr">
        <is>
          <t/>
        </is>
      </c>
      <c r="I107" t="inlineStr">
        <is>
          <t/>
        </is>
      </c>
      <c r="J107" t="inlineStr">
        <is>
          <t/>
        </is>
      </c>
      <c r="K107" t="inlineStr">
        <is>
          <t/>
        </is>
      </c>
      <c r="L107" t="inlineStr">
        <is>
          <t/>
        </is>
      </c>
      <c r="M107" t="inlineStr">
        <is>
          <t/>
        </is>
      </c>
      <c r="N107" t="inlineStr">
        <is>
          <t/>
        </is>
      </c>
      <c r="O107" t="inlineStr">
        <is>
          <t/>
        </is>
      </c>
      <c r="P107" t="inlineStr">
        <is>
          <t/>
        </is>
      </c>
      <c r="Q107" t="inlineStr">
        <is>
          <t/>
        </is>
      </c>
      <c r="R107" t="inlineStr">
        <is>
          <t/>
        </is>
      </c>
      <c r="S107" t="inlineStr">
        <is>
          <t/>
        </is>
      </c>
      <c r="T107" t="inlineStr">
        <is>
          <t/>
        </is>
      </c>
      <c r="U107" t="inlineStr">
        <is>
          <t/>
        </is>
      </c>
      <c r="V107" t="inlineStr">
        <is>
          <t/>
        </is>
      </c>
      <c r="W107" t="inlineStr">
        <is>
          <t/>
        </is>
      </c>
      <c r="X107" t="inlineStr">
        <is>
          <t/>
        </is>
      </c>
      <c r="Y107" t="inlineStr">
        <is>
          <t/>
        </is>
      </c>
      <c r="Z107" s="2" t="inlineStr">
        <is>
          <t>PER|
Packed Encoding Rules</t>
        </is>
      </c>
      <c r="AA107" s="2" t="inlineStr">
        <is>
          <t>2|
2</t>
        </is>
      </c>
      <c r="AB107" s="2" t="inlineStr">
        <is>
          <t xml:space="preserve">|
</t>
        </is>
      </c>
      <c r="AC107" t="inlineStr">
        <is>
          <t/>
        </is>
      </c>
      <c r="AD107" s="2" t="inlineStr">
        <is>
          <t>reglas de codificación compactada</t>
        </is>
      </c>
      <c r="AE107" s="2" t="inlineStr">
        <is>
          <t>2</t>
        </is>
      </c>
      <c r="AF107" s="2" t="inlineStr">
        <is>
          <t/>
        </is>
      </c>
      <c r="AG107" t="inlineStr">
        <is>
          <t/>
        </is>
      </c>
      <c r="AH107" t="inlineStr">
        <is>
          <t/>
        </is>
      </c>
      <c r="AI107" t="inlineStr">
        <is>
          <t/>
        </is>
      </c>
      <c r="AJ107" t="inlineStr">
        <is>
          <t/>
        </is>
      </c>
      <c r="AK107" t="inlineStr">
        <is>
          <t/>
        </is>
      </c>
      <c r="AL107" s="2" t="inlineStr">
        <is>
          <t>pakkaukseen tarkoitetut koodaussäännöt</t>
        </is>
      </c>
      <c r="AM107" s="2" t="inlineStr">
        <is>
          <t>2</t>
        </is>
      </c>
      <c r="AN107" s="2" t="inlineStr">
        <is>
          <t/>
        </is>
      </c>
      <c r="AO107" t="inlineStr">
        <is>
          <t/>
        </is>
      </c>
      <c r="AP107" s="2" t="inlineStr">
        <is>
          <t>règles de codage compact</t>
        </is>
      </c>
      <c r="AQ107" s="2" t="inlineStr">
        <is>
          <t>2</t>
        </is>
      </c>
      <c r="AR107" s="2" t="inlineStr">
        <is>
          <t/>
        </is>
      </c>
      <c r="AS107" t="inlineStr">
        <is>
          <t/>
        </is>
      </c>
      <c r="AT107" t="inlineStr">
        <is>
          <t/>
        </is>
      </c>
      <c r="AU107" t="inlineStr">
        <is>
          <t/>
        </is>
      </c>
      <c r="AV107" t="inlineStr">
        <is>
          <t/>
        </is>
      </c>
      <c r="AW107" t="inlineStr">
        <is>
          <t/>
        </is>
      </c>
      <c r="AX107" t="inlineStr">
        <is>
          <t/>
        </is>
      </c>
      <c r="AY107" t="inlineStr">
        <is>
          <t/>
        </is>
      </c>
      <c r="AZ107" t="inlineStr">
        <is>
          <t/>
        </is>
      </c>
      <c r="BA107" t="inlineStr">
        <is>
          <t/>
        </is>
      </c>
      <c r="BB107" s="2" t="inlineStr">
        <is>
          <t>csomagolt kódolási szabályok</t>
        </is>
      </c>
      <c r="BC107" s="2" t="inlineStr">
        <is>
          <t>2</t>
        </is>
      </c>
      <c r="BD107" s="2" t="inlineStr">
        <is>
          <t/>
        </is>
      </c>
      <c r="BE107" t="inlineStr">
        <is>
          <t/>
        </is>
      </c>
      <c r="BF107" s="2" t="inlineStr">
        <is>
          <t>regole di codifica compatta</t>
        </is>
      </c>
      <c r="BG107" s="2" t="inlineStr">
        <is>
          <t>2</t>
        </is>
      </c>
      <c r="BH107" s="2" t="inlineStr">
        <is>
          <t/>
        </is>
      </c>
      <c r="BI107" t="inlineStr">
        <is>
          <t>codifica alternativa a BER</t>
        </is>
      </c>
      <c r="BJ107" t="inlineStr">
        <is>
          <t/>
        </is>
      </c>
      <c r="BK107" t="inlineStr">
        <is>
          <t/>
        </is>
      </c>
      <c r="BL107" t="inlineStr">
        <is>
          <t/>
        </is>
      </c>
      <c r="BM107" t="inlineStr">
        <is>
          <t/>
        </is>
      </c>
      <c r="BN107" t="inlineStr">
        <is>
          <t/>
        </is>
      </c>
      <c r="BO107" t="inlineStr">
        <is>
          <t/>
        </is>
      </c>
      <c r="BP107" t="inlineStr">
        <is>
          <t/>
        </is>
      </c>
      <c r="BQ107" t="inlineStr">
        <is>
          <t/>
        </is>
      </c>
      <c r="BR107" t="inlineStr">
        <is>
          <t/>
        </is>
      </c>
      <c r="BS107" t="inlineStr">
        <is>
          <t/>
        </is>
      </c>
      <c r="BT107" t="inlineStr">
        <is>
          <t/>
        </is>
      </c>
      <c r="BU107" t="inlineStr">
        <is>
          <t/>
        </is>
      </c>
      <c r="BV107" t="inlineStr">
        <is>
          <t/>
        </is>
      </c>
      <c r="BW107" t="inlineStr">
        <is>
          <t/>
        </is>
      </c>
      <c r="BX107" t="inlineStr">
        <is>
          <t/>
        </is>
      </c>
      <c r="BY107" t="inlineStr">
        <is>
          <t/>
        </is>
      </c>
      <c r="BZ107" t="inlineStr">
        <is>
          <t/>
        </is>
      </c>
      <c r="CA107" t="inlineStr">
        <is>
          <t/>
        </is>
      </c>
      <c r="CB107" t="inlineStr">
        <is>
          <t/>
        </is>
      </c>
      <c r="CC107" t="inlineStr">
        <is>
          <t/>
        </is>
      </c>
      <c r="CD107" t="inlineStr">
        <is>
          <t/>
        </is>
      </c>
      <c r="CE107" t="inlineStr">
        <is>
          <t/>
        </is>
      </c>
      <c r="CF107" t="inlineStr">
        <is>
          <t/>
        </is>
      </c>
      <c r="CG107" t="inlineStr">
        <is>
          <t/>
        </is>
      </c>
      <c r="CH107" t="inlineStr">
        <is>
          <t/>
        </is>
      </c>
      <c r="CI107" t="inlineStr">
        <is>
          <t/>
        </is>
      </c>
      <c r="CJ107" t="inlineStr">
        <is>
          <t/>
        </is>
      </c>
      <c r="CK107" t="inlineStr">
        <is>
          <t/>
        </is>
      </c>
      <c r="CL107" t="inlineStr">
        <is>
          <t/>
        </is>
      </c>
      <c r="CM107" t="inlineStr">
        <is>
          <t/>
        </is>
      </c>
      <c r="CN107" t="inlineStr">
        <is>
          <t/>
        </is>
      </c>
      <c r="CO107" t="inlineStr">
        <is>
          <t/>
        </is>
      </c>
      <c r="CP107" t="inlineStr">
        <is>
          <t/>
        </is>
      </c>
      <c r="CQ107" t="inlineStr">
        <is>
          <t/>
        </is>
      </c>
      <c r="CR107" t="inlineStr">
        <is>
          <t/>
        </is>
      </c>
      <c r="CS107" t="inlineStr">
        <is>
          <t/>
        </is>
      </c>
      <c r="CT107" t="inlineStr">
        <is>
          <t/>
        </is>
      </c>
      <c r="CU107" t="inlineStr">
        <is>
          <t/>
        </is>
      </c>
      <c r="CV107" t="inlineStr">
        <is>
          <t/>
        </is>
      </c>
      <c r="CW107" t="inlineStr">
        <is>
          <t/>
        </is>
      </c>
    </row>
    <row r="108">
      <c r="A108" s="1" t="str">
        <f>HYPERLINK("https://iate.europa.eu/entry/result/3610490/all", "3610490")</f>
        <v>3610490</v>
      </c>
      <c r="B108" t="inlineStr">
        <is>
          <t>POLITICS;EDUCATION AND COMMUNICATIONS</t>
        </is>
      </c>
      <c r="C108"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08" t="inlineStr">
        <is>
          <t>no</t>
        </is>
      </c>
      <c r="E108" t="inlineStr">
        <is>
          <t/>
        </is>
      </c>
      <c r="F108" s="2" t="inlineStr">
        <is>
          <t>блок от биометрични данни</t>
        </is>
      </c>
      <c r="G108" s="2" t="inlineStr">
        <is>
          <t>2</t>
        </is>
      </c>
      <c r="H108" s="2" t="inlineStr">
        <is>
          <t/>
        </is>
      </c>
      <c r="I108" t="inlineStr">
        <is>
          <t/>
        </is>
      </c>
      <c r="J108" t="inlineStr">
        <is>
          <t/>
        </is>
      </c>
      <c r="K108" t="inlineStr">
        <is>
          <t/>
        </is>
      </c>
      <c r="L108" t="inlineStr">
        <is>
          <t/>
        </is>
      </c>
      <c r="M108" t="inlineStr">
        <is>
          <t/>
        </is>
      </c>
      <c r="N108" t="inlineStr">
        <is>
          <t/>
        </is>
      </c>
      <c r="O108" t="inlineStr">
        <is>
          <t/>
        </is>
      </c>
      <c r="P108" t="inlineStr">
        <is>
          <t/>
        </is>
      </c>
      <c r="Q108" t="inlineStr">
        <is>
          <t/>
        </is>
      </c>
      <c r="R108" s="2" t="inlineStr">
        <is>
          <t>biometrischer Datenblock</t>
        </is>
      </c>
      <c r="S108" s="2" t="inlineStr">
        <is>
          <t>2</t>
        </is>
      </c>
      <c r="T108" s="2" t="inlineStr">
        <is>
          <t/>
        </is>
      </c>
      <c r="U108" t="inlineStr">
        <is>
          <t/>
        </is>
      </c>
      <c r="V108" s="2" t="inlineStr">
        <is>
          <t>ομάδα βιομετρικών δεδομένων</t>
        </is>
      </c>
      <c r="W108" s="2" t="inlineStr">
        <is>
          <t>2</t>
        </is>
      </c>
      <c r="X108" s="2" t="inlineStr">
        <is>
          <t/>
        </is>
      </c>
      <c r="Y108" t="inlineStr">
        <is>
          <t/>
        </is>
      </c>
      <c r="Z108" s="2" t="inlineStr">
        <is>
          <t>BDB|
biometric data block</t>
        </is>
      </c>
      <c r="AA108" s="2" t="inlineStr">
        <is>
          <t>2|
2</t>
        </is>
      </c>
      <c r="AB108" s="2" t="inlineStr">
        <is>
          <t xml:space="preserve">|
</t>
        </is>
      </c>
      <c r="AC108" t="inlineStr">
        <is>
          <t/>
        </is>
      </c>
      <c r="AD108" s="2" t="inlineStr">
        <is>
          <t>bloque de datos biométricos</t>
        </is>
      </c>
      <c r="AE108" s="2" t="inlineStr">
        <is>
          <t>2</t>
        </is>
      </c>
      <c r="AF108" s="2" t="inlineStr">
        <is>
          <t/>
        </is>
      </c>
      <c r="AG108" t="inlineStr">
        <is>
          <t/>
        </is>
      </c>
      <c r="AH108" t="inlineStr">
        <is>
          <t/>
        </is>
      </c>
      <c r="AI108" t="inlineStr">
        <is>
          <t/>
        </is>
      </c>
      <c r="AJ108" t="inlineStr">
        <is>
          <t/>
        </is>
      </c>
      <c r="AK108" t="inlineStr">
        <is>
          <t/>
        </is>
      </c>
      <c r="AL108" t="inlineStr">
        <is>
          <t/>
        </is>
      </c>
      <c r="AM108" t="inlineStr">
        <is>
          <t/>
        </is>
      </c>
      <c r="AN108" t="inlineStr">
        <is>
          <t/>
        </is>
      </c>
      <c r="AO108" t="inlineStr">
        <is>
          <t/>
        </is>
      </c>
      <c r="AP108" s="2" t="inlineStr">
        <is>
          <t>compartiment des données biométriques</t>
        </is>
      </c>
      <c r="AQ108" s="2" t="inlineStr">
        <is>
          <t>2</t>
        </is>
      </c>
      <c r="AR108" s="2" t="inlineStr">
        <is>
          <t/>
        </is>
      </c>
      <c r="AS108" t="inlineStr">
        <is>
          <t/>
        </is>
      </c>
      <c r="AT108" t="inlineStr">
        <is>
          <t/>
        </is>
      </c>
      <c r="AU108" t="inlineStr">
        <is>
          <t/>
        </is>
      </c>
      <c r="AV108" t="inlineStr">
        <is>
          <t/>
        </is>
      </c>
      <c r="AW108" t="inlineStr">
        <is>
          <t/>
        </is>
      </c>
      <c r="AX108" t="inlineStr">
        <is>
          <t/>
        </is>
      </c>
      <c r="AY108" t="inlineStr">
        <is>
          <t/>
        </is>
      </c>
      <c r="AZ108" t="inlineStr">
        <is>
          <t/>
        </is>
      </c>
      <c r="BA108" t="inlineStr">
        <is>
          <t/>
        </is>
      </c>
      <c r="BB108" t="inlineStr">
        <is>
          <t/>
        </is>
      </c>
      <c r="BC108" t="inlineStr">
        <is>
          <t/>
        </is>
      </c>
      <c r="BD108" t="inlineStr">
        <is>
          <t/>
        </is>
      </c>
      <c r="BE108" t="inlineStr">
        <is>
          <t/>
        </is>
      </c>
      <c r="BF108" s="2" t="inlineStr">
        <is>
          <t>blocco dei dati biometrici</t>
        </is>
      </c>
      <c r="BG108" s="2" t="inlineStr">
        <is>
          <t>2</t>
        </is>
      </c>
      <c r="BH108" s="2" t="inlineStr">
        <is>
          <t/>
        </is>
      </c>
      <c r="BI108" t="inlineStr">
        <is>
          <t/>
        </is>
      </c>
      <c r="BJ108" t="inlineStr">
        <is>
          <t/>
        </is>
      </c>
      <c r="BK108" t="inlineStr">
        <is>
          <t/>
        </is>
      </c>
      <c r="BL108" t="inlineStr">
        <is>
          <t/>
        </is>
      </c>
      <c r="BM108" t="inlineStr">
        <is>
          <t/>
        </is>
      </c>
      <c r="BN108" t="inlineStr">
        <is>
          <t/>
        </is>
      </c>
      <c r="BO108" t="inlineStr">
        <is>
          <t/>
        </is>
      </c>
      <c r="BP108" t="inlineStr">
        <is>
          <t/>
        </is>
      </c>
      <c r="BQ108" t="inlineStr">
        <is>
          <t/>
        </is>
      </c>
      <c r="BR108" t="inlineStr">
        <is>
          <t/>
        </is>
      </c>
      <c r="BS108" t="inlineStr">
        <is>
          <t/>
        </is>
      </c>
      <c r="BT108" t="inlineStr">
        <is>
          <t/>
        </is>
      </c>
      <c r="BU108" t="inlineStr">
        <is>
          <t/>
        </is>
      </c>
      <c r="BV108" s="2" t="inlineStr">
        <is>
          <t>biometrische-gegevensblok</t>
        </is>
      </c>
      <c r="BW108" s="2" t="inlineStr">
        <is>
          <t>2</t>
        </is>
      </c>
      <c r="BX108" s="2" t="inlineStr">
        <is>
          <t/>
        </is>
      </c>
      <c r="BY108" t="inlineStr">
        <is>
          <t/>
        </is>
      </c>
      <c r="BZ108" t="inlineStr">
        <is>
          <t/>
        </is>
      </c>
      <c r="CA108" t="inlineStr">
        <is>
          <t/>
        </is>
      </c>
      <c r="CB108" t="inlineStr">
        <is>
          <t/>
        </is>
      </c>
      <c r="CC108" t="inlineStr">
        <is>
          <t/>
        </is>
      </c>
      <c r="CD108" s="2" t="inlineStr">
        <is>
          <t>bloco de dados biométricos</t>
        </is>
      </c>
      <c r="CE108" s="2" t="inlineStr">
        <is>
          <t>2</t>
        </is>
      </c>
      <c r="CF108" s="2" t="inlineStr">
        <is>
          <t/>
        </is>
      </c>
      <c r="CG108" t="inlineStr">
        <is>
          <t/>
        </is>
      </c>
      <c r="CH108" t="inlineStr">
        <is>
          <t/>
        </is>
      </c>
      <c r="CI108" t="inlineStr">
        <is>
          <t/>
        </is>
      </c>
      <c r="CJ108" t="inlineStr">
        <is>
          <t/>
        </is>
      </c>
      <c r="CK108" t="inlineStr">
        <is>
          <t/>
        </is>
      </c>
      <c r="CL108" t="inlineStr">
        <is>
          <t/>
        </is>
      </c>
      <c r="CM108" t="inlineStr">
        <is>
          <t/>
        </is>
      </c>
      <c r="CN108" t="inlineStr">
        <is>
          <t/>
        </is>
      </c>
      <c r="CO108" t="inlineStr">
        <is>
          <t/>
        </is>
      </c>
      <c r="CP108" t="inlineStr">
        <is>
          <t/>
        </is>
      </c>
      <c r="CQ108" t="inlineStr">
        <is>
          <t/>
        </is>
      </c>
      <c r="CR108" t="inlineStr">
        <is>
          <t/>
        </is>
      </c>
      <c r="CS108" t="inlineStr">
        <is>
          <t/>
        </is>
      </c>
      <c r="CT108" t="inlineStr">
        <is>
          <t/>
        </is>
      </c>
      <c r="CU108" t="inlineStr">
        <is>
          <t/>
        </is>
      </c>
      <c r="CV108" t="inlineStr">
        <is>
          <t/>
        </is>
      </c>
      <c r="CW108" t="inlineStr">
        <is>
          <t/>
        </is>
      </c>
    </row>
    <row r="109">
      <c r="A109" s="1" t="str">
        <f>HYPERLINK("https://iate.europa.eu/entry/result/3610486/all", "3610486")</f>
        <v>3610486</v>
      </c>
      <c r="B109" t="inlineStr">
        <is>
          <t>POLITICS;EDUCATION AND COMMUNICATIONS</t>
        </is>
      </c>
      <c r="C109"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09" t="inlineStr">
        <is>
          <t>no</t>
        </is>
      </c>
      <c r="E109" t="inlineStr">
        <is>
          <t/>
        </is>
      </c>
      <c r="F109" t="inlineStr">
        <is>
          <t/>
        </is>
      </c>
      <c r="G109" t="inlineStr">
        <is>
          <t/>
        </is>
      </c>
      <c r="H109" t="inlineStr">
        <is>
          <t/>
        </is>
      </c>
      <c r="I109" t="inlineStr">
        <is>
          <t/>
        </is>
      </c>
      <c r="J109" t="inlineStr">
        <is>
          <t/>
        </is>
      </c>
      <c r="K109" t="inlineStr">
        <is>
          <t/>
        </is>
      </c>
      <c r="L109" t="inlineStr">
        <is>
          <t/>
        </is>
      </c>
      <c r="M109" t="inlineStr">
        <is>
          <t/>
        </is>
      </c>
      <c r="N109" t="inlineStr">
        <is>
          <t/>
        </is>
      </c>
      <c r="O109" t="inlineStr">
        <is>
          <t/>
        </is>
      </c>
      <c r="P109" t="inlineStr">
        <is>
          <t/>
        </is>
      </c>
      <c r="Q109" t="inlineStr">
        <is>
          <t/>
        </is>
      </c>
      <c r="R109" s="2" t="inlineStr">
        <is>
          <t>Sichtzone</t>
        </is>
      </c>
      <c r="S109" s="2" t="inlineStr">
        <is>
          <t>2</t>
        </is>
      </c>
      <c r="T109" s="2" t="inlineStr">
        <is>
          <t/>
        </is>
      </c>
      <c r="U109" t="inlineStr">
        <is>
          <t/>
        </is>
      </c>
      <c r="V109" s="2" t="inlineStr">
        <is>
          <t>ζώνη οπτικής εξέτασης</t>
        </is>
      </c>
      <c r="W109" s="2" t="inlineStr">
        <is>
          <t>2</t>
        </is>
      </c>
      <c r="X109" s="2" t="inlineStr">
        <is>
          <t/>
        </is>
      </c>
      <c r="Y109" t="inlineStr">
        <is>
          <t/>
        </is>
      </c>
      <c r="Z109" s="2" t="inlineStr">
        <is>
          <t>VIZ|
Visual inspection zone</t>
        </is>
      </c>
      <c r="AA109" s="2" t="inlineStr">
        <is>
          <t>2|
2</t>
        </is>
      </c>
      <c r="AB109" s="2" t="inlineStr">
        <is>
          <t xml:space="preserve">|
</t>
        </is>
      </c>
      <c r="AC109" t="inlineStr">
        <is>
          <t/>
        </is>
      </c>
      <c r="AD109" s="2" t="inlineStr">
        <is>
          <t>ZIV|
zona de inspección visual</t>
        </is>
      </c>
      <c r="AE109" s="2" t="inlineStr">
        <is>
          <t>2|
2</t>
        </is>
      </c>
      <c r="AF109" s="2" t="inlineStr">
        <is>
          <t xml:space="preserve">|
</t>
        </is>
      </c>
      <c r="AG109" t="inlineStr">
        <is>
          <t/>
        </is>
      </c>
      <c r="AH109" t="inlineStr">
        <is>
          <t/>
        </is>
      </c>
      <c r="AI109" t="inlineStr">
        <is>
          <t/>
        </is>
      </c>
      <c r="AJ109" t="inlineStr">
        <is>
          <t/>
        </is>
      </c>
      <c r="AK109" t="inlineStr">
        <is>
          <t/>
        </is>
      </c>
      <c r="AL109" s="2" t="inlineStr">
        <is>
          <t>visuaalisesti tarkastettava alue</t>
        </is>
      </c>
      <c r="AM109" s="2" t="inlineStr">
        <is>
          <t>2</t>
        </is>
      </c>
      <c r="AN109" s="2" t="inlineStr">
        <is>
          <t/>
        </is>
      </c>
      <c r="AO109" t="inlineStr">
        <is>
          <t/>
        </is>
      </c>
      <c r="AP109" s="2" t="inlineStr">
        <is>
          <t>ZIV|
Zone d’inspection visuelle</t>
        </is>
      </c>
      <c r="AQ109" s="2" t="inlineStr">
        <is>
          <t>2|
2</t>
        </is>
      </c>
      <c r="AR109" s="2" t="inlineStr">
        <is>
          <t xml:space="preserve">|
</t>
        </is>
      </c>
      <c r="AS109" t="inlineStr">
        <is>
          <t/>
        </is>
      </c>
      <c r="AT109" t="inlineStr">
        <is>
          <t/>
        </is>
      </c>
      <c r="AU109" t="inlineStr">
        <is>
          <t/>
        </is>
      </c>
      <c r="AV109" t="inlineStr">
        <is>
          <t/>
        </is>
      </c>
      <c r="AW109" t="inlineStr">
        <is>
          <t/>
        </is>
      </c>
      <c r="AX109" t="inlineStr">
        <is>
          <t/>
        </is>
      </c>
      <c r="AY109" t="inlineStr">
        <is>
          <t/>
        </is>
      </c>
      <c r="AZ109" t="inlineStr">
        <is>
          <t/>
        </is>
      </c>
      <c r="BA109" t="inlineStr">
        <is>
          <t/>
        </is>
      </c>
      <c r="BB109" s="2" t="inlineStr">
        <is>
          <t>vizuális vizsgálati zóna</t>
        </is>
      </c>
      <c r="BC109" s="2" t="inlineStr">
        <is>
          <t>2</t>
        </is>
      </c>
      <c r="BD109" s="2" t="inlineStr">
        <is>
          <t/>
        </is>
      </c>
      <c r="BE109" t="inlineStr">
        <is>
          <t/>
        </is>
      </c>
      <c r="BF109" t="inlineStr">
        <is>
          <t/>
        </is>
      </c>
      <c r="BG109" t="inlineStr">
        <is>
          <t/>
        </is>
      </c>
      <c r="BH109" t="inlineStr">
        <is>
          <t/>
        </is>
      </c>
      <c r="BI109" t="inlineStr">
        <is>
          <t/>
        </is>
      </c>
      <c r="BJ109" t="inlineStr">
        <is>
          <t/>
        </is>
      </c>
      <c r="BK109" t="inlineStr">
        <is>
          <t/>
        </is>
      </c>
      <c r="BL109" t="inlineStr">
        <is>
          <t/>
        </is>
      </c>
      <c r="BM109" t="inlineStr">
        <is>
          <t/>
        </is>
      </c>
      <c r="BN109" t="inlineStr">
        <is>
          <t/>
        </is>
      </c>
      <c r="BO109" t="inlineStr">
        <is>
          <t/>
        </is>
      </c>
      <c r="BP109" t="inlineStr">
        <is>
          <t/>
        </is>
      </c>
      <c r="BQ109" t="inlineStr">
        <is>
          <t/>
        </is>
      </c>
      <c r="BR109" t="inlineStr">
        <is>
          <t/>
        </is>
      </c>
      <c r="BS109" t="inlineStr">
        <is>
          <t/>
        </is>
      </c>
      <c r="BT109" t="inlineStr">
        <is>
          <t/>
        </is>
      </c>
      <c r="BU109" t="inlineStr">
        <is>
          <t/>
        </is>
      </c>
      <c r="BV109" s="2" t="inlineStr">
        <is>
          <t>ZVC|
zone voor visuele controle</t>
        </is>
      </c>
      <c r="BW109" s="2" t="inlineStr">
        <is>
          <t>2|
2</t>
        </is>
      </c>
      <c r="BX109" s="2" t="inlineStr">
        <is>
          <t xml:space="preserve">|
</t>
        </is>
      </c>
      <c r="BY109" t="inlineStr">
        <is>
          <t/>
        </is>
      </c>
      <c r="BZ109" t="inlineStr">
        <is>
          <t/>
        </is>
      </c>
      <c r="CA109" t="inlineStr">
        <is>
          <t/>
        </is>
      </c>
      <c r="CB109" t="inlineStr">
        <is>
          <t/>
        </is>
      </c>
      <c r="CC109" t="inlineStr">
        <is>
          <t/>
        </is>
      </c>
      <c r="CD109" t="inlineStr">
        <is>
          <t/>
        </is>
      </c>
      <c r="CE109" t="inlineStr">
        <is>
          <t/>
        </is>
      </c>
      <c r="CF109" t="inlineStr">
        <is>
          <t/>
        </is>
      </c>
      <c r="CG109" t="inlineStr">
        <is>
          <t/>
        </is>
      </c>
      <c r="CH109" t="inlineStr">
        <is>
          <t/>
        </is>
      </c>
      <c r="CI109" t="inlineStr">
        <is>
          <t/>
        </is>
      </c>
      <c r="CJ109" t="inlineStr">
        <is>
          <t/>
        </is>
      </c>
      <c r="CK109" t="inlineStr">
        <is>
          <t/>
        </is>
      </c>
      <c r="CL109" t="inlineStr">
        <is>
          <t/>
        </is>
      </c>
      <c r="CM109" t="inlineStr">
        <is>
          <t/>
        </is>
      </c>
      <c r="CN109" t="inlineStr">
        <is>
          <t/>
        </is>
      </c>
      <c r="CO109" t="inlineStr">
        <is>
          <t/>
        </is>
      </c>
      <c r="CP109" t="inlineStr">
        <is>
          <t/>
        </is>
      </c>
      <c r="CQ109" t="inlineStr">
        <is>
          <t/>
        </is>
      </c>
      <c r="CR109" t="inlineStr">
        <is>
          <t/>
        </is>
      </c>
      <c r="CS109" t="inlineStr">
        <is>
          <t/>
        </is>
      </c>
      <c r="CT109" t="inlineStr">
        <is>
          <t/>
        </is>
      </c>
      <c r="CU109" t="inlineStr">
        <is>
          <t/>
        </is>
      </c>
      <c r="CV109" t="inlineStr">
        <is>
          <t/>
        </is>
      </c>
      <c r="CW109" t="inlineStr">
        <is>
          <t/>
        </is>
      </c>
    </row>
    <row r="110">
      <c r="A110" s="1" t="str">
        <f>HYPERLINK("https://iate.europa.eu/entry/result/3610512/all", "3610512")</f>
        <v>3610512</v>
      </c>
      <c r="B110" t="inlineStr">
        <is>
          <t>POLITICS;EDUCATION AND COMMUNICATIONS</t>
        </is>
      </c>
      <c r="C110"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10" t="inlineStr">
        <is>
          <t>no</t>
        </is>
      </c>
      <c r="E110" t="inlineStr">
        <is>
          <t/>
        </is>
      </c>
      <c r="F110" t="inlineStr">
        <is>
          <t/>
        </is>
      </c>
      <c r="G110" t="inlineStr">
        <is>
          <t/>
        </is>
      </c>
      <c r="H110" t="inlineStr">
        <is>
          <t/>
        </is>
      </c>
      <c r="I110" t="inlineStr">
        <is>
          <t/>
        </is>
      </c>
      <c r="J110" t="inlineStr">
        <is>
          <t/>
        </is>
      </c>
      <c r="K110" t="inlineStr">
        <is>
          <t/>
        </is>
      </c>
      <c r="L110" t="inlineStr">
        <is>
          <t/>
        </is>
      </c>
      <c r="M110" t="inlineStr">
        <is>
          <t/>
        </is>
      </c>
      <c r="N110" t="inlineStr">
        <is>
          <t/>
        </is>
      </c>
      <c r="O110" t="inlineStr">
        <is>
          <t/>
        </is>
      </c>
      <c r="P110" t="inlineStr">
        <is>
          <t/>
        </is>
      </c>
      <c r="Q110" t="inlineStr">
        <is>
          <t/>
        </is>
      </c>
      <c r="R110" t="inlineStr">
        <is>
          <t/>
        </is>
      </c>
      <c r="S110" t="inlineStr">
        <is>
          <t/>
        </is>
      </c>
      <c r="T110" t="inlineStr">
        <is>
          <t/>
        </is>
      </c>
      <c r="U110" t="inlineStr">
        <is>
          <t/>
        </is>
      </c>
      <c r="V110" t="inlineStr">
        <is>
          <t/>
        </is>
      </c>
      <c r="W110" t="inlineStr">
        <is>
          <t/>
        </is>
      </c>
      <c r="X110" t="inlineStr">
        <is>
          <t/>
        </is>
      </c>
      <c r="Y110" t="inlineStr">
        <is>
          <t/>
        </is>
      </c>
      <c r="Z110" s="2" t="inlineStr">
        <is>
          <t>OTT|
one-time telebiometric templates</t>
        </is>
      </c>
      <c r="AA110" s="2" t="inlineStr">
        <is>
          <t>2|
2</t>
        </is>
      </c>
      <c r="AB110" s="2" t="inlineStr">
        <is>
          <t xml:space="preserve">|
</t>
        </is>
      </c>
      <c r="AC110" t="inlineStr">
        <is>
          <t/>
        </is>
      </c>
      <c r="AD110" t="inlineStr">
        <is>
          <t/>
        </is>
      </c>
      <c r="AE110" t="inlineStr">
        <is>
          <t/>
        </is>
      </c>
      <c r="AF110" t="inlineStr">
        <is>
          <t/>
        </is>
      </c>
      <c r="AG110" t="inlineStr">
        <is>
          <t/>
        </is>
      </c>
      <c r="AH110" t="inlineStr">
        <is>
          <t/>
        </is>
      </c>
      <c r="AI110" t="inlineStr">
        <is>
          <t/>
        </is>
      </c>
      <c r="AJ110" t="inlineStr">
        <is>
          <t/>
        </is>
      </c>
      <c r="AK110" t="inlineStr">
        <is>
          <t/>
        </is>
      </c>
      <c r="AL110" t="inlineStr">
        <is>
          <t/>
        </is>
      </c>
      <c r="AM110" t="inlineStr">
        <is>
          <t/>
        </is>
      </c>
      <c r="AN110" t="inlineStr">
        <is>
          <t/>
        </is>
      </c>
      <c r="AO110" t="inlineStr">
        <is>
          <t/>
        </is>
      </c>
      <c r="AP110" s="2" t="inlineStr">
        <is>
          <t>gabarit télébiométrique à usage unique</t>
        </is>
      </c>
      <c r="AQ110" s="2" t="inlineStr">
        <is>
          <t>2</t>
        </is>
      </c>
      <c r="AR110" s="2" t="inlineStr">
        <is>
          <t/>
        </is>
      </c>
      <c r="AS110" t="inlineStr">
        <is>
          <t/>
        </is>
      </c>
      <c r="AT110" t="inlineStr">
        <is>
          <t/>
        </is>
      </c>
      <c r="AU110" t="inlineStr">
        <is>
          <t/>
        </is>
      </c>
      <c r="AV110" t="inlineStr">
        <is>
          <t/>
        </is>
      </c>
      <c r="AW110" t="inlineStr">
        <is>
          <t/>
        </is>
      </c>
      <c r="AX110" t="inlineStr">
        <is>
          <t/>
        </is>
      </c>
      <c r="AY110" t="inlineStr">
        <is>
          <t/>
        </is>
      </c>
      <c r="AZ110" t="inlineStr">
        <is>
          <t/>
        </is>
      </c>
      <c r="BA110" t="inlineStr">
        <is>
          <t/>
        </is>
      </c>
      <c r="BB110" s="2" t="inlineStr">
        <is>
          <t>egyszer használatos telebiometrikus sablonok</t>
        </is>
      </c>
      <c r="BC110" s="2" t="inlineStr">
        <is>
          <t>2</t>
        </is>
      </c>
      <c r="BD110" s="2" t="inlineStr">
        <is>
          <t/>
        </is>
      </c>
      <c r="BE110" t="inlineStr">
        <is>
          <t/>
        </is>
      </c>
      <c r="BF110" t="inlineStr">
        <is>
          <t/>
        </is>
      </c>
      <c r="BG110" t="inlineStr">
        <is>
          <t/>
        </is>
      </c>
      <c r="BH110" t="inlineStr">
        <is>
          <t/>
        </is>
      </c>
      <c r="BI110" t="inlineStr">
        <is>
          <t/>
        </is>
      </c>
      <c r="BJ110" t="inlineStr">
        <is>
          <t/>
        </is>
      </c>
      <c r="BK110" t="inlineStr">
        <is>
          <t/>
        </is>
      </c>
      <c r="BL110" t="inlineStr">
        <is>
          <t/>
        </is>
      </c>
      <c r="BM110" t="inlineStr">
        <is>
          <t/>
        </is>
      </c>
      <c r="BN110" t="inlineStr">
        <is>
          <t/>
        </is>
      </c>
      <c r="BO110" t="inlineStr">
        <is>
          <t/>
        </is>
      </c>
      <c r="BP110" t="inlineStr">
        <is>
          <t/>
        </is>
      </c>
      <c r="BQ110" t="inlineStr">
        <is>
          <t/>
        </is>
      </c>
      <c r="BR110" t="inlineStr">
        <is>
          <t/>
        </is>
      </c>
      <c r="BS110" t="inlineStr">
        <is>
          <t/>
        </is>
      </c>
      <c r="BT110" t="inlineStr">
        <is>
          <t/>
        </is>
      </c>
      <c r="BU110" t="inlineStr">
        <is>
          <t/>
        </is>
      </c>
      <c r="BV110" t="inlineStr">
        <is>
          <t/>
        </is>
      </c>
      <c r="BW110" t="inlineStr">
        <is>
          <t/>
        </is>
      </c>
      <c r="BX110" t="inlineStr">
        <is>
          <t/>
        </is>
      </c>
      <c r="BY110" t="inlineStr">
        <is>
          <t/>
        </is>
      </c>
      <c r="BZ110" t="inlineStr">
        <is>
          <t/>
        </is>
      </c>
      <c r="CA110" t="inlineStr">
        <is>
          <t/>
        </is>
      </c>
      <c r="CB110" t="inlineStr">
        <is>
          <t/>
        </is>
      </c>
      <c r="CC110" t="inlineStr">
        <is>
          <t/>
        </is>
      </c>
      <c r="CD110" t="inlineStr">
        <is>
          <t/>
        </is>
      </c>
      <c r="CE110" t="inlineStr">
        <is>
          <t/>
        </is>
      </c>
      <c r="CF110" t="inlineStr">
        <is>
          <t/>
        </is>
      </c>
      <c r="CG110" t="inlineStr">
        <is>
          <t/>
        </is>
      </c>
      <c r="CH110" t="inlineStr">
        <is>
          <t/>
        </is>
      </c>
      <c r="CI110" t="inlineStr">
        <is>
          <t/>
        </is>
      </c>
      <c r="CJ110" t="inlineStr">
        <is>
          <t/>
        </is>
      </c>
      <c r="CK110" t="inlineStr">
        <is>
          <t/>
        </is>
      </c>
      <c r="CL110" t="inlineStr">
        <is>
          <t/>
        </is>
      </c>
      <c r="CM110" t="inlineStr">
        <is>
          <t/>
        </is>
      </c>
      <c r="CN110" t="inlineStr">
        <is>
          <t/>
        </is>
      </c>
      <c r="CO110" t="inlineStr">
        <is>
          <t/>
        </is>
      </c>
      <c r="CP110" t="inlineStr">
        <is>
          <t/>
        </is>
      </c>
      <c r="CQ110" t="inlineStr">
        <is>
          <t/>
        </is>
      </c>
      <c r="CR110" t="inlineStr">
        <is>
          <t/>
        </is>
      </c>
      <c r="CS110" t="inlineStr">
        <is>
          <t/>
        </is>
      </c>
      <c r="CT110" t="inlineStr">
        <is>
          <t/>
        </is>
      </c>
      <c r="CU110" t="inlineStr">
        <is>
          <t/>
        </is>
      </c>
      <c r="CV110" t="inlineStr">
        <is>
          <t/>
        </is>
      </c>
      <c r="CW110" t="inlineStr">
        <is>
          <t/>
        </is>
      </c>
    </row>
    <row r="111">
      <c r="A111" s="1" t="str">
        <f>HYPERLINK("https://iate.europa.eu/entry/result/3610498/all", "3610498")</f>
        <v>3610498</v>
      </c>
      <c r="B111" t="inlineStr">
        <is>
          <t>POLITICS;EDUCATION AND COMMUNICATIONS</t>
        </is>
      </c>
      <c r="C111"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11" t="inlineStr">
        <is>
          <t>no</t>
        </is>
      </c>
      <c r="E111" t="inlineStr">
        <is>
          <t/>
        </is>
      </c>
      <c r="F111" t="inlineStr">
        <is>
          <t/>
        </is>
      </c>
      <c r="G111" t="inlineStr">
        <is>
          <t/>
        </is>
      </c>
      <c r="H111" t="inlineStr">
        <is>
          <t/>
        </is>
      </c>
      <c r="I111" t="inlineStr">
        <is>
          <t/>
        </is>
      </c>
      <c r="J111" t="inlineStr">
        <is>
          <t/>
        </is>
      </c>
      <c r="K111" t="inlineStr">
        <is>
          <t/>
        </is>
      </c>
      <c r="L111" t="inlineStr">
        <is>
          <t/>
        </is>
      </c>
      <c r="M111" t="inlineStr">
        <is>
          <t/>
        </is>
      </c>
      <c r="N111" t="inlineStr">
        <is>
          <t/>
        </is>
      </c>
      <c r="O111" t="inlineStr">
        <is>
          <t/>
        </is>
      </c>
      <c r="P111" t="inlineStr">
        <is>
          <t/>
        </is>
      </c>
      <c r="Q111" t="inlineStr">
        <is>
          <t/>
        </is>
      </c>
      <c r="R111" t="inlineStr">
        <is>
          <t/>
        </is>
      </c>
      <c r="S111" t="inlineStr">
        <is>
          <t/>
        </is>
      </c>
      <c r="T111" t="inlineStr">
        <is>
          <t/>
        </is>
      </c>
      <c r="U111" t="inlineStr">
        <is>
          <t/>
        </is>
      </c>
      <c r="V111" t="inlineStr">
        <is>
          <t/>
        </is>
      </c>
      <c r="W111" t="inlineStr">
        <is>
          <t/>
        </is>
      </c>
      <c r="X111" t="inlineStr">
        <is>
          <t/>
        </is>
      </c>
      <c r="Y111" t="inlineStr">
        <is>
          <t/>
        </is>
      </c>
      <c r="Z111" s="2" t="inlineStr">
        <is>
          <t>WER|
Weighted Error Rate</t>
        </is>
      </c>
      <c r="AA111" s="2" t="inlineStr">
        <is>
          <t>2|
2</t>
        </is>
      </c>
      <c r="AB111" s="2" t="inlineStr">
        <is>
          <t xml:space="preserve">|
</t>
        </is>
      </c>
      <c r="AC111" t="inlineStr">
        <is>
          <t/>
        </is>
      </c>
      <c r="AD111" t="inlineStr">
        <is>
          <t/>
        </is>
      </c>
      <c r="AE111" t="inlineStr">
        <is>
          <t/>
        </is>
      </c>
      <c r="AF111" t="inlineStr">
        <is>
          <t/>
        </is>
      </c>
      <c r="AG111" t="inlineStr">
        <is>
          <t/>
        </is>
      </c>
      <c r="AH111" t="inlineStr">
        <is>
          <t/>
        </is>
      </c>
      <c r="AI111" t="inlineStr">
        <is>
          <t/>
        </is>
      </c>
      <c r="AJ111" t="inlineStr">
        <is>
          <t/>
        </is>
      </c>
      <c r="AK111" t="inlineStr">
        <is>
          <t/>
        </is>
      </c>
      <c r="AL111" s="2" t="inlineStr">
        <is>
          <t>painotettu virhetaso</t>
        </is>
      </c>
      <c r="AM111" s="2" t="inlineStr">
        <is>
          <t>2</t>
        </is>
      </c>
      <c r="AN111" s="2" t="inlineStr">
        <is>
          <t/>
        </is>
      </c>
      <c r="AO111" t="inlineStr">
        <is>
          <t/>
        </is>
      </c>
      <c r="AP111" s="2" t="inlineStr">
        <is>
          <t>Taux d'erreur pondéré</t>
        </is>
      </c>
      <c r="AQ111" s="2" t="inlineStr">
        <is>
          <t>2</t>
        </is>
      </c>
      <c r="AR111" s="2" t="inlineStr">
        <is>
          <t/>
        </is>
      </c>
      <c r="AS111" t="inlineStr">
        <is>
          <t/>
        </is>
      </c>
      <c r="AT111" t="inlineStr">
        <is>
          <t/>
        </is>
      </c>
      <c r="AU111" t="inlineStr">
        <is>
          <t/>
        </is>
      </c>
      <c r="AV111" t="inlineStr">
        <is>
          <t/>
        </is>
      </c>
      <c r="AW111" t="inlineStr">
        <is>
          <t/>
        </is>
      </c>
      <c r="AX111" t="inlineStr">
        <is>
          <t/>
        </is>
      </c>
      <c r="AY111" t="inlineStr">
        <is>
          <t/>
        </is>
      </c>
      <c r="AZ111" t="inlineStr">
        <is>
          <t/>
        </is>
      </c>
      <c r="BA111" t="inlineStr">
        <is>
          <t/>
        </is>
      </c>
      <c r="BB111" s="2" t="inlineStr">
        <is>
          <t>súlyozott hibaarány</t>
        </is>
      </c>
      <c r="BC111" s="2" t="inlineStr">
        <is>
          <t>2</t>
        </is>
      </c>
      <c r="BD111" s="2" t="inlineStr">
        <is>
          <t/>
        </is>
      </c>
      <c r="BE111" t="inlineStr">
        <is>
          <t/>
        </is>
      </c>
      <c r="BF111" t="inlineStr">
        <is>
          <t/>
        </is>
      </c>
      <c r="BG111" t="inlineStr">
        <is>
          <t/>
        </is>
      </c>
      <c r="BH111" t="inlineStr">
        <is>
          <t/>
        </is>
      </c>
      <c r="BI111" t="inlineStr">
        <is>
          <t/>
        </is>
      </c>
      <c r="BJ111" t="inlineStr">
        <is>
          <t/>
        </is>
      </c>
      <c r="BK111" t="inlineStr">
        <is>
          <t/>
        </is>
      </c>
      <c r="BL111" t="inlineStr">
        <is>
          <t/>
        </is>
      </c>
      <c r="BM111" t="inlineStr">
        <is>
          <t/>
        </is>
      </c>
      <c r="BN111" t="inlineStr">
        <is>
          <t/>
        </is>
      </c>
      <c r="BO111" t="inlineStr">
        <is>
          <t/>
        </is>
      </c>
      <c r="BP111" t="inlineStr">
        <is>
          <t/>
        </is>
      </c>
      <c r="BQ111" t="inlineStr">
        <is>
          <t/>
        </is>
      </c>
      <c r="BR111" t="inlineStr">
        <is>
          <t/>
        </is>
      </c>
      <c r="BS111" t="inlineStr">
        <is>
          <t/>
        </is>
      </c>
      <c r="BT111" t="inlineStr">
        <is>
          <t/>
        </is>
      </c>
      <c r="BU111" t="inlineStr">
        <is>
          <t/>
        </is>
      </c>
      <c r="BV111" t="inlineStr">
        <is>
          <t/>
        </is>
      </c>
      <c r="BW111" t="inlineStr">
        <is>
          <t/>
        </is>
      </c>
      <c r="BX111" t="inlineStr">
        <is>
          <t/>
        </is>
      </c>
      <c r="BY111" t="inlineStr">
        <is>
          <t/>
        </is>
      </c>
      <c r="BZ111" t="inlineStr">
        <is>
          <t/>
        </is>
      </c>
      <c r="CA111" t="inlineStr">
        <is>
          <t/>
        </is>
      </c>
      <c r="CB111" t="inlineStr">
        <is>
          <t/>
        </is>
      </c>
      <c r="CC111" t="inlineStr">
        <is>
          <t/>
        </is>
      </c>
      <c r="CD111" t="inlineStr">
        <is>
          <t/>
        </is>
      </c>
      <c r="CE111" t="inlineStr">
        <is>
          <t/>
        </is>
      </c>
      <c r="CF111" t="inlineStr">
        <is>
          <t/>
        </is>
      </c>
      <c r="CG111" t="inlineStr">
        <is>
          <t/>
        </is>
      </c>
      <c r="CH111" t="inlineStr">
        <is>
          <t/>
        </is>
      </c>
      <c r="CI111" t="inlineStr">
        <is>
          <t/>
        </is>
      </c>
      <c r="CJ111" t="inlineStr">
        <is>
          <t/>
        </is>
      </c>
      <c r="CK111" t="inlineStr">
        <is>
          <t/>
        </is>
      </c>
      <c r="CL111" t="inlineStr">
        <is>
          <t/>
        </is>
      </c>
      <c r="CM111" t="inlineStr">
        <is>
          <t/>
        </is>
      </c>
      <c r="CN111" t="inlineStr">
        <is>
          <t/>
        </is>
      </c>
      <c r="CO111" t="inlineStr">
        <is>
          <t/>
        </is>
      </c>
      <c r="CP111" t="inlineStr">
        <is>
          <t/>
        </is>
      </c>
      <c r="CQ111" t="inlineStr">
        <is>
          <t/>
        </is>
      </c>
      <c r="CR111" t="inlineStr">
        <is>
          <t/>
        </is>
      </c>
      <c r="CS111" t="inlineStr">
        <is>
          <t/>
        </is>
      </c>
      <c r="CT111" t="inlineStr">
        <is>
          <t/>
        </is>
      </c>
      <c r="CU111" t="inlineStr">
        <is>
          <t/>
        </is>
      </c>
      <c r="CV111" t="inlineStr">
        <is>
          <t/>
        </is>
      </c>
      <c r="CW111" t="inlineStr">
        <is>
          <t/>
        </is>
      </c>
    </row>
    <row r="112">
      <c r="A112" s="1" t="str">
        <f>HYPERLINK("https://iate.europa.eu/entry/result/3610502/all", "3610502")</f>
        <v>3610502</v>
      </c>
      <c r="B112" t="inlineStr">
        <is>
          <t>POLITICS;EDUCATION AND COMMUNICATIONS</t>
        </is>
      </c>
      <c r="C112"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12" t="inlineStr">
        <is>
          <t>no</t>
        </is>
      </c>
      <c r="E112" t="inlineStr">
        <is>
          <t/>
        </is>
      </c>
      <c r="F112" t="inlineStr">
        <is>
          <t/>
        </is>
      </c>
      <c r="G112" t="inlineStr">
        <is>
          <t/>
        </is>
      </c>
      <c r="H112" t="inlineStr">
        <is>
          <t/>
        </is>
      </c>
      <c r="I112" t="inlineStr">
        <is>
          <t/>
        </is>
      </c>
      <c r="J112" t="inlineStr">
        <is>
          <t/>
        </is>
      </c>
      <c r="K112" t="inlineStr">
        <is>
          <t/>
        </is>
      </c>
      <c r="L112" t="inlineStr">
        <is>
          <t/>
        </is>
      </c>
      <c r="M112" t="inlineStr">
        <is>
          <t/>
        </is>
      </c>
      <c r="N112" t="inlineStr">
        <is>
          <t/>
        </is>
      </c>
      <c r="O112" t="inlineStr">
        <is>
          <t/>
        </is>
      </c>
      <c r="P112" t="inlineStr">
        <is>
          <t/>
        </is>
      </c>
      <c r="Q112" t="inlineStr">
        <is>
          <t/>
        </is>
      </c>
      <c r="R112" t="inlineStr">
        <is>
          <t/>
        </is>
      </c>
      <c r="S112" t="inlineStr">
        <is>
          <t/>
        </is>
      </c>
      <c r="T112" t="inlineStr">
        <is>
          <t/>
        </is>
      </c>
      <c r="U112" t="inlineStr">
        <is>
          <t/>
        </is>
      </c>
      <c r="V112" t="inlineStr">
        <is>
          <t/>
        </is>
      </c>
      <c r="W112" t="inlineStr">
        <is>
          <t/>
        </is>
      </c>
      <c r="X112" t="inlineStr">
        <is>
          <t/>
        </is>
      </c>
      <c r="Y112" t="inlineStr">
        <is>
          <t/>
        </is>
      </c>
      <c r="Z112" s="2" t="inlineStr">
        <is>
          <t>New Technologies Working Group|
NTWG</t>
        </is>
      </c>
      <c r="AA112" s="2" t="inlineStr">
        <is>
          <t>2|
2</t>
        </is>
      </c>
      <c r="AB112" s="2" t="inlineStr">
        <is>
          <t xml:space="preserve">|
</t>
        </is>
      </c>
      <c r="AC112" t="inlineStr">
        <is>
          <t/>
        </is>
      </c>
      <c r="AD112" t="inlineStr">
        <is>
          <t/>
        </is>
      </c>
      <c r="AE112" t="inlineStr">
        <is>
          <t/>
        </is>
      </c>
      <c r="AF112" t="inlineStr">
        <is>
          <t/>
        </is>
      </c>
      <c r="AG112" t="inlineStr">
        <is>
          <t/>
        </is>
      </c>
      <c r="AH112" t="inlineStr">
        <is>
          <t/>
        </is>
      </c>
      <c r="AI112" t="inlineStr">
        <is>
          <t/>
        </is>
      </c>
      <c r="AJ112" t="inlineStr">
        <is>
          <t/>
        </is>
      </c>
      <c r="AK112" t="inlineStr">
        <is>
          <t/>
        </is>
      </c>
      <c r="AL112" t="inlineStr">
        <is>
          <t/>
        </is>
      </c>
      <c r="AM112" t="inlineStr">
        <is>
          <t/>
        </is>
      </c>
      <c r="AN112" t="inlineStr">
        <is>
          <t/>
        </is>
      </c>
      <c r="AO112" t="inlineStr">
        <is>
          <t/>
        </is>
      </c>
      <c r="AP112" s="2" t="inlineStr">
        <is>
          <t>groupe «Nouvelles technologies»</t>
        </is>
      </c>
      <c r="AQ112" s="2" t="inlineStr">
        <is>
          <t>2</t>
        </is>
      </c>
      <c r="AR112" s="2" t="inlineStr">
        <is>
          <t/>
        </is>
      </c>
      <c r="AS112" t="inlineStr">
        <is>
          <t/>
        </is>
      </c>
      <c r="AT112" t="inlineStr">
        <is>
          <t/>
        </is>
      </c>
      <c r="AU112" t="inlineStr">
        <is>
          <t/>
        </is>
      </c>
      <c r="AV112" t="inlineStr">
        <is>
          <t/>
        </is>
      </c>
      <c r="AW112" t="inlineStr">
        <is>
          <t/>
        </is>
      </c>
      <c r="AX112" t="inlineStr">
        <is>
          <t/>
        </is>
      </c>
      <c r="AY112" t="inlineStr">
        <is>
          <t/>
        </is>
      </c>
      <c r="AZ112" t="inlineStr">
        <is>
          <t/>
        </is>
      </c>
      <c r="BA112" t="inlineStr">
        <is>
          <t/>
        </is>
      </c>
      <c r="BB112" s="2" t="inlineStr">
        <is>
          <t>"Új Technológiák" munkacsoport</t>
        </is>
      </c>
      <c r="BC112" s="2" t="inlineStr">
        <is>
          <t>2</t>
        </is>
      </c>
      <c r="BD112" s="2" t="inlineStr">
        <is>
          <t/>
        </is>
      </c>
      <c r="BE112" t="inlineStr">
        <is>
          <t/>
        </is>
      </c>
      <c r="BF112" t="inlineStr">
        <is>
          <t/>
        </is>
      </c>
      <c r="BG112" t="inlineStr">
        <is>
          <t/>
        </is>
      </c>
      <c r="BH112" t="inlineStr">
        <is>
          <t/>
        </is>
      </c>
      <c r="BI112" t="inlineStr">
        <is>
          <t/>
        </is>
      </c>
      <c r="BJ112" t="inlineStr">
        <is>
          <t/>
        </is>
      </c>
      <c r="BK112" t="inlineStr">
        <is>
          <t/>
        </is>
      </c>
      <c r="BL112" t="inlineStr">
        <is>
          <t/>
        </is>
      </c>
      <c r="BM112" t="inlineStr">
        <is>
          <t/>
        </is>
      </c>
      <c r="BN112" t="inlineStr">
        <is>
          <t/>
        </is>
      </c>
      <c r="BO112" t="inlineStr">
        <is>
          <t/>
        </is>
      </c>
      <c r="BP112" t="inlineStr">
        <is>
          <t/>
        </is>
      </c>
      <c r="BQ112" t="inlineStr">
        <is>
          <t/>
        </is>
      </c>
      <c r="BR112" t="inlineStr">
        <is>
          <t/>
        </is>
      </c>
      <c r="BS112" t="inlineStr">
        <is>
          <t/>
        </is>
      </c>
      <c r="BT112" t="inlineStr">
        <is>
          <t/>
        </is>
      </c>
      <c r="BU112" t="inlineStr">
        <is>
          <t/>
        </is>
      </c>
      <c r="BV112" t="inlineStr">
        <is>
          <t/>
        </is>
      </c>
      <c r="BW112" t="inlineStr">
        <is>
          <t/>
        </is>
      </c>
      <c r="BX112" t="inlineStr">
        <is>
          <t/>
        </is>
      </c>
      <c r="BY112" t="inlineStr">
        <is>
          <t/>
        </is>
      </c>
      <c r="BZ112" t="inlineStr">
        <is>
          <t/>
        </is>
      </c>
      <c r="CA112" t="inlineStr">
        <is>
          <t/>
        </is>
      </c>
      <c r="CB112" t="inlineStr">
        <is>
          <t/>
        </is>
      </c>
      <c r="CC112" t="inlineStr">
        <is>
          <t/>
        </is>
      </c>
      <c r="CD112" t="inlineStr">
        <is>
          <t/>
        </is>
      </c>
      <c r="CE112" t="inlineStr">
        <is>
          <t/>
        </is>
      </c>
      <c r="CF112" t="inlineStr">
        <is>
          <t/>
        </is>
      </c>
      <c r="CG112" t="inlineStr">
        <is>
          <t/>
        </is>
      </c>
      <c r="CH112" t="inlineStr">
        <is>
          <t/>
        </is>
      </c>
      <c r="CI112" t="inlineStr">
        <is>
          <t/>
        </is>
      </c>
      <c r="CJ112" t="inlineStr">
        <is>
          <t/>
        </is>
      </c>
      <c r="CK112" t="inlineStr">
        <is>
          <t/>
        </is>
      </c>
      <c r="CL112" t="inlineStr">
        <is>
          <t/>
        </is>
      </c>
      <c r="CM112" t="inlineStr">
        <is>
          <t/>
        </is>
      </c>
      <c r="CN112" t="inlineStr">
        <is>
          <t/>
        </is>
      </c>
      <c r="CO112" t="inlineStr">
        <is>
          <t/>
        </is>
      </c>
      <c r="CP112" t="inlineStr">
        <is>
          <t/>
        </is>
      </c>
      <c r="CQ112" t="inlineStr">
        <is>
          <t/>
        </is>
      </c>
      <c r="CR112" t="inlineStr">
        <is>
          <t/>
        </is>
      </c>
      <c r="CS112" t="inlineStr">
        <is>
          <t/>
        </is>
      </c>
      <c r="CT112" t="inlineStr">
        <is>
          <t/>
        </is>
      </c>
      <c r="CU112" t="inlineStr">
        <is>
          <t/>
        </is>
      </c>
      <c r="CV112" t="inlineStr">
        <is>
          <t/>
        </is>
      </c>
      <c r="CW112" t="inlineStr">
        <is>
          <t/>
        </is>
      </c>
    </row>
    <row r="113">
      <c r="A113" s="1" t="str">
        <f>HYPERLINK("https://iate.europa.eu/entry/result/3610450/all", "3610450")</f>
        <v>3610450</v>
      </c>
      <c r="B113" t="inlineStr">
        <is>
          <t>POLITICS;EDUCATION AND COMMUNICATIONS</t>
        </is>
      </c>
      <c r="C113"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13" t="inlineStr">
        <is>
          <t>no</t>
        </is>
      </c>
      <c r="E113" t="inlineStr">
        <is>
          <t/>
        </is>
      </c>
      <c r="F113" t="inlineStr">
        <is>
          <t/>
        </is>
      </c>
      <c r="G113" t="inlineStr">
        <is>
          <t/>
        </is>
      </c>
      <c r="H113" t="inlineStr">
        <is>
          <t/>
        </is>
      </c>
      <c r="I113" t="inlineStr">
        <is>
          <t/>
        </is>
      </c>
      <c r="J113" t="inlineStr">
        <is>
          <t/>
        </is>
      </c>
      <c r="K113" t="inlineStr">
        <is>
          <t/>
        </is>
      </c>
      <c r="L113" t="inlineStr">
        <is>
          <t/>
        </is>
      </c>
      <c r="M113" t="inlineStr">
        <is>
          <t/>
        </is>
      </c>
      <c r="N113" t="inlineStr">
        <is>
          <t/>
        </is>
      </c>
      <c r="O113" t="inlineStr">
        <is>
          <t/>
        </is>
      </c>
      <c r="P113" t="inlineStr">
        <is>
          <t/>
        </is>
      </c>
      <c r="Q113" t="inlineStr">
        <is>
          <t/>
        </is>
      </c>
      <c r="R113" t="inlineStr">
        <is>
          <t/>
        </is>
      </c>
      <c r="S113" t="inlineStr">
        <is>
          <t/>
        </is>
      </c>
      <c r="T113" t="inlineStr">
        <is>
          <t/>
        </is>
      </c>
      <c r="U113" t="inlineStr">
        <is>
          <t/>
        </is>
      </c>
      <c r="V113" t="inlineStr">
        <is>
          <t/>
        </is>
      </c>
      <c r="W113" t="inlineStr">
        <is>
          <t/>
        </is>
      </c>
      <c r="X113" t="inlineStr">
        <is>
          <t/>
        </is>
      </c>
      <c r="Y113" t="inlineStr">
        <is>
          <t/>
        </is>
      </c>
      <c r="Z113" s="2" t="inlineStr">
        <is>
          <t>XER|
XML Encoding Rules</t>
        </is>
      </c>
      <c r="AA113" s="2" t="inlineStr">
        <is>
          <t>2|
2</t>
        </is>
      </c>
      <c r="AB113" s="2" t="inlineStr">
        <is>
          <t xml:space="preserve">|
</t>
        </is>
      </c>
      <c r="AC113" t="inlineStr">
        <is>
          <t/>
        </is>
      </c>
      <c r="AD113" s="2" t="inlineStr">
        <is>
          <t>Reglas de codificación del lenguaje de marcaje extensible (XML)</t>
        </is>
      </c>
      <c r="AE113" s="2" t="inlineStr">
        <is>
          <t>2</t>
        </is>
      </c>
      <c r="AF113" s="2" t="inlineStr">
        <is>
          <t/>
        </is>
      </c>
      <c r="AG113" t="inlineStr">
        <is>
          <t/>
        </is>
      </c>
      <c r="AH113" t="inlineStr">
        <is>
          <t/>
        </is>
      </c>
      <c r="AI113" t="inlineStr">
        <is>
          <t/>
        </is>
      </c>
      <c r="AJ113" t="inlineStr">
        <is>
          <t/>
        </is>
      </c>
      <c r="AK113" t="inlineStr">
        <is>
          <t/>
        </is>
      </c>
      <c r="AL113" t="inlineStr">
        <is>
          <t/>
        </is>
      </c>
      <c r="AM113" t="inlineStr">
        <is>
          <t/>
        </is>
      </c>
      <c r="AN113" t="inlineStr">
        <is>
          <t/>
        </is>
      </c>
      <c r="AO113" t="inlineStr">
        <is>
          <t/>
        </is>
      </c>
      <c r="AP113" s="2" t="inlineStr">
        <is>
          <t>règles de codage XML</t>
        </is>
      </c>
      <c r="AQ113" s="2" t="inlineStr">
        <is>
          <t>2</t>
        </is>
      </c>
      <c r="AR113" s="2" t="inlineStr">
        <is>
          <t/>
        </is>
      </c>
      <c r="AS113" t="inlineStr">
        <is>
          <t/>
        </is>
      </c>
      <c r="AT113" t="inlineStr">
        <is>
          <t/>
        </is>
      </c>
      <c r="AU113" t="inlineStr">
        <is>
          <t/>
        </is>
      </c>
      <c r="AV113" t="inlineStr">
        <is>
          <t/>
        </is>
      </c>
      <c r="AW113" t="inlineStr">
        <is>
          <t/>
        </is>
      </c>
      <c r="AX113" t="inlineStr">
        <is>
          <t/>
        </is>
      </c>
      <c r="AY113" t="inlineStr">
        <is>
          <t/>
        </is>
      </c>
      <c r="AZ113" t="inlineStr">
        <is>
          <t/>
        </is>
      </c>
      <c r="BA113" t="inlineStr">
        <is>
          <t/>
        </is>
      </c>
      <c r="BB113" s="2" t="inlineStr">
        <is>
          <t>XML kódolási szabályok</t>
        </is>
      </c>
      <c r="BC113" s="2" t="inlineStr">
        <is>
          <t>2</t>
        </is>
      </c>
      <c r="BD113" s="2" t="inlineStr">
        <is>
          <t/>
        </is>
      </c>
      <c r="BE113" t="inlineStr">
        <is>
          <t/>
        </is>
      </c>
      <c r="BF113" t="inlineStr">
        <is>
          <t/>
        </is>
      </c>
      <c r="BG113" t="inlineStr">
        <is>
          <t/>
        </is>
      </c>
      <c r="BH113" t="inlineStr">
        <is>
          <t/>
        </is>
      </c>
      <c r="BI113" t="inlineStr">
        <is>
          <t/>
        </is>
      </c>
      <c r="BJ113" t="inlineStr">
        <is>
          <t/>
        </is>
      </c>
      <c r="BK113" t="inlineStr">
        <is>
          <t/>
        </is>
      </c>
      <c r="BL113" t="inlineStr">
        <is>
          <t/>
        </is>
      </c>
      <c r="BM113" t="inlineStr">
        <is>
          <t/>
        </is>
      </c>
      <c r="BN113" t="inlineStr">
        <is>
          <t/>
        </is>
      </c>
      <c r="BO113" t="inlineStr">
        <is>
          <t/>
        </is>
      </c>
      <c r="BP113" t="inlineStr">
        <is>
          <t/>
        </is>
      </c>
      <c r="BQ113" t="inlineStr">
        <is>
          <t/>
        </is>
      </c>
      <c r="BR113" t="inlineStr">
        <is>
          <t/>
        </is>
      </c>
      <c r="BS113" t="inlineStr">
        <is>
          <t/>
        </is>
      </c>
      <c r="BT113" t="inlineStr">
        <is>
          <t/>
        </is>
      </c>
      <c r="BU113" t="inlineStr">
        <is>
          <t/>
        </is>
      </c>
      <c r="BV113" t="inlineStr">
        <is>
          <t/>
        </is>
      </c>
      <c r="BW113" t="inlineStr">
        <is>
          <t/>
        </is>
      </c>
      <c r="BX113" t="inlineStr">
        <is>
          <t/>
        </is>
      </c>
      <c r="BY113" t="inlineStr">
        <is>
          <t/>
        </is>
      </c>
      <c r="BZ113" t="inlineStr">
        <is>
          <t/>
        </is>
      </c>
      <c r="CA113" t="inlineStr">
        <is>
          <t/>
        </is>
      </c>
      <c r="CB113" t="inlineStr">
        <is>
          <t/>
        </is>
      </c>
      <c r="CC113" t="inlineStr">
        <is>
          <t/>
        </is>
      </c>
      <c r="CD113" t="inlineStr">
        <is>
          <t/>
        </is>
      </c>
      <c r="CE113" t="inlineStr">
        <is>
          <t/>
        </is>
      </c>
      <c r="CF113" t="inlineStr">
        <is>
          <t/>
        </is>
      </c>
      <c r="CG113" t="inlineStr">
        <is>
          <t/>
        </is>
      </c>
      <c r="CH113" t="inlineStr">
        <is>
          <t/>
        </is>
      </c>
      <c r="CI113" t="inlineStr">
        <is>
          <t/>
        </is>
      </c>
      <c r="CJ113" t="inlineStr">
        <is>
          <t/>
        </is>
      </c>
      <c r="CK113" t="inlineStr">
        <is>
          <t/>
        </is>
      </c>
      <c r="CL113" t="inlineStr">
        <is>
          <t/>
        </is>
      </c>
      <c r="CM113" t="inlineStr">
        <is>
          <t/>
        </is>
      </c>
      <c r="CN113" t="inlineStr">
        <is>
          <t/>
        </is>
      </c>
      <c r="CO113" t="inlineStr">
        <is>
          <t/>
        </is>
      </c>
      <c r="CP113" t="inlineStr">
        <is>
          <t/>
        </is>
      </c>
      <c r="CQ113" t="inlineStr">
        <is>
          <t/>
        </is>
      </c>
      <c r="CR113" t="inlineStr">
        <is>
          <t/>
        </is>
      </c>
      <c r="CS113" t="inlineStr">
        <is>
          <t/>
        </is>
      </c>
      <c r="CT113" t="inlineStr">
        <is>
          <t/>
        </is>
      </c>
      <c r="CU113" t="inlineStr">
        <is>
          <t/>
        </is>
      </c>
      <c r="CV113" t="inlineStr">
        <is>
          <t/>
        </is>
      </c>
      <c r="CW113" t="inlineStr">
        <is>
          <t/>
        </is>
      </c>
    </row>
    <row r="114">
      <c r="A114" s="1" t="str">
        <f>HYPERLINK("https://iate.europa.eu/entry/result/3610454/all", "3610454")</f>
        <v>3610454</v>
      </c>
      <c r="B114" t="inlineStr">
        <is>
          <t>POLITICS;EDUCATION AND COMMUNICATIONS</t>
        </is>
      </c>
      <c r="C114"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14" t="inlineStr">
        <is>
          <t>no</t>
        </is>
      </c>
      <c r="E114" t="inlineStr">
        <is>
          <t/>
        </is>
      </c>
      <c r="F114" t="inlineStr">
        <is>
          <t/>
        </is>
      </c>
      <c r="G114" t="inlineStr">
        <is>
          <t/>
        </is>
      </c>
      <c r="H114" t="inlineStr">
        <is>
          <t/>
        </is>
      </c>
      <c r="I114" t="inlineStr">
        <is>
          <t/>
        </is>
      </c>
      <c r="J114" t="inlineStr">
        <is>
          <t/>
        </is>
      </c>
      <c r="K114" t="inlineStr">
        <is>
          <t/>
        </is>
      </c>
      <c r="L114" t="inlineStr">
        <is>
          <t/>
        </is>
      </c>
      <c r="M114" t="inlineStr">
        <is>
          <t/>
        </is>
      </c>
      <c r="N114" t="inlineStr">
        <is>
          <t/>
        </is>
      </c>
      <c r="O114" t="inlineStr">
        <is>
          <t/>
        </is>
      </c>
      <c r="P114" t="inlineStr">
        <is>
          <t/>
        </is>
      </c>
      <c r="Q114" t="inlineStr">
        <is>
          <t/>
        </is>
      </c>
      <c r="R114" s="2" t="inlineStr">
        <is>
          <t>Biometrische Anwendungsprogrammier-Schnittstelle</t>
        </is>
      </c>
      <c r="S114" s="2" t="inlineStr">
        <is>
          <t>2</t>
        </is>
      </c>
      <c r="T114" s="2" t="inlineStr">
        <is>
          <t/>
        </is>
      </c>
      <c r="U114" t="inlineStr">
        <is>
          <t/>
        </is>
      </c>
      <c r="V114" t="inlineStr">
        <is>
          <t/>
        </is>
      </c>
      <c r="W114" t="inlineStr">
        <is>
          <t/>
        </is>
      </c>
      <c r="X114" t="inlineStr">
        <is>
          <t/>
        </is>
      </c>
      <c r="Y114" t="inlineStr">
        <is>
          <t/>
        </is>
      </c>
      <c r="Z114" s="2" t="inlineStr">
        <is>
          <t>Biometric application programming interface|
BioAPI</t>
        </is>
      </c>
      <c r="AA114" s="2" t="inlineStr">
        <is>
          <t>2|
2</t>
        </is>
      </c>
      <c r="AB114" s="2" t="inlineStr">
        <is>
          <t xml:space="preserve">|
</t>
        </is>
      </c>
      <c r="AC114" t="inlineStr">
        <is>
          <t/>
        </is>
      </c>
      <c r="AD114" t="inlineStr">
        <is>
          <t/>
        </is>
      </c>
      <c r="AE114" t="inlineStr">
        <is>
          <t/>
        </is>
      </c>
      <c r="AF114" t="inlineStr">
        <is>
          <t/>
        </is>
      </c>
      <c r="AG114" t="inlineStr">
        <is>
          <t/>
        </is>
      </c>
      <c r="AH114" t="inlineStr">
        <is>
          <t/>
        </is>
      </c>
      <c r="AI114" t="inlineStr">
        <is>
          <t/>
        </is>
      </c>
      <c r="AJ114" t="inlineStr">
        <is>
          <t/>
        </is>
      </c>
      <c r="AK114" t="inlineStr">
        <is>
          <t/>
        </is>
      </c>
      <c r="AL114" t="inlineStr">
        <is>
          <t/>
        </is>
      </c>
      <c r="AM114" t="inlineStr">
        <is>
          <t/>
        </is>
      </c>
      <c r="AN114" t="inlineStr">
        <is>
          <t/>
        </is>
      </c>
      <c r="AO114" t="inlineStr">
        <is>
          <t/>
        </is>
      </c>
      <c r="AP114" t="inlineStr">
        <is>
          <t/>
        </is>
      </c>
      <c r="AQ114" t="inlineStr">
        <is>
          <t/>
        </is>
      </c>
      <c r="AR114" t="inlineStr">
        <is>
          <t/>
        </is>
      </c>
      <c r="AS114" t="inlineStr">
        <is>
          <t/>
        </is>
      </c>
      <c r="AT114" t="inlineStr">
        <is>
          <t/>
        </is>
      </c>
      <c r="AU114" t="inlineStr">
        <is>
          <t/>
        </is>
      </c>
      <c r="AV114" t="inlineStr">
        <is>
          <t/>
        </is>
      </c>
      <c r="AW114" t="inlineStr">
        <is>
          <t/>
        </is>
      </c>
      <c r="AX114" t="inlineStr">
        <is>
          <t/>
        </is>
      </c>
      <c r="AY114" t="inlineStr">
        <is>
          <t/>
        </is>
      </c>
      <c r="AZ114" t="inlineStr">
        <is>
          <t/>
        </is>
      </c>
      <c r="BA114" t="inlineStr">
        <is>
          <t/>
        </is>
      </c>
      <c r="BB114" t="inlineStr">
        <is>
          <t/>
        </is>
      </c>
      <c r="BC114" t="inlineStr">
        <is>
          <t/>
        </is>
      </c>
      <c r="BD114" t="inlineStr">
        <is>
          <t/>
        </is>
      </c>
      <c r="BE114" t="inlineStr">
        <is>
          <t/>
        </is>
      </c>
      <c r="BF114" s="2" t="inlineStr">
        <is>
          <t>interfaccia BIOAPI</t>
        </is>
      </c>
      <c r="BG114" s="2" t="inlineStr">
        <is>
          <t>2</t>
        </is>
      </c>
      <c r="BH114" s="2" t="inlineStr">
        <is>
          <t/>
        </is>
      </c>
      <c r="BI114" t="inlineStr">
        <is>
          <t>interfaccia che consente ad una applicazione di colloquiare con i dispositivi biometrici dei diversi fornitori in modo uniforme</t>
        </is>
      </c>
      <c r="BJ114" t="inlineStr">
        <is>
          <t/>
        </is>
      </c>
      <c r="BK114" t="inlineStr">
        <is>
          <t/>
        </is>
      </c>
      <c r="BL114" t="inlineStr">
        <is>
          <t/>
        </is>
      </c>
      <c r="BM114" t="inlineStr">
        <is>
          <t/>
        </is>
      </c>
      <c r="BN114" t="inlineStr">
        <is>
          <t/>
        </is>
      </c>
      <c r="BO114" t="inlineStr">
        <is>
          <t/>
        </is>
      </c>
      <c r="BP114" t="inlineStr">
        <is>
          <t/>
        </is>
      </c>
      <c r="BQ114" t="inlineStr">
        <is>
          <t/>
        </is>
      </c>
      <c r="BR114" t="inlineStr">
        <is>
          <t/>
        </is>
      </c>
      <c r="BS114" t="inlineStr">
        <is>
          <t/>
        </is>
      </c>
      <c r="BT114" t="inlineStr">
        <is>
          <t/>
        </is>
      </c>
      <c r="BU114" t="inlineStr">
        <is>
          <t/>
        </is>
      </c>
      <c r="BV114" t="inlineStr">
        <is>
          <t/>
        </is>
      </c>
      <c r="BW114" t="inlineStr">
        <is>
          <t/>
        </is>
      </c>
      <c r="BX114" t="inlineStr">
        <is>
          <t/>
        </is>
      </c>
      <c r="BY114" t="inlineStr">
        <is>
          <t/>
        </is>
      </c>
      <c r="BZ114" t="inlineStr">
        <is>
          <t/>
        </is>
      </c>
      <c r="CA114" t="inlineStr">
        <is>
          <t/>
        </is>
      </c>
      <c r="CB114" t="inlineStr">
        <is>
          <t/>
        </is>
      </c>
      <c r="CC114" t="inlineStr">
        <is>
          <t/>
        </is>
      </c>
      <c r="CD114" t="inlineStr">
        <is>
          <t/>
        </is>
      </c>
      <c r="CE114" t="inlineStr">
        <is>
          <t/>
        </is>
      </c>
      <c r="CF114" t="inlineStr">
        <is>
          <t/>
        </is>
      </c>
      <c r="CG114" t="inlineStr">
        <is>
          <t/>
        </is>
      </c>
      <c r="CH114" t="inlineStr">
        <is>
          <t/>
        </is>
      </c>
      <c r="CI114" t="inlineStr">
        <is>
          <t/>
        </is>
      </c>
      <c r="CJ114" t="inlineStr">
        <is>
          <t/>
        </is>
      </c>
      <c r="CK114" t="inlineStr">
        <is>
          <t/>
        </is>
      </c>
      <c r="CL114" t="inlineStr">
        <is>
          <t/>
        </is>
      </c>
      <c r="CM114" t="inlineStr">
        <is>
          <t/>
        </is>
      </c>
      <c r="CN114" t="inlineStr">
        <is>
          <t/>
        </is>
      </c>
      <c r="CO114" t="inlineStr">
        <is>
          <t/>
        </is>
      </c>
      <c r="CP114" t="inlineStr">
        <is>
          <t/>
        </is>
      </c>
      <c r="CQ114" t="inlineStr">
        <is>
          <t/>
        </is>
      </c>
      <c r="CR114" t="inlineStr">
        <is>
          <t/>
        </is>
      </c>
      <c r="CS114" t="inlineStr">
        <is>
          <t/>
        </is>
      </c>
      <c r="CT114" t="inlineStr">
        <is>
          <t/>
        </is>
      </c>
      <c r="CU114" t="inlineStr">
        <is>
          <t/>
        </is>
      </c>
      <c r="CV114" t="inlineStr">
        <is>
          <t/>
        </is>
      </c>
      <c r="CW114" t="inlineStr">
        <is>
          <t/>
        </is>
      </c>
    </row>
    <row r="115">
      <c r="A115" s="1" t="str">
        <f>HYPERLINK("https://iate.europa.eu/entry/result/3610347/all", "3610347")</f>
        <v>3610347</v>
      </c>
      <c r="B115" t="inlineStr">
        <is>
          <t>POLITICS;EDUCATION AND COMMUNICATIONS</t>
        </is>
      </c>
      <c r="C115"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15" t="inlineStr">
        <is>
          <t>no</t>
        </is>
      </c>
      <c r="E115" t="inlineStr">
        <is>
          <t/>
        </is>
      </c>
      <c r="F115" t="inlineStr">
        <is>
          <t/>
        </is>
      </c>
      <c r="G115" t="inlineStr">
        <is>
          <t/>
        </is>
      </c>
      <c r="H115" t="inlineStr">
        <is>
          <t/>
        </is>
      </c>
      <c r="I115" t="inlineStr">
        <is>
          <t/>
        </is>
      </c>
      <c r="J115" t="inlineStr">
        <is>
          <t/>
        </is>
      </c>
      <c r="K115" t="inlineStr">
        <is>
          <t/>
        </is>
      </c>
      <c r="L115" t="inlineStr">
        <is>
          <t/>
        </is>
      </c>
      <c r="M115" t="inlineStr">
        <is>
          <t/>
        </is>
      </c>
      <c r="N115" t="inlineStr">
        <is>
          <t/>
        </is>
      </c>
      <c r="O115" t="inlineStr">
        <is>
          <t/>
        </is>
      </c>
      <c r="P115" t="inlineStr">
        <is>
          <t/>
        </is>
      </c>
      <c r="Q115" t="inlineStr">
        <is>
          <t/>
        </is>
      </c>
      <c r="R115" t="inlineStr">
        <is>
          <t/>
        </is>
      </c>
      <c r="S115" t="inlineStr">
        <is>
          <t/>
        </is>
      </c>
      <c r="T115" t="inlineStr">
        <is>
          <t/>
        </is>
      </c>
      <c r="U115" t="inlineStr">
        <is>
          <t/>
        </is>
      </c>
      <c r="V115" t="inlineStr">
        <is>
          <t/>
        </is>
      </c>
      <c r="W115" t="inlineStr">
        <is>
          <t/>
        </is>
      </c>
      <c r="X115" t="inlineStr">
        <is>
          <t/>
        </is>
      </c>
      <c r="Y115" t="inlineStr">
        <is>
          <t/>
        </is>
      </c>
      <c r="Z115" s="2" t="inlineStr">
        <is>
          <t>ROC|
Receiver Operating Characteristic</t>
        </is>
      </c>
      <c r="AA115" s="2" t="inlineStr">
        <is>
          <t>2|
2</t>
        </is>
      </c>
      <c r="AB115" s="2" t="inlineStr">
        <is>
          <t xml:space="preserve">|
</t>
        </is>
      </c>
      <c r="AC115" t="inlineStr">
        <is>
          <t/>
        </is>
      </c>
      <c r="AD115" t="inlineStr">
        <is>
          <t/>
        </is>
      </c>
      <c r="AE115" t="inlineStr">
        <is>
          <t/>
        </is>
      </c>
      <c r="AF115" t="inlineStr">
        <is>
          <t/>
        </is>
      </c>
      <c r="AG115" t="inlineStr">
        <is>
          <t/>
        </is>
      </c>
      <c r="AH115" t="inlineStr">
        <is>
          <t/>
        </is>
      </c>
      <c r="AI115" t="inlineStr">
        <is>
          <t/>
        </is>
      </c>
      <c r="AJ115" t="inlineStr">
        <is>
          <t/>
        </is>
      </c>
      <c r="AK115" t="inlineStr">
        <is>
          <t/>
        </is>
      </c>
      <c r="AL115" t="inlineStr">
        <is>
          <t/>
        </is>
      </c>
      <c r="AM115" t="inlineStr">
        <is>
          <t/>
        </is>
      </c>
      <c r="AN115" t="inlineStr">
        <is>
          <t/>
        </is>
      </c>
      <c r="AO115" t="inlineStr">
        <is>
          <t/>
        </is>
      </c>
      <c r="AP115" t="inlineStr">
        <is>
          <t/>
        </is>
      </c>
      <c r="AQ115" t="inlineStr">
        <is>
          <t/>
        </is>
      </c>
      <c r="AR115" t="inlineStr">
        <is>
          <t/>
        </is>
      </c>
      <c r="AS115" t="inlineStr">
        <is>
          <t/>
        </is>
      </c>
      <c r="AT115" t="inlineStr">
        <is>
          <t/>
        </is>
      </c>
      <c r="AU115" t="inlineStr">
        <is>
          <t/>
        </is>
      </c>
      <c r="AV115" t="inlineStr">
        <is>
          <t/>
        </is>
      </c>
      <c r="AW115" t="inlineStr">
        <is>
          <t/>
        </is>
      </c>
      <c r="AX115" t="inlineStr">
        <is>
          <t/>
        </is>
      </c>
      <c r="AY115" t="inlineStr">
        <is>
          <t/>
        </is>
      </c>
      <c r="AZ115" t="inlineStr">
        <is>
          <t/>
        </is>
      </c>
      <c r="BA115" t="inlineStr">
        <is>
          <t/>
        </is>
      </c>
      <c r="BB115" s="2" t="inlineStr">
        <is>
          <t>vevő működési karakterisztika görbe</t>
        </is>
      </c>
      <c r="BC115" s="2" t="inlineStr">
        <is>
          <t>2</t>
        </is>
      </c>
      <c r="BD115" s="2" t="inlineStr">
        <is>
          <t/>
        </is>
      </c>
      <c r="BE115" t="inlineStr">
        <is>
          <t/>
        </is>
      </c>
      <c r="BF115" s="2" t="inlineStr">
        <is>
          <t>curva che descrive l’accuratezza del sistema al variare del punto di lavoro</t>
        </is>
      </c>
      <c r="BG115" s="2" t="inlineStr">
        <is>
          <t>2</t>
        </is>
      </c>
      <c r="BH115" s="2" t="inlineStr">
        <is>
          <t/>
        </is>
      </c>
      <c r="BI115" t="inlineStr">
        <is>
          <t/>
        </is>
      </c>
      <c r="BJ115" t="inlineStr">
        <is>
          <t/>
        </is>
      </c>
      <c r="BK115" t="inlineStr">
        <is>
          <t/>
        </is>
      </c>
      <c r="BL115" t="inlineStr">
        <is>
          <t/>
        </is>
      </c>
      <c r="BM115" t="inlineStr">
        <is>
          <t/>
        </is>
      </c>
      <c r="BN115" t="inlineStr">
        <is>
          <t/>
        </is>
      </c>
      <c r="BO115" t="inlineStr">
        <is>
          <t/>
        </is>
      </c>
      <c r="BP115" t="inlineStr">
        <is>
          <t/>
        </is>
      </c>
      <c r="BQ115" t="inlineStr">
        <is>
          <t/>
        </is>
      </c>
      <c r="BR115" t="inlineStr">
        <is>
          <t/>
        </is>
      </c>
      <c r="BS115" t="inlineStr">
        <is>
          <t/>
        </is>
      </c>
      <c r="BT115" t="inlineStr">
        <is>
          <t/>
        </is>
      </c>
      <c r="BU115" t="inlineStr">
        <is>
          <t/>
        </is>
      </c>
      <c r="BV115" t="inlineStr">
        <is>
          <t/>
        </is>
      </c>
      <c r="BW115" t="inlineStr">
        <is>
          <t/>
        </is>
      </c>
      <c r="BX115" t="inlineStr">
        <is>
          <t/>
        </is>
      </c>
      <c r="BY115" t="inlineStr">
        <is>
          <t/>
        </is>
      </c>
      <c r="BZ115" t="inlineStr">
        <is>
          <t/>
        </is>
      </c>
      <c r="CA115" t="inlineStr">
        <is>
          <t/>
        </is>
      </c>
      <c r="CB115" t="inlineStr">
        <is>
          <t/>
        </is>
      </c>
      <c r="CC115" t="inlineStr">
        <is>
          <t/>
        </is>
      </c>
      <c r="CD115" s="2" t="inlineStr">
        <is>
          <t>curva ROC</t>
        </is>
      </c>
      <c r="CE115" s="2" t="inlineStr">
        <is>
          <t>2</t>
        </is>
      </c>
      <c r="CF115" s="2" t="inlineStr">
        <is>
          <t/>
        </is>
      </c>
      <c r="CG115" t="inlineStr">
        <is>
          <t>representação gráfica da taxa de verdadeiros positivos com a taxa de falsos positivos</t>
        </is>
      </c>
      <c r="CH115" t="inlineStr">
        <is>
          <t/>
        </is>
      </c>
      <c r="CI115" t="inlineStr">
        <is>
          <t/>
        </is>
      </c>
      <c r="CJ115" t="inlineStr">
        <is>
          <t/>
        </is>
      </c>
      <c r="CK115" t="inlineStr">
        <is>
          <t/>
        </is>
      </c>
      <c r="CL115" t="inlineStr">
        <is>
          <t/>
        </is>
      </c>
      <c r="CM115" t="inlineStr">
        <is>
          <t/>
        </is>
      </c>
      <c r="CN115" t="inlineStr">
        <is>
          <t/>
        </is>
      </c>
      <c r="CO115" t="inlineStr">
        <is>
          <t/>
        </is>
      </c>
      <c r="CP115" t="inlineStr">
        <is>
          <t/>
        </is>
      </c>
      <c r="CQ115" t="inlineStr">
        <is>
          <t/>
        </is>
      </c>
      <c r="CR115" t="inlineStr">
        <is>
          <t/>
        </is>
      </c>
      <c r="CS115" t="inlineStr">
        <is>
          <t/>
        </is>
      </c>
      <c r="CT115" t="inlineStr">
        <is>
          <t/>
        </is>
      </c>
      <c r="CU115" t="inlineStr">
        <is>
          <t/>
        </is>
      </c>
      <c r="CV115" t="inlineStr">
        <is>
          <t/>
        </is>
      </c>
      <c r="CW115" t="inlineStr">
        <is>
          <t/>
        </is>
      </c>
    </row>
    <row r="116">
      <c r="A116" s="1" t="str">
        <f>HYPERLINK("https://iate.europa.eu/entry/result/3610359/all", "3610359")</f>
        <v>3610359</v>
      </c>
      <c r="B116" t="inlineStr">
        <is>
          <t>POLITICS;EDUCATION AND COMMUNICATIONS</t>
        </is>
      </c>
      <c r="C116"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16" t="inlineStr">
        <is>
          <t>no</t>
        </is>
      </c>
      <c r="E116" t="inlineStr">
        <is>
          <t/>
        </is>
      </c>
      <c r="F116" t="inlineStr">
        <is>
          <t/>
        </is>
      </c>
      <c r="G116" t="inlineStr">
        <is>
          <t/>
        </is>
      </c>
      <c r="H116" t="inlineStr">
        <is>
          <t/>
        </is>
      </c>
      <c r="I116" t="inlineStr">
        <is>
          <t/>
        </is>
      </c>
      <c r="J116" t="inlineStr">
        <is>
          <t/>
        </is>
      </c>
      <c r="K116" t="inlineStr">
        <is>
          <t/>
        </is>
      </c>
      <c r="L116" t="inlineStr">
        <is>
          <t/>
        </is>
      </c>
      <c r="M116" t="inlineStr">
        <is>
          <t/>
        </is>
      </c>
      <c r="N116" t="inlineStr">
        <is>
          <t/>
        </is>
      </c>
      <c r="O116" t="inlineStr">
        <is>
          <t/>
        </is>
      </c>
      <c r="P116" t="inlineStr">
        <is>
          <t/>
        </is>
      </c>
      <c r="Q116" t="inlineStr">
        <is>
          <t/>
        </is>
      </c>
      <c r="R116" t="inlineStr">
        <is>
          <t/>
        </is>
      </c>
      <c r="S116" t="inlineStr">
        <is>
          <t/>
        </is>
      </c>
      <c r="T116" t="inlineStr">
        <is>
          <t/>
        </is>
      </c>
      <c r="U116" t="inlineStr">
        <is>
          <t/>
        </is>
      </c>
      <c r="V116" t="inlineStr">
        <is>
          <t/>
        </is>
      </c>
      <c r="W116" t="inlineStr">
        <is>
          <t/>
        </is>
      </c>
      <c r="X116" t="inlineStr">
        <is>
          <t/>
        </is>
      </c>
      <c r="Y116" t="inlineStr">
        <is>
          <t/>
        </is>
      </c>
      <c r="Z116" s="2" t="inlineStr">
        <is>
          <t>KPrDS|
Document Signer Private Key</t>
        </is>
      </c>
      <c r="AA116" s="2" t="inlineStr">
        <is>
          <t>2|
2</t>
        </is>
      </c>
      <c r="AB116" s="2" t="inlineStr">
        <is>
          <t xml:space="preserve">|
</t>
        </is>
      </c>
      <c r="AC116" t="inlineStr">
        <is>
          <t/>
        </is>
      </c>
      <c r="AD116" s="2" t="inlineStr">
        <is>
          <t>clave privada de firmante de documento</t>
        </is>
      </c>
      <c r="AE116" s="2" t="inlineStr">
        <is>
          <t>2</t>
        </is>
      </c>
      <c r="AF116" s="2" t="inlineStr">
        <is>
          <t/>
        </is>
      </c>
      <c r="AG116" t="inlineStr">
        <is>
          <t/>
        </is>
      </c>
      <c r="AH116" t="inlineStr">
        <is>
          <t/>
        </is>
      </c>
      <c r="AI116" t="inlineStr">
        <is>
          <t/>
        </is>
      </c>
      <c r="AJ116" t="inlineStr">
        <is>
          <t/>
        </is>
      </c>
      <c r="AK116" t="inlineStr">
        <is>
          <t/>
        </is>
      </c>
      <c r="AL116" t="inlineStr">
        <is>
          <t/>
        </is>
      </c>
      <c r="AM116" t="inlineStr">
        <is>
          <t/>
        </is>
      </c>
      <c r="AN116" t="inlineStr">
        <is>
          <t/>
        </is>
      </c>
      <c r="AO116" t="inlineStr">
        <is>
          <t/>
        </is>
      </c>
      <c r="AP116" s="2" t="inlineStr">
        <is>
          <t>Clé privée de signataire de document|
CPrSD</t>
        </is>
      </c>
      <c r="AQ116" s="2" t="inlineStr">
        <is>
          <t>2|
2</t>
        </is>
      </c>
      <c r="AR116" s="2" t="inlineStr">
        <is>
          <t xml:space="preserve">|
</t>
        </is>
      </c>
      <c r="AS116" t="inlineStr">
        <is>
          <t/>
        </is>
      </c>
      <c r="AT116" t="inlineStr">
        <is>
          <t/>
        </is>
      </c>
      <c r="AU116" t="inlineStr">
        <is>
          <t/>
        </is>
      </c>
      <c r="AV116" t="inlineStr">
        <is>
          <t/>
        </is>
      </c>
      <c r="AW116" t="inlineStr">
        <is>
          <t/>
        </is>
      </c>
      <c r="AX116" t="inlineStr">
        <is>
          <t/>
        </is>
      </c>
      <c r="AY116" t="inlineStr">
        <is>
          <t/>
        </is>
      </c>
      <c r="AZ116" t="inlineStr">
        <is>
          <t/>
        </is>
      </c>
      <c r="BA116" t="inlineStr">
        <is>
          <t/>
        </is>
      </c>
      <c r="BB116" s="2" t="inlineStr">
        <is>
          <t>dokumentum aláírójának magánkulcsa</t>
        </is>
      </c>
      <c r="BC116" s="2" t="inlineStr">
        <is>
          <t>2</t>
        </is>
      </c>
      <c r="BD116" s="2" t="inlineStr">
        <is>
          <t/>
        </is>
      </c>
      <c r="BE116" t="inlineStr">
        <is>
          <t/>
        </is>
      </c>
      <c r="BF116" t="inlineStr">
        <is>
          <t/>
        </is>
      </c>
      <c r="BG116" t="inlineStr">
        <is>
          <t/>
        </is>
      </c>
      <c r="BH116" t="inlineStr">
        <is>
          <t/>
        </is>
      </c>
      <c r="BI116" t="inlineStr">
        <is>
          <t/>
        </is>
      </c>
      <c r="BJ116" t="inlineStr">
        <is>
          <t/>
        </is>
      </c>
      <c r="BK116" t="inlineStr">
        <is>
          <t/>
        </is>
      </c>
      <c r="BL116" t="inlineStr">
        <is>
          <t/>
        </is>
      </c>
      <c r="BM116" t="inlineStr">
        <is>
          <t/>
        </is>
      </c>
      <c r="BN116" t="inlineStr">
        <is>
          <t/>
        </is>
      </c>
      <c r="BO116" t="inlineStr">
        <is>
          <t/>
        </is>
      </c>
      <c r="BP116" t="inlineStr">
        <is>
          <t/>
        </is>
      </c>
      <c r="BQ116" t="inlineStr">
        <is>
          <t/>
        </is>
      </c>
      <c r="BR116" t="inlineStr">
        <is>
          <t/>
        </is>
      </c>
      <c r="BS116" t="inlineStr">
        <is>
          <t/>
        </is>
      </c>
      <c r="BT116" t="inlineStr">
        <is>
          <t/>
        </is>
      </c>
      <c r="BU116" t="inlineStr">
        <is>
          <t/>
        </is>
      </c>
      <c r="BV116" t="inlineStr">
        <is>
          <t/>
        </is>
      </c>
      <c r="BW116" t="inlineStr">
        <is>
          <t/>
        </is>
      </c>
      <c r="BX116" t="inlineStr">
        <is>
          <t/>
        </is>
      </c>
      <c r="BY116" t="inlineStr">
        <is>
          <t/>
        </is>
      </c>
      <c r="BZ116" t="inlineStr">
        <is>
          <t/>
        </is>
      </c>
      <c r="CA116" t="inlineStr">
        <is>
          <t/>
        </is>
      </c>
      <c r="CB116" t="inlineStr">
        <is>
          <t/>
        </is>
      </c>
      <c r="CC116" t="inlineStr">
        <is>
          <t/>
        </is>
      </c>
      <c r="CD116" t="inlineStr">
        <is>
          <t/>
        </is>
      </c>
      <c r="CE116" t="inlineStr">
        <is>
          <t/>
        </is>
      </c>
      <c r="CF116" t="inlineStr">
        <is>
          <t/>
        </is>
      </c>
      <c r="CG116" t="inlineStr">
        <is>
          <t/>
        </is>
      </c>
      <c r="CH116" t="inlineStr">
        <is>
          <t/>
        </is>
      </c>
      <c r="CI116" t="inlineStr">
        <is>
          <t/>
        </is>
      </c>
      <c r="CJ116" t="inlineStr">
        <is>
          <t/>
        </is>
      </c>
      <c r="CK116" t="inlineStr">
        <is>
          <t/>
        </is>
      </c>
      <c r="CL116" t="inlineStr">
        <is>
          <t/>
        </is>
      </c>
      <c r="CM116" t="inlineStr">
        <is>
          <t/>
        </is>
      </c>
      <c r="CN116" t="inlineStr">
        <is>
          <t/>
        </is>
      </c>
      <c r="CO116" t="inlineStr">
        <is>
          <t/>
        </is>
      </c>
      <c r="CP116" t="inlineStr">
        <is>
          <t/>
        </is>
      </c>
      <c r="CQ116" t="inlineStr">
        <is>
          <t/>
        </is>
      </c>
      <c r="CR116" t="inlineStr">
        <is>
          <t/>
        </is>
      </c>
      <c r="CS116" t="inlineStr">
        <is>
          <t/>
        </is>
      </c>
      <c r="CT116" t="inlineStr">
        <is>
          <t/>
        </is>
      </c>
      <c r="CU116" t="inlineStr">
        <is>
          <t/>
        </is>
      </c>
      <c r="CV116" t="inlineStr">
        <is>
          <t/>
        </is>
      </c>
      <c r="CW116" t="inlineStr">
        <is>
          <t/>
        </is>
      </c>
    </row>
    <row r="117">
      <c r="A117" s="1" t="str">
        <f>HYPERLINK("https://iate.europa.eu/entry/result/3610395/all", "3610395")</f>
        <v>3610395</v>
      </c>
      <c r="B117" t="inlineStr">
        <is>
          <t>POLITICS;EDUCATION AND COMMUNICATIONS</t>
        </is>
      </c>
      <c r="C117"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17" t="inlineStr">
        <is>
          <t>no</t>
        </is>
      </c>
      <c r="E117" t="inlineStr">
        <is>
          <t/>
        </is>
      </c>
      <c r="F117" t="inlineStr">
        <is>
          <t/>
        </is>
      </c>
      <c r="G117" t="inlineStr">
        <is>
          <t/>
        </is>
      </c>
      <c r="H117" t="inlineStr">
        <is>
          <t/>
        </is>
      </c>
      <c r="I117" t="inlineStr">
        <is>
          <t/>
        </is>
      </c>
      <c r="J117" t="inlineStr">
        <is>
          <t/>
        </is>
      </c>
      <c r="K117" t="inlineStr">
        <is>
          <t/>
        </is>
      </c>
      <c r="L117" t="inlineStr">
        <is>
          <t/>
        </is>
      </c>
      <c r="M117" t="inlineStr">
        <is>
          <t/>
        </is>
      </c>
      <c r="N117" t="inlineStr">
        <is>
          <t/>
        </is>
      </c>
      <c r="O117" t="inlineStr">
        <is>
          <t/>
        </is>
      </c>
      <c r="P117" t="inlineStr">
        <is>
          <t/>
        </is>
      </c>
      <c r="Q117" t="inlineStr">
        <is>
          <t/>
        </is>
      </c>
      <c r="R117" s="2" t="inlineStr">
        <is>
          <t>Zertifikat des Dokument Unterzeichners|
Zertifikat des Signaturgebers</t>
        </is>
      </c>
      <c r="S117" s="2" t="inlineStr">
        <is>
          <t>2|
2</t>
        </is>
      </c>
      <c r="T117" s="2" t="inlineStr">
        <is>
          <t xml:space="preserve">|
</t>
        </is>
      </c>
      <c r="U117" t="inlineStr">
        <is>
          <t/>
        </is>
      </c>
      <c r="V117" t="inlineStr">
        <is>
          <t/>
        </is>
      </c>
      <c r="W117" t="inlineStr">
        <is>
          <t/>
        </is>
      </c>
      <c r="X117" t="inlineStr">
        <is>
          <t/>
        </is>
      </c>
      <c r="Y117" t="inlineStr">
        <is>
          <t/>
        </is>
      </c>
      <c r="Z117" s="2" t="inlineStr">
        <is>
          <t>signer’s certificate|
Document Signer Certificate|
DSC|
CDS</t>
        </is>
      </c>
      <c r="AA117" s="2" t="inlineStr">
        <is>
          <t>2|
2|
2|
2</t>
        </is>
      </c>
      <c r="AB117" s="2" t="inlineStr">
        <is>
          <t xml:space="preserve">|
|
|
</t>
        </is>
      </c>
      <c r="AC117" t="inlineStr">
        <is>
          <t/>
        </is>
      </c>
      <c r="AD117" s="2" t="inlineStr">
        <is>
          <t>certificado do signatario</t>
        </is>
      </c>
      <c r="AE117" s="2" t="inlineStr">
        <is>
          <t>2</t>
        </is>
      </c>
      <c r="AF117" s="2" t="inlineStr">
        <is>
          <t/>
        </is>
      </c>
      <c r="AG117" t="inlineStr">
        <is>
          <t/>
        </is>
      </c>
      <c r="AH117" t="inlineStr">
        <is>
          <t/>
        </is>
      </c>
      <c r="AI117" t="inlineStr">
        <is>
          <t/>
        </is>
      </c>
      <c r="AJ117" t="inlineStr">
        <is>
          <t/>
        </is>
      </c>
      <c r="AK117" t="inlineStr">
        <is>
          <t/>
        </is>
      </c>
      <c r="AL117" t="inlineStr">
        <is>
          <t/>
        </is>
      </c>
      <c r="AM117" t="inlineStr">
        <is>
          <t/>
        </is>
      </c>
      <c r="AN117" t="inlineStr">
        <is>
          <t/>
        </is>
      </c>
      <c r="AO117" t="inlineStr">
        <is>
          <t/>
        </is>
      </c>
      <c r="AP117" s="2" t="inlineStr">
        <is>
          <t>Certificat du signataire du document|
CDS</t>
        </is>
      </c>
      <c r="AQ117" s="2" t="inlineStr">
        <is>
          <t>2|
2</t>
        </is>
      </c>
      <c r="AR117" s="2" t="inlineStr">
        <is>
          <t xml:space="preserve">|
</t>
        </is>
      </c>
      <c r="AS117" t="inlineStr">
        <is>
          <t/>
        </is>
      </c>
      <c r="AT117" t="inlineStr">
        <is>
          <t/>
        </is>
      </c>
      <c r="AU117" t="inlineStr">
        <is>
          <t/>
        </is>
      </c>
      <c r="AV117" t="inlineStr">
        <is>
          <t/>
        </is>
      </c>
      <c r="AW117" t="inlineStr">
        <is>
          <t/>
        </is>
      </c>
      <c r="AX117" t="inlineStr">
        <is>
          <t/>
        </is>
      </c>
      <c r="AY117" t="inlineStr">
        <is>
          <t/>
        </is>
      </c>
      <c r="AZ117" t="inlineStr">
        <is>
          <t/>
        </is>
      </c>
      <c r="BA117" t="inlineStr">
        <is>
          <t/>
        </is>
      </c>
      <c r="BB117" t="inlineStr">
        <is>
          <t/>
        </is>
      </c>
      <c r="BC117" t="inlineStr">
        <is>
          <t/>
        </is>
      </c>
      <c r="BD117" t="inlineStr">
        <is>
          <t/>
        </is>
      </c>
      <c r="BE117" t="inlineStr">
        <is>
          <t/>
        </is>
      </c>
      <c r="BF117" s="2" t="inlineStr">
        <is>
          <t>certificato del firmatario</t>
        </is>
      </c>
      <c r="BG117" s="2" t="inlineStr">
        <is>
          <t>2</t>
        </is>
      </c>
      <c r="BH117" s="2" t="inlineStr">
        <is>
          <t/>
        </is>
      </c>
      <c r="BI117" t="inlineStr">
        <is>
          <t/>
        </is>
      </c>
      <c r="BJ117" t="inlineStr">
        <is>
          <t/>
        </is>
      </c>
      <c r="BK117" t="inlineStr">
        <is>
          <t/>
        </is>
      </c>
      <c r="BL117" t="inlineStr">
        <is>
          <t/>
        </is>
      </c>
      <c r="BM117" t="inlineStr">
        <is>
          <t/>
        </is>
      </c>
      <c r="BN117" t="inlineStr">
        <is>
          <t/>
        </is>
      </c>
      <c r="BO117" t="inlineStr">
        <is>
          <t/>
        </is>
      </c>
      <c r="BP117" t="inlineStr">
        <is>
          <t/>
        </is>
      </c>
      <c r="BQ117" t="inlineStr">
        <is>
          <t/>
        </is>
      </c>
      <c r="BR117" t="inlineStr">
        <is>
          <t/>
        </is>
      </c>
      <c r="BS117" t="inlineStr">
        <is>
          <t/>
        </is>
      </c>
      <c r="BT117" t="inlineStr">
        <is>
          <t/>
        </is>
      </c>
      <c r="BU117" t="inlineStr">
        <is>
          <t/>
        </is>
      </c>
      <c r="BV117" t="inlineStr">
        <is>
          <t/>
        </is>
      </c>
      <c r="BW117" t="inlineStr">
        <is>
          <t/>
        </is>
      </c>
      <c r="BX117" t="inlineStr">
        <is>
          <t/>
        </is>
      </c>
      <c r="BY117" t="inlineStr">
        <is>
          <t/>
        </is>
      </c>
      <c r="BZ117" t="inlineStr">
        <is>
          <t/>
        </is>
      </c>
      <c r="CA117" t="inlineStr">
        <is>
          <t/>
        </is>
      </c>
      <c r="CB117" t="inlineStr">
        <is>
          <t/>
        </is>
      </c>
      <c r="CC117" t="inlineStr">
        <is>
          <t/>
        </is>
      </c>
      <c r="CD117" s="2" t="inlineStr">
        <is>
          <t>certificado do signatário</t>
        </is>
      </c>
      <c r="CE117" s="2" t="inlineStr">
        <is>
          <t>2</t>
        </is>
      </c>
      <c r="CF117" s="2" t="inlineStr">
        <is>
          <t/>
        </is>
      </c>
      <c r="CG117" t="inlineStr">
        <is>
          <t/>
        </is>
      </c>
      <c r="CH117" t="inlineStr">
        <is>
          <t/>
        </is>
      </c>
      <c r="CI117" t="inlineStr">
        <is>
          <t/>
        </is>
      </c>
      <c r="CJ117" t="inlineStr">
        <is>
          <t/>
        </is>
      </c>
      <c r="CK117" t="inlineStr">
        <is>
          <t/>
        </is>
      </c>
      <c r="CL117" t="inlineStr">
        <is>
          <t/>
        </is>
      </c>
      <c r="CM117" t="inlineStr">
        <is>
          <t/>
        </is>
      </c>
      <c r="CN117" t="inlineStr">
        <is>
          <t/>
        </is>
      </c>
      <c r="CO117" t="inlineStr">
        <is>
          <t/>
        </is>
      </c>
      <c r="CP117" t="inlineStr">
        <is>
          <t/>
        </is>
      </c>
      <c r="CQ117" t="inlineStr">
        <is>
          <t/>
        </is>
      </c>
      <c r="CR117" t="inlineStr">
        <is>
          <t/>
        </is>
      </c>
      <c r="CS117" t="inlineStr">
        <is>
          <t/>
        </is>
      </c>
      <c r="CT117" t="inlineStr">
        <is>
          <t/>
        </is>
      </c>
      <c r="CU117" t="inlineStr">
        <is>
          <t/>
        </is>
      </c>
      <c r="CV117" t="inlineStr">
        <is>
          <t/>
        </is>
      </c>
      <c r="CW117" t="inlineStr">
        <is>
          <t/>
        </is>
      </c>
    </row>
    <row r="118">
      <c r="A118" s="1" t="str">
        <f>HYPERLINK("https://iate.europa.eu/entry/result/3610398/all", "3610398")</f>
        <v>3610398</v>
      </c>
      <c r="B118" t="inlineStr">
        <is>
          <t>POLITICS;EDUCATION AND COMMUNICATIONS</t>
        </is>
      </c>
      <c r="C118"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18" t="inlineStr">
        <is>
          <t>no</t>
        </is>
      </c>
      <c r="E118" t="inlineStr">
        <is>
          <t/>
        </is>
      </c>
      <c r="F118" t="inlineStr">
        <is>
          <t/>
        </is>
      </c>
      <c r="G118" t="inlineStr">
        <is>
          <t/>
        </is>
      </c>
      <c r="H118" t="inlineStr">
        <is>
          <t/>
        </is>
      </c>
      <c r="I118" t="inlineStr">
        <is>
          <t/>
        </is>
      </c>
      <c r="J118" t="inlineStr">
        <is>
          <t/>
        </is>
      </c>
      <c r="K118" t="inlineStr">
        <is>
          <t/>
        </is>
      </c>
      <c r="L118" t="inlineStr">
        <is>
          <t/>
        </is>
      </c>
      <c r="M118" t="inlineStr">
        <is>
          <t/>
        </is>
      </c>
      <c r="N118" t="inlineStr">
        <is>
          <t/>
        </is>
      </c>
      <c r="O118" t="inlineStr">
        <is>
          <t/>
        </is>
      </c>
      <c r="P118" t="inlineStr">
        <is>
          <t/>
        </is>
      </c>
      <c r="Q118" t="inlineStr">
        <is>
          <t/>
        </is>
      </c>
      <c r="R118" t="inlineStr">
        <is>
          <t/>
        </is>
      </c>
      <c r="S118" t="inlineStr">
        <is>
          <t/>
        </is>
      </c>
      <c r="T118" t="inlineStr">
        <is>
          <t/>
        </is>
      </c>
      <c r="U118" t="inlineStr">
        <is>
          <t/>
        </is>
      </c>
      <c r="V118" t="inlineStr">
        <is>
          <t/>
        </is>
      </c>
      <c r="W118" t="inlineStr">
        <is>
          <t/>
        </is>
      </c>
      <c r="X118" t="inlineStr">
        <is>
          <t/>
        </is>
      </c>
      <c r="Y118" t="inlineStr">
        <is>
          <t/>
        </is>
      </c>
      <c r="Z118" s="2" t="inlineStr">
        <is>
          <t>CER|
Canonical Encoding Rules</t>
        </is>
      </c>
      <c r="AA118" s="2" t="inlineStr">
        <is>
          <t>2|
2</t>
        </is>
      </c>
      <c r="AB118" s="2" t="inlineStr">
        <is>
          <t xml:space="preserve">|
</t>
        </is>
      </c>
      <c r="AC118" t="inlineStr">
        <is>
          <t/>
        </is>
      </c>
      <c r="AD118" s="2" t="inlineStr">
        <is>
          <t>Reglas de codificación canónica</t>
        </is>
      </c>
      <c r="AE118" s="2" t="inlineStr">
        <is>
          <t>2</t>
        </is>
      </c>
      <c r="AF118" s="2" t="inlineStr">
        <is>
          <t/>
        </is>
      </c>
      <c r="AG118" t="inlineStr">
        <is>
          <t/>
        </is>
      </c>
      <c r="AH118" t="inlineStr">
        <is>
          <t/>
        </is>
      </c>
      <c r="AI118" t="inlineStr">
        <is>
          <t/>
        </is>
      </c>
      <c r="AJ118" t="inlineStr">
        <is>
          <t/>
        </is>
      </c>
      <c r="AK118" t="inlineStr">
        <is>
          <t/>
        </is>
      </c>
      <c r="AL118" t="inlineStr">
        <is>
          <t/>
        </is>
      </c>
      <c r="AM118" t="inlineStr">
        <is>
          <t/>
        </is>
      </c>
      <c r="AN118" t="inlineStr">
        <is>
          <t/>
        </is>
      </c>
      <c r="AO118" t="inlineStr">
        <is>
          <t/>
        </is>
      </c>
      <c r="AP118" s="2" t="inlineStr">
        <is>
          <t>règles de codage canoniques (ISO X.690)</t>
        </is>
      </c>
      <c r="AQ118" s="2" t="inlineStr">
        <is>
          <t>2</t>
        </is>
      </c>
      <c r="AR118" s="2" t="inlineStr">
        <is>
          <t/>
        </is>
      </c>
      <c r="AS118" t="inlineStr">
        <is>
          <t/>
        </is>
      </c>
      <c r="AT118" t="inlineStr">
        <is>
          <t/>
        </is>
      </c>
      <c r="AU118" t="inlineStr">
        <is>
          <t/>
        </is>
      </c>
      <c r="AV118" t="inlineStr">
        <is>
          <t/>
        </is>
      </c>
      <c r="AW118" t="inlineStr">
        <is>
          <t/>
        </is>
      </c>
      <c r="AX118" t="inlineStr">
        <is>
          <t/>
        </is>
      </c>
      <c r="AY118" t="inlineStr">
        <is>
          <t/>
        </is>
      </c>
      <c r="AZ118" t="inlineStr">
        <is>
          <t/>
        </is>
      </c>
      <c r="BA118" t="inlineStr">
        <is>
          <t/>
        </is>
      </c>
      <c r="BB118" t="inlineStr">
        <is>
          <t/>
        </is>
      </c>
      <c r="BC118" t="inlineStr">
        <is>
          <t/>
        </is>
      </c>
      <c r="BD118" t="inlineStr">
        <is>
          <t/>
        </is>
      </c>
      <c r="BE118" t="inlineStr">
        <is>
          <t/>
        </is>
      </c>
      <c r="BF118" t="inlineStr">
        <is>
          <t/>
        </is>
      </c>
      <c r="BG118" t="inlineStr">
        <is>
          <t/>
        </is>
      </c>
      <c r="BH118" t="inlineStr">
        <is>
          <t/>
        </is>
      </c>
      <c r="BI118" t="inlineStr">
        <is>
          <t/>
        </is>
      </c>
      <c r="BJ118" t="inlineStr">
        <is>
          <t/>
        </is>
      </c>
      <c r="BK118" t="inlineStr">
        <is>
          <t/>
        </is>
      </c>
      <c r="BL118" t="inlineStr">
        <is>
          <t/>
        </is>
      </c>
      <c r="BM118" t="inlineStr">
        <is>
          <t/>
        </is>
      </c>
      <c r="BN118" t="inlineStr">
        <is>
          <t/>
        </is>
      </c>
      <c r="BO118" t="inlineStr">
        <is>
          <t/>
        </is>
      </c>
      <c r="BP118" t="inlineStr">
        <is>
          <t/>
        </is>
      </c>
      <c r="BQ118" t="inlineStr">
        <is>
          <t/>
        </is>
      </c>
      <c r="BR118" t="inlineStr">
        <is>
          <t/>
        </is>
      </c>
      <c r="BS118" t="inlineStr">
        <is>
          <t/>
        </is>
      </c>
      <c r="BT118" t="inlineStr">
        <is>
          <t/>
        </is>
      </c>
      <c r="BU118" t="inlineStr">
        <is>
          <t/>
        </is>
      </c>
      <c r="BV118" t="inlineStr">
        <is>
          <t/>
        </is>
      </c>
      <c r="BW118" t="inlineStr">
        <is>
          <t/>
        </is>
      </c>
      <c r="BX118" t="inlineStr">
        <is>
          <t/>
        </is>
      </c>
      <c r="BY118" t="inlineStr">
        <is>
          <t/>
        </is>
      </c>
      <c r="BZ118" t="inlineStr">
        <is>
          <t/>
        </is>
      </c>
      <c r="CA118" t="inlineStr">
        <is>
          <t/>
        </is>
      </c>
      <c r="CB118" t="inlineStr">
        <is>
          <t/>
        </is>
      </c>
      <c r="CC118" t="inlineStr">
        <is>
          <t/>
        </is>
      </c>
      <c r="CD118" t="inlineStr">
        <is>
          <t/>
        </is>
      </c>
      <c r="CE118" t="inlineStr">
        <is>
          <t/>
        </is>
      </c>
      <c r="CF118" t="inlineStr">
        <is>
          <t/>
        </is>
      </c>
      <c r="CG118" t="inlineStr">
        <is>
          <t/>
        </is>
      </c>
      <c r="CH118" t="inlineStr">
        <is>
          <t/>
        </is>
      </c>
      <c r="CI118" t="inlineStr">
        <is>
          <t/>
        </is>
      </c>
      <c r="CJ118" t="inlineStr">
        <is>
          <t/>
        </is>
      </c>
      <c r="CK118" t="inlineStr">
        <is>
          <t/>
        </is>
      </c>
      <c r="CL118" t="inlineStr">
        <is>
          <t/>
        </is>
      </c>
      <c r="CM118" t="inlineStr">
        <is>
          <t/>
        </is>
      </c>
      <c r="CN118" t="inlineStr">
        <is>
          <t/>
        </is>
      </c>
      <c r="CO118" t="inlineStr">
        <is>
          <t/>
        </is>
      </c>
      <c r="CP118" t="inlineStr">
        <is>
          <t/>
        </is>
      </c>
      <c r="CQ118" t="inlineStr">
        <is>
          <t/>
        </is>
      </c>
      <c r="CR118" t="inlineStr">
        <is>
          <t/>
        </is>
      </c>
      <c r="CS118" t="inlineStr">
        <is>
          <t/>
        </is>
      </c>
      <c r="CT118" t="inlineStr">
        <is>
          <t/>
        </is>
      </c>
      <c r="CU118" t="inlineStr">
        <is>
          <t/>
        </is>
      </c>
      <c r="CV118" t="inlineStr">
        <is>
          <t/>
        </is>
      </c>
      <c r="CW118" t="inlineStr">
        <is>
          <t/>
        </is>
      </c>
    </row>
    <row r="119">
      <c r="A119" s="1" t="str">
        <f>HYPERLINK("https://iate.europa.eu/entry/result/3610275/all", "3610275")</f>
        <v>3610275</v>
      </c>
      <c r="B119" t="inlineStr">
        <is>
          <t>POLITICS;EDUCATION AND COMMUNICATIONS</t>
        </is>
      </c>
      <c r="C119"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19" t="inlineStr">
        <is>
          <t>no</t>
        </is>
      </c>
      <c r="E119" t="inlineStr">
        <is>
          <t/>
        </is>
      </c>
      <c r="F119" t="inlineStr">
        <is>
          <t/>
        </is>
      </c>
      <c r="G119" t="inlineStr">
        <is>
          <t/>
        </is>
      </c>
      <c r="H119" t="inlineStr">
        <is>
          <t/>
        </is>
      </c>
      <c r="I119" t="inlineStr">
        <is>
          <t/>
        </is>
      </c>
      <c r="J119" t="inlineStr">
        <is>
          <t/>
        </is>
      </c>
      <c r="K119" t="inlineStr">
        <is>
          <t/>
        </is>
      </c>
      <c r="L119" t="inlineStr">
        <is>
          <t/>
        </is>
      </c>
      <c r="M119" t="inlineStr">
        <is>
          <t/>
        </is>
      </c>
      <c r="N119" t="inlineStr">
        <is>
          <t/>
        </is>
      </c>
      <c r="O119" t="inlineStr">
        <is>
          <t/>
        </is>
      </c>
      <c r="P119" t="inlineStr">
        <is>
          <t/>
        </is>
      </c>
      <c r="Q119" t="inlineStr">
        <is>
          <t/>
        </is>
      </c>
      <c r="R119" t="inlineStr">
        <is>
          <t/>
        </is>
      </c>
      <c r="S119" t="inlineStr">
        <is>
          <t/>
        </is>
      </c>
      <c r="T119" t="inlineStr">
        <is>
          <t/>
        </is>
      </c>
      <c r="U119" t="inlineStr">
        <is>
          <t/>
        </is>
      </c>
      <c r="V119" t="inlineStr">
        <is>
          <t/>
        </is>
      </c>
      <c r="W119" t="inlineStr">
        <is>
          <t/>
        </is>
      </c>
      <c r="X119" t="inlineStr">
        <is>
          <t/>
        </is>
      </c>
      <c r="Y119" t="inlineStr">
        <is>
          <t/>
        </is>
      </c>
      <c r="Z119" s="2" t="inlineStr">
        <is>
          <t>Tag-Length-Value|
TLV</t>
        </is>
      </c>
      <c r="AA119" s="2" t="inlineStr">
        <is>
          <t>2|
2</t>
        </is>
      </c>
      <c r="AB119" s="2" t="inlineStr">
        <is>
          <t xml:space="preserve">|
</t>
        </is>
      </c>
      <c r="AC119" t="inlineStr">
        <is>
          <t/>
        </is>
      </c>
      <c r="AD119" s="2" t="inlineStr">
        <is>
          <t>tipo-longitud-valor</t>
        </is>
      </c>
      <c r="AE119" s="2" t="inlineStr">
        <is>
          <t>2</t>
        </is>
      </c>
      <c r="AF119" s="2" t="inlineStr">
        <is>
          <t/>
        </is>
      </c>
      <c r="AG119" t="inlineStr">
        <is>
          <t/>
        </is>
      </c>
      <c r="AH119" t="inlineStr">
        <is>
          <t/>
        </is>
      </c>
      <c r="AI119" t="inlineStr">
        <is>
          <t/>
        </is>
      </c>
      <c r="AJ119" t="inlineStr">
        <is>
          <t/>
        </is>
      </c>
      <c r="AK119" t="inlineStr">
        <is>
          <t/>
        </is>
      </c>
      <c r="AL119" s="2" t="inlineStr">
        <is>
          <t>tuntomerkki-pituus-sisältö-rakenne</t>
        </is>
      </c>
      <c r="AM119" s="2" t="inlineStr">
        <is>
          <t>2</t>
        </is>
      </c>
      <c r="AN119" s="2" t="inlineStr">
        <is>
          <t/>
        </is>
      </c>
      <c r="AO119" t="inlineStr">
        <is>
          <t/>
        </is>
      </c>
      <c r="AP119" t="inlineStr">
        <is>
          <t/>
        </is>
      </c>
      <c r="AQ119" t="inlineStr">
        <is>
          <t/>
        </is>
      </c>
      <c r="AR119" t="inlineStr">
        <is>
          <t/>
        </is>
      </c>
      <c r="AS119" t="inlineStr">
        <is>
          <t/>
        </is>
      </c>
      <c r="AT119" t="inlineStr">
        <is>
          <t/>
        </is>
      </c>
      <c r="AU119" t="inlineStr">
        <is>
          <t/>
        </is>
      </c>
      <c r="AV119" t="inlineStr">
        <is>
          <t/>
        </is>
      </c>
      <c r="AW119" t="inlineStr">
        <is>
          <t/>
        </is>
      </c>
      <c r="AX119" t="inlineStr">
        <is>
          <t/>
        </is>
      </c>
      <c r="AY119" t="inlineStr">
        <is>
          <t/>
        </is>
      </c>
      <c r="AZ119" t="inlineStr">
        <is>
          <t/>
        </is>
      </c>
      <c r="BA119" t="inlineStr">
        <is>
          <t/>
        </is>
      </c>
      <c r="BB119" s="2" t="inlineStr">
        <is>
          <t>hosszérték tag</t>
        </is>
      </c>
      <c r="BC119" s="2" t="inlineStr">
        <is>
          <t>2</t>
        </is>
      </c>
      <c r="BD119" s="2" t="inlineStr">
        <is>
          <t/>
        </is>
      </c>
      <c r="BE119" t="inlineStr">
        <is>
          <t/>
        </is>
      </c>
      <c r="BF119" s="2" t="inlineStr">
        <is>
          <t>lunghezza|
valore|
tag</t>
        </is>
      </c>
      <c r="BG119" s="2" t="inlineStr">
        <is>
          <t>2|
2|
2</t>
        </is>
      </c>
      <c r="BH119" s="2" t="inlineStr">
        <is>
          <t xml:space="preserve">|
|
</t>
        </is>
      </c>
      <c r="BI119" t="inlineStr">
        <is>
          <t/>
        </is>
      </c>
      <c r="BJ119" t="inlineStr">
        <is>
          <t/>
        </is>
      </c>
      <c r="BK119" t="inlineStr">
        <is>
          <t/>
        </is>
      </c>
      <c r="BL119" t="inlineStr">
        <is>
          <t/>
        </is>
      </c>
      <c r="BM119" t="inlineStr">
        <is>
          <t/>
        </is>
      </c>
      <c r="BN119" t="inlineStr">
        <is>
          <t/>
        </is>
      </c>
      <c r="BO119" t="inlineStr">
        <is>
          <t/>
        </is>
      </c>
      <c r="BP119" t="inlineStr">
        <is>
          <t/>
        </is>
      </c>
      <c r="BQ119" t="inlineStr">
        <is>
          <t/>
        </is>
      </c>
      <c r="BR119" t="inlineStr">
        <is>
          <t/>
        </is>
      </c>
      <c r="BS119" t="inlineStr">
        <is>
          <t/>
        </is>
      </c>
      <c r="BT119" t="inlineStr">
        <is>
          <t/>
        </is>
      </c>
      <c r="BU119" t="inlineStr">
        <is>
          <t/>
        </is>
      </c>
      <c r="BV119" t="inlineStr">
        <is>
          <t/>
        </is>
      </c>
      <c r="BW119" t="inlineStr">
        <is>
          <t/>
        </is>
      </c>
      <c r="BX119" t="inlineStr">
        <is>
          <t/>
        </is>
      </c>
      <c r="BY119" t="inlineStr">
        <is>
          <t/>
        </is>
      </c>
      <c r="BZ119" t="inlineStr">
        <is>
          <t/>
        </is>
      </c>
      <c r="CA119" t="inlineStr">
        <is>
          <t/>
        </is>
      </c>
      <c r="CB119" t="inlineStr">
        <is>
          <t/>
        </is>
      </c>
      <c r="CC119" t="inlineStr">
        <is>
          <t/>
        </is>
      </c>
      <c r="CD119" t="inlineStr">
        <is>
          <t/>
        </is>
      </c>
      <c r="CE119" t="inlineStr">
        <is>
          <t/>
        </is>
      </c>
      <c r="CF119" t="inlineStr">
        <is>
          <t/>
        </is>
      </c>
      <c r="CG119" t="inlineStr">
        <is>
          <t/>
        </is>
      </c>
      <c r="CH119" t="inlineStr">
        <is>
          <t/>
        </is>
      </c>
      <c r="CI119" t="inlineStr">
        <is>
          <t/>
        </is>
      </c>
      <c r="CJ119" t="inlineStr">
        <is>
          <t/>
        </is>
      </c>
      <c r="CK119" t="inlineStr">
        <is>
          <t/>
        </is>
      </c>
      <c r="CL119" t="inlineStr">
        <is>
          <t/>
        </is>
      </c>
      <c r="CM119" t="inlineStr">
        <is>
          <t/>
        </is>
      </c>
      <c r="CN119" t="inlineStr">
        <is>
          <t/>
        </is>
      </c>
      <c r="CO119" t="inlineStr">
        <is>
          <t/>
        </is>
      </c>
      <c r="CP119" t="inlineStr">
        <is>
          <t/>
        </is>
      </c>
      <c r="CQ119" t="inlineStr">
        <is>
          <t/>
        </is>
      </c>
      <c r="CR119" t="inlineStr">
        <is>
          <t/>
        </is>
      </c>
      <c r="CS119" t="inlineStr">
        <is>
          <t/>
        </is>
      </c>
      <c r="CT119" t="inlineStr">
        <is>
          <t/>
        </is>
      </c>
      <c r="CU119" t="inlineStr">
        <is>
          <t/>
        </is>
      </c>
      <c r="CV119" t="inlineStr">
        <is>
          <t/>
        </is>
      </c>
      <c r="CW119" t="inlineStr">
        <is>
          <t/>
        </is>
      </c>
    </row>
    <row r="120">
      <c r="A120" s="1" t="str">
        <f>HYPERLINK("https://iate.europa.eu/entry/result/3610279/all", "3610279")</f>
        <v>3610279</v>
      </c>
      <c r="B120" t="inlineStr">
        <is>
          <t>POLITICS;EDUCATION AND COMMUNICATIONS</t>
        </is>
      </c>
      <c r="C120"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20" t="inlineStr">
        <is>
          <t>no</t>
        </is>
      </c>
      <c r="E120" t="inlineStr">
        <is>
          <t/>
        </is>
      </c>
      <c r="F120" t="inlineStr">
        <is>
          <t/>
        </is>
      </c>
      <c r="G120" t="inlineStr">
        <is>
          <t/>
        </is>
      </c>
      <c r="H120" t="inlineStr">
        <is>
          <t/>
        </is>
      </c>
      <c r="I120" t="inlineStr">
        <is>
          <t/>
        </is>
      </c>
      <c r="J120" t="inlineStr">
        <is>
          <t/>
        </is>
      </c>
      <c r="K120" t="inlineStr">
        <is>
          <t/>
        </is>
      </c>
      <c r="L120" t="inlineStr">
        <is>
          <t/>
        </is>
      </c>
      <c r="M120" t="inlineStr">
        <is>
          <t/>
        </is>
      </c>
      <c r="N120" t="inlineStr">
        <is>
          <t/>
        </is>
      </c>
      <c r="O120" t="inlineStr">
        <is>
          <t/>
        </is>
      </c>
      <c r="P120" t="inlineStr">
        <is>
          <t/>
        </is>
      </c>
      <c r="Q120" t="inlineStr">
        <is>
          <t/>
        </is>
      </c>
      <c r="R120" s="2" t="inlineStr">
        <is>
          <t>Echt negativ|
echt-negative Ergebnisse</t>
        </is>
      </c>
      <c r="S120" s="2" t="inlineStr">
        <is>
          <t>2|
2</t>
        </is>
      </c>
      <c r="T120" s="2" t="inlineStr">
        <is>
          <t xml:space="preserve">|
</t>
        </is>
      </c>
      <c r="U120" t="inlineStr">
        <is>
          <t/>
        </is>
      </c>
      <c r="V120" s="2" t="inlineStr">
        <is>
          <t>Αληθώς αρνητικό|
αληθώς αρνητικά αποτελέσματα</t>
        </is>
      </c>
      <c r="W120" s="2" t="inlineStr">
        <is>
          <t>2|
2</t>
        </is>
      </c>
      <c r="X120" s="2" t="inlineStr">
        <is>
          <t xml:space="preserve">|
</t>
        </is>
      </c>
      <c r="Y120" t="inlineStr">
        <is>
          <t/>
        </is>
      </c>
      <c r="Z120" s="2" t="inlineStr">
        <is>
          <t>TN|
True Negative</t>
        </is>
      </c>
      <c r="AA120" s="2" t="inlineStr">
        <is>
          <t>2|
2</t>
        </is>
      </c>
      <c r="AB120" s="2" t="inlineStr">
        <is>
          <t xml:space="preserve">|
</t>
        </is>
      </c>
      <c r="AC120" t="inlineStr">
        <is>
          <t/>
        </is>
      </c>
      <c r="AD120" s="2" t="inlineStr">
        <is>
          <t>resultados negativos verdaderos|
Verdadero negativo</t>
        </is>
      </c>
      <c r="AE120" s="2" t="inlineStr">
        <is>
          <t>2|
2</t>
        </is>
      </c>
      <c r="AF120" s="2" t="inlineStr">
        <is>
          <t xml:space="preserve">|
</t>
        </is>
      </c>
      <c r="AG120" t="inlineStr">
        <is>
          <t/>
        </is>
      </c>
      <c r="AH120" t="inlineStr">
        <is>
          <t/>
        </is>
      </c>
      <c r="AI120" t="inlineStr">
        <is>
          <t/>
        </is>
      </c>
      <c r="AJ120" t="inlineStr">
        <is>
          <t/>
        </is>
      </c>
      <c r="AK120" t="inlineStr">
        <is>
          <t/>
        </is>
      </c>
      <c r="AL120" s="2" t="inlineStr">
        <is>
          <t>oikea negatiivinen</t>
        </is>
      </c>
      <c r="AM120" s="2" t="inlineStr">
        <is>
          <t>2</t>
        </is>
      </c>
      <c r="AN120" s="2" t="inlineStr">
        <is>
          <t/>
        </is>
      </c>
      <c r="AO120" t="inlineStr">
        <is>
          <t/>
        </is>
      </c>
      <c r="AP120" s="2" t="inlineStr">
        <is>
          <t>résultat vrais négatif|
Vrai négatif</t>
        </is>
      </c>
      <c r="AQ120" s="2" t="inlineStr">
        <is>
          <t>2|
2</t>
        </is>
      </c>
      <c r="AR120" s="2" t="inlineStr">
        <is>
          <t xml:space="preserve">|
</t>
        </is>
      </c>
      <c r="AS120" t="inlineStr">
        <is>
          <t/>
        </is>
      </c>
      <c r="AT120" t="inlineStr">
        <is>
          <t/>
        </is>
      </c>
      <c r="AU120" t="inlineStr">
        <is>
          <t/>
        </is>
      </c>
      <c r="AV120" t="inlineStr">
        <is>
          <t/>
        </is>
      </c>
      <c r="AW120" t="inlineStr">
        <is>
          <t/>
        </is>
      </c>
      <c r="AX120" t="inlineStr">
        <is>
          <t/>
        </is>
      </c>
      <c r="AY120" t="inlineStr">
        <is>
          <t/>
        </is>
      </c>
      <c r="AZ120" t="inlineStr">
        <is>
          <t/>
        </is>
      </c>
      <c r="BA120" t="inlineStr">
        <is>
          <t/>
        </is>
      </c>
      <c r="BB120" s="2" t="inlineStr">
        <is>
          <t>Valódi negatív eredmény</t>
        </is>
      </c>
      <c r="BC120" s="2" t="inlineStr">
        <is>
          <t>2</t>
        </is>
      </c>
      <c r="BD120" s="2" t="inlineStr">
        <is>
          <t/>
        </is>
      </c>
      <c r="BE120" t="inlineStr">
        <is>
          <t/>
        </is>
      </c>
      <c r="BF120" s="2" t="inlineStr">
        <is>
          <t>risultati veri negativi|
Vero negativo</t>
        </is>
      </c>
      <c r="BG120" s="2" t="inlineStr">
        <is>
          <t>2|
2</t>
        </is>
      </c>
      <c r="BH120" s="2" t="inlineStr">
        <is>
          <t xml:space="preserve">|
</t>
        </is>
      </c>
      <c r="BI120" t="inlineStr">
        <is>
          <t/>
        </is>
      </c>
      <c r="BJ120" t="inlineStr">
        <is>
          <t/>
        </is>
      </c>
      <c r="BK120" t="inlineStr">
        <is>
          <t/>
        </is>
      </c>
      <c r="BL120" t="inlineStr">
        <is>
          <t/>
        </is>
      </c>
      <c r="BM120" t="inlineStr">
        <is>
          <t/>
        </is>
      </c>
      <c r="BN120" t="inlineStr">
        <is>
          <t/>
        </is>
      </c>
      <c r="BO120" t="inlineStr">
        <is>
          <t/>
        </is>
      </c>
      <c r="BP120" t="inlineStr">
        <is>
          <t/>
        </is>
      </c>
      <c r="BQ120" t="inlineStr">
        <is>
          <t/>
        </is>
      </c>
      <c r="BR120" t="inlineStr">
        <is>
          <t/>
        </is>
      </c>
      <c r="BS120" t="inlineStr">
        <is>
          <t/>
        </is>
      </c>
      <c r="BT120" t="inlineStr">
        <is>
          <t/>
        </is>
      </c>
      <c r="BU120" t="inlineStr">
        <is>
          <t/>
        </is>
      </c>
      <c r="BV120" s="2" t="inlineStr">
        <is>
          <t>echt-negatief resultaat|
Terecht negatief</t>
        </is>
      </c>
      <c r="BW120" s="2" t="inlineStr">
        <is>
          <t>2|
2</t>
        </is>
      </c>
      <c r="BX120" s="2" t="inlineStr">
        <is>
          <t xml:space="preserve">|
</t>
        </is>
      </c>
      <c r="BY120" t="inlineStr">
        <is>
          <t/>
        </is>
      </c>
      <c r="BZ120" t="inlineStr">
        <is>
          <t/>
        </is>
      </c>
      <c r="CA120" t="inlineStr">
        <is>
          <t/>
        </is>
      </c>
      <c r="CB120" t="inlineStr">
        <is>
          <t/>
        </is>
      </c>
      <c r="CC120" t="inlineStr">
        <is>
          <t/>
        </is>
      </c>
      <c r="CD120" s="2" t="inlineStr">
        <is>
          <t>Verdadeiro negativo|
resultado verdadeiro negativo</t>
        </is>
      </c>
      <c r="CE120" s="2" t="inlineStr">
        <is>
          <t>2|
2</t>
        </is>
      </c>
      <c r="CF120" s="2" t="inlineStr">
        <is>
          <t xml:space="preserve">|
</t>
        </is>
      </c>
      <c r="CG120" t="inlineStr">
        <is>
          <t/>
        </is>
      </c>
      <c r="CH120" t="inlineStr">
        <is>
          <t/>
        </is>
      </c>
      <c r="CI120" t="inlineStr">
        <is>
          <t/>
        </is>
      </c>
      <c r="CJ120" t="inlineStr">
        <is>
          <t/>
        </is>
      </c>
      <c r="CK120" t="inlineStr">
        <is>
          <t/>
        </is>
      </c>
      <c r="CL120" t="inlineStr">
        <is>
          <t/>
        </is>
      </c>
      <c r="CM120" t="inlineStr">
        <is>
          <t/>
        </is>
      </c>
      <c r="CN120" t="inlineStr">
        <is>
          <t/>
        </is>
      </c>
      <c r="CO120" t="inlineStr">
        <is>
          <t/>
        </is>
      </c>
      <c r="CP120" t="inlineStr">
        <is>
          <t/>
        </is>
      </c>
      <c r="CQ120" t="inlineStr">
        <is>
          <t/>
        </is>
      </c>
      <c r="CR120" t="inlineStr">
        <is>
          <t/>
        </is>
      </c>
      <c r="CS120" t="inlineStr">
        <is>
          <t/>
        </is>
      </c>
      <c r="CT120" t="inlineStr">
        <is>
          <t/>
        </is>
      </c>
      <c r="CU120" t="inlineStr">
        <is>
          <t/>
        </is>
      </c>
      <c r="CV120" t="inlineStr">
        <is>
          <t/>
        </is>
      </c>
      <c r="CW120" t="inlineStr">
        <is>
          <t/>
        </is>
      </c>
    </row>
    <row r="121">
      <c r="A121" s="1" t="str">
        <f>HYPERLINK("https://iate.europa.eu/entry/result/3610297/all", "3610297")</f>
        <v>3610297</v>
      </c>
      <c r="B121" t="inlineStr">
        <is>
          <t>POLITICS;EDUCATION AND COMMUNICATIONS</t>
        </is>
      </c>
      <c r="C121"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21" t="inlineStr">
        <is>
          <t>no</t>
        </is>
      </c>
      <c r="E121" t="inlineStr">
        <is>
          <t/>
        </is>
      </c>
      <c r="F121" s="2" t="inlineStr">
        <is>
          <t>техническа консултативна група</t>
        </is>
      </c>
      <c r="G121" s="2" t="inlineStr">
        <is>
          <t>2</t>
        </is>
      </c>
      <c r="H121" s="2" t="inlineStr">
        <is>
          <t/>
        </is>
      </c>
      <c r="I121" t="inlineStr">
        <is>
          <t/>
        </is>
      </c>
      <c r="J121" t="inlineStr">
        <is>
          <t/>
        </is>
      </c>
      <c r="K121" t="inlineStr">
        <is>
          <t/>
        </is>
      </c>
      <c r="L121" t="inlineStr">
        <is>
          <t/>
        </is>
      </c>
      <c r="M121" t="inlineStr">
        <is>
          <t/>
        </is>
      </c>
      <c r="N121" s="2" t="inlineStr">
        <is>
          <t>teknisk rådgivningsgruppe</t>
        </is>
      </c>
      <c r="O121" s="2" t="inlineStr">
        <is>
          <t>2</t>
        </is>
      </c>
      <c r="P121" s="2" t="inlineStr">
        <is>
          <t/>
        </is>
      </c>
      <c r="Q121" t="inlineStr">
        <is>
          <t/>
        </is>
      </c>
      <c r="R121" s="2" t="inlineStr">
        <is>
          <t>technische Beratungsgruppe</t>
        </is>
      </c>
      <c r="S121" s="2" t="inlineStr">
        <is>
          <t>2</t>
        </is>
      </c>
      <c r="T121" s="2" t="inlineStr">
        <is>
          <t/>
        </is>
      </c>
      <c r="U121" t="inlineStr">
        <is>
          <t/>
        </is>
      </c>
      <c r="V121" s="2" t="inlineStr">
        <is>
          <t>τεχνική συμβουλευτική ομάδα</t>
        </is>
      </c>
      <c r="W121" s="2" t="inlineStr">
        <is>
          <t>2</t>
        </is>
      </c>
      <c r="X121" s="2" t="inlineStr">
        <is>
          <t/>
        </is>
      </c>
      <c r="Y121" t="inlineStr">
        <is>
          <t/>
        </is>
      </c>
      <c r="Z121" s="2" t="inlineStr">
        <is>
          <t>Technical Advisory Group|
TAG</t>
        </is>
      </c>
      <c r="AA121" s="2" t="inlineStr">
        <is>
          <t>2|
2</t>
        </is>
      </c>
      <c r="AB121" s="2" t="inlineStr">
        <is>
          <t xml:space="preserve">|
</t>
        </is>
      </c>
      <c r="AC121" t="inlineStr">
        <is>
          <t/>
        </is>
      </c>
      <c r="AD121" s="2" t="inlineStr">
        <is>
          <t>grupo técnico asesor</t>
        </is>
      </c>
      <c r="AE121" s="2" t="inlineStr">
        <is>
          <t>2</t>
        </is>
      </c>
      <c r="AF121" s="2" t="inlineStr">
        <is>
          <t/>
        </is>
      </c>
      <c r="AG121" t="inlineStr">
        <is>
          <t/>
        </is>
      </c>
      <c r="AH121" t="inlineStr">
        <is>
          <t/>
        </is>
      </c>
      <c r="AI121" t="inlineStr">
        <is>
          <t/>
        </is>
      </c>
      <c r="AJ121" t="inlineStr">
        <is>
          <t/>
        </is>
      </c>
      <c r="AK121" t="inlineStr">
        <is>
          <t/>
        </is>
      </c>
      <c r="AL121" s="2" t="inlineStr">
        <is>
          <t>tekninen neuvoa-antava ryhmä</t>
        </is>
      </c>
      <c r="AM121" s="2" t="inlineStr">
        <is>
          <t>2</t>
        </is>
      </c>
      <c r="AN121" s="2" t="inlineStr">
        <is>
          <t/>
        </is>
      </c>
      <c r="AO121" t="inlineStr">
        <is>
          <t/>
        </is>
      </c>
      <c r="AP121" s="2" t="inlineStr">
        <is>
          <t>Groupe consultatif technique</t>
        </is>
      </c>
      <c r="AQ121" s="2" t="inlineStr">
        <is>
          <t>2</t>
        </is>
      </c>
      <c r="AR121" s="2" t="inlineStr">
        <is>
          <t/>
        </is>
      </c>
      <c r="AS121" t="inlineStr">
        <is>
          <t/>
        </is>
      </c>
      <c r="AT121" t="inlineStr">
        <is>
          <t/>
        </is>
      </c>
      <c r="AU121" t="inlineStr">
        <is>
          <t/>
        </is>
      </c>
      <c r="AV121" t="inlineStr">
        <is>
          <t/>
        </is>
      </c>
      <c r="AW121" t="inlineStr">
        <is>
          <t/>
        </is>
      </c>
      <c r="AX121" s="2" t="inlineStr">
        <is>
          <t>tehnička savjetodavna skupina</t>
        </is>
      </c>
      <c r="AY121" s="2" t="inlineStr">
        <is>
          <t>2</t>
        </is>
      </c>
      <c r="AZ121" s="2" t="inlineStr">
        <is>
          <t/>
        </is>
      </c>
      <c r="BA121" t="inlineStr">
        <is>
          <t/>
        </is>
      </c>
      <c r="BB121" s="2" t="inlineStr">
        <is>
          <t>szakmai tanácsadó csoport</t>
        </is>
      </c>
      <c r="BC121" s="2" t="inlineStr">
        <is>
          <t>2</t>
        </is>
      </c>
      <c r="BD121" s="2" t="inlineStr">
        <is>
          <t/>
        </is>
      </c>
      <c r="BE121" t="inlineStr">
        <is>
          <t/>
        </is>
      </c>
      <c r="BF121" s="2" t="inlineStr">
        <is>
          <t>gruppo consultivo tecnico</t>
        </is>
      </c>
      <c r="BG121" s="2" t="inlineStr">
        <is>
          <t>2</t>
        </is>
      </c>
      <c r="BH121" s="2" t="inlineStr">
        <is>
          <t/>
        </is>
      </c>
      <c r="BI121" t="inlineStr">
        <is>
          <t/>
        </is>
      </c>
      <c r="BJ121" s="2" t="inlineStr">
        <is>
          <t>techninio pobūdžio patariamoji grupė</t>
        </is>
      </c>
      <c r="BK121" s="2" t="inlineStr">
        <is>
          <t>2</t>
        </is>
      </c>
      <c r="BL121" s="2" t="inlineStr">
        <is>
          <t/>
        </is>
      </c>
      <c r="BM121" t="inlineStr">
        <is>
          <t/>
        </is>
      </c>
      <c r="BN121" t="inlineStr">
        <is>
          <t/>
        </is>
      </c>
      <c r="BO121" t="inlineStr">
        <is>
          <t/>
        </is>
      </c>
      <c r="BP121" t="inlineStr">
        <is>
          <t/>
        </is>
      </c>
      <c r="BQ121" t="inlineStr">
        <is>
          <t/>
        </is>
      </c>
      <c r="BR121" t="inlineStr">
        <is>
          <t/>
        </is>
      </c>
      <c r="BS121" t="inlineStr">
        <is>
          <t/>
        </is>
      </c>
      <c r="BT121" t="inlineStr">
        <is>
          <t/>
        </is>
      </c>
      <c r="BU121" t="inlineStr">
        <is>
          <t/>
        </is>
      </c>
      <c r="BV121" s="2" t="inlineStr">
        <is>
          <t>technische adviesgroep</t>
        </is>
      </c>
      <c r="BW121" s="2" t="inlineStr">
        <is>
          <t>2</t>
        </is>
      </c>
      <c r="BX121" s="2" t="inlineStr">
        <is>
          <t/>
        </is>
      </c>
      <c r="BY121" t="inlineStr">
        <is>
          <t/>
        </is>
      </c>
      <c r="BZ121" s="2" t="inlineStr">
        <is>
          <t>techniczna grupa doradcza</t>
        </is>
      </c>
      <c r="CA121" s="2" t="inlineStr">
        <is>
          <t>2</t>
        </is>
      </c>
      <c r="CB121" s="2" t="inlineStr">
        <is>
          <t/>
        </is>
      </c>
      <c r="CC121" t="inlineStr">
        <is>
          <t/>
        </is>
      </c>
      <c r="CD121" t="inlineStr">
        <is>
          <t/>
        </is>
      </c>
      <c r="CE121" t="inlineStr">
        <is>
          <t/>
        </is>
      </c>
      <c r="CF121" t="inlineStr">
        <is>
          <t/>
        </is>
      </c>
      <c r="CG121" t="inlineStr">
        <is>
          <t/>
        </is>
      </c>
      <c r="CH121" s="2" t="inlineStr">
        <is>
          <t>grup tehnic consultativ</t>
        </is>
      </c>
      <c r="CI121" s="2" t="inlineStr">
        <is>
          <t>2</t>
        </is>
      </c>
      <c r="CJ121" s="2" t="inlineStr">
        <is>
          <t/>
        </is>
      </c>
      <c r="CK121" t="inlineStr">
        <is>
          <t/>
        </is>
      </c>
      <c r="CL121" t="inlineStr">
        <is>
          <t/>
        </is>
      </c>
      <c r="CM121" t="inlineStr">
        <is>
          <t/>
        </is>
      </c>
      <c r="CN121" t="inlineStr">
        <is>
          <t/>
        </is>
      </c>
      <c r="CO121" t="inlineStr">
        <is>
          <t/>
        </is>
      </c>
      <c r="CP121" t="inlineStr">
        <is>
          <t/>
        </is>
      </c>
      <c r="CQ121" t="inlineStr">
        <is>
          <t/>
        </is>
      </c>
      <c r="CR121" t="inlineStr">
        <is>
          <t/>
        </is>
      </c>
      <c r="CS121" t="inlineStr">
        <is>
          <t/>
        </is>
      </c>
      <c r="CT121" t="inlineStr">
        <is>
          <t/>
        </is>
      </c>
      <c r="CU121" t="inlineStr">
        <is>
          <t/>
        </is>
      </c>
      <c r="CV121" t="inlineStr">
        <is>
          <t/>
        </is>
      </c>
      <c r="CW121" t="inlineStr">
        <is>
          <t/>
        </is>
      </c>
    </row>
    <row r="122">
      <c r="A122" s="1" t="str">
        <f>HYPERLINK("https://iate.europa.eu/entry/result/3610313/all", "3610313")</f>
        <v>3610313</v>
      </c>
      <c r="B122" t="inlineStr">
        <is>
          <t>POLITICS;EDUCATION AND COMMUNICATIONS</t>
        </is>
      </c>
      <c r="C122"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22" t="inlineStr">
        <is>
          <t>no</t>
        </is>
      </c>
      <c r="E122" t="inlineStr">
        <is>
          <t/>
        </is>
      </c>
      <c r="F122" t="inlineStr">
        <is>
          <t/>
        </is>
      </c>
      <c r="G122" t="inlineStr">
        <is>
          <t/>
        </is>
      </c>
      <c r="H122" t="inlineStr">
        <is>
          <t/>
        </is>
      </c>
      <c r="I122" t="inlineStr">
        <is>
          <t/>
        </is>
      </c>
      <c r="J122" t="inlineStr">
        <is>
          <t/>
        </is>
      </c>
      <c r="K122" t="inlineStr">
        <is>
          <t/>
        </is>
      </c>
      <c r="L122" t="inlineStr">
        <is>
          <t/>
        </is>
      </c>
      <c r="M122" t="inlineStr">
        <is>
          <t/>
        </is>
      </c>
      <c r="N122" t="inlineStr">
        <is>
          <t/>
        </is>
      </c>
      <c r="O122" t="inlineStr">
        <is>
          <t/>
        </is>
      </c>
      <c r="P122" t="inlineStr">
        <is>
          <t/>
        </is>
      </c>
      <c r="Q122" t="inlineStr">
        <is>
          <t/>
        </is>
      </c>
      <c r="R122" t="inlineStr">
        <is>
          <t/>
        </is>
      </c>
      <c r="S122" t="inlineStr">
        <is>
          <t/>
        </is>
      </c>
      <c r="T122" t="inlineStr">
        <is>
          <t/>
        </is>
      </c>
      <c r="U122" t="inlineStr">
        <is>
          <t/>
        </is>
      </c>
      <c r="V122" t="inlineStr">
        <is>
          <t/>
        </is>
      </c>
      <c r="W122" t="inlineStr">
        <is>
          <t/>
        </is>
      </c>
      <c r="X122" t="inlineStr">
        <is>
          <t/>
        </is>
      </c>
      <c r="Y122" t="inlineStr">
        <is>
          <t/>
        </is>
      </c>
      <c r="Z122" s="2" t="inlineStr">
        <is>
          <t>MRV-A|
Full size (Format-A) machine readable visa</t>
        </is>
      </c>
      <c r="AA122" s="2" t="inlineStr">
        <is>
          <t>2|
2</t>
        </is>
      </c>
      <c r="AB122" s="2" t="inlineStr">
        <is>
          <t xml:space="preserve">|
</t>
        </is>
      </c>
      <c r="AC122" t="inlineStr">
        <is>
          <t/>
        </is>
      </c>
      <c r="AD122" s="2" t="inlineStr">
        <is>
          <t>Visado de lectura mecánica de tamaño normal (Formato-A)|
VLM-A</t>
        </is>
      </c>
      <c r="AE122" s="2" t="inlineStr">
        <is>
          <t>2|
2</t>
        </is>
      </c>
      <c r="AF122" s="2" t="inlineStr">
        <is>
          <t xml:space="preserve">|
</t>
        </is>
      </c>
      <c r="AG122" t="inlineStr">
        <is>
          <t/>
        </is>
      </c>
      <c r="AH122" t="inlineStr">
        <is>
          <t/>
        </is>
      </c>
      <c r="AI122" t="inlineStr">
        <is>
          <t/>
        </is>
      </c>
      <c r="AJ122" t="inlineStr">
        <is>
          <t/>
        </is>
      </c>
      <c r="AK122" t="inlineStr">
        <is>
          <t/>
        </is>
      </c>
      <c r="AL122" t="inlineStr">
        <is>
          <t/>
        </is>
      </c>
      <c r="AM122" t="inlineStr">
        <is>
          <t/>
        </is>
      </c>
      <c r="AN122" t="inlineStr">
        <is>
          <t/>
        </is>
      </c>
      <c r="AO122" t="inlineStr">
        <is>
          <t/>
        </is>
      </c>
      <c r="AP122" s="2" t="inlineStr">
        <is>
          <t>Visa lisible à la machine de grand format (type A)|
VLM-A</t>
        </is>
      </c>
      <c r="AQ122" s="2" t="inlineStr">
        <is>
          <t>2|
2</t>
        </is>
      </c>
      <c r="AR122" s="2" t="inlineStr">
        <is>
          <t xml:space="preserve">|
</t>
        </is>
      </c>
      <c r="AS122" t="inlineStr">
        <is>
          <t/>
        </is>
      </c>
      <c r="AT122" t="inlineStr">
        <is>
          <t/>
        </is>
      </c>
      <c r="AU122" t="inlineStr">
        <is>
          <t/>
        </is>
      </c>
      <c r="AV122" t="inlineStr">
        <is>
          <t/>
        </is>
      </c>
      <c r="AW122" t="inlineStr">
        <is>
          <t/>
        </is>
      </c>
      <c r="AX122" t="inlineStr">
        <is>
          <t/>
        </is>
      </c>
      <c r="AY122" t="inlineStr">
        <is>
          <t/>
        </is>
      </c>
      <c r="AZ122" t="inlineStr">
        <is>
          <t/>
        </is>
      </c>
      <c r="BA122" t="inlineStr">
        <is>
          <t/>
        </is>
      </c>
      <c r="BB122" s="2" t="inlineStr">
        <is>
          <t>nagyméretű géppel olvasható vízum</t>
        </is>
      </c>
      <c r="BC122" s="2" t="inlineStr">
        <is>
          <t>2</t>
        </is>
      </c>
      <c r="BD122" s="2" t="inlineStr">
        <is>
          <t/>
        </is>
      </c>
      <c r="BE122" t="inlineStr">
        <is>
          <t/>
        </is>
      </c>
      <c r="BF122" t="inlineStr">
        <is>
          <t/>
        </is>
      </c>
      <c r="BG122" t="inlineStr">
        <is>
          <t/>
        </is>
      </c>
      <c r="BH122" t="inlineStr">
        <is>
          <t/>
        </is>
      </c>
      <c r="BI122" t="inlineStr">
        <is>
          <t/>
        </is>
      </c>
      <c r="BJ122" t="inlineStr">
        <is>
          <t/>
        </is>
      </c>
      <c r="BK122" t="inlineStr">
        <is>
          <t/>
        </is>
      </c>
      <c r="BL122" t="inlineStr">
        <is>
          <t/>
        </is>
      </c>
      <c r="BM122" t="inlineStr">
        <is>
          <t/>
        </is>
      </c>
      <c r="BN122" t="inlineStr">
        <is>
          <t/>
        </is>
      </c>
      <c r="BO122" t="inlineStr">
        <is>
          <t/>
        </is>
      </c>
      <c r="BP122" t="inlineStr">
        <is>
          <t/>
        </is>
      </c>
      <c r="BQ122" t="inlineStr">
        <is>
          <t/>
        </is>
      </c>
      <c r="BR122" t="inlineStr">
        <is>
          <t/>
        </is>
      </c>
      <c r="BS122" t="inlineStr">
        <is>
          <t/>
        </is>
      </c>
      <c r="BT122" t="inlineStr">
        <is>
          <t/>
        </is>
      </c>
      <c r="BU122" t="inlineStr">
        <is>
          <t/>
        </is>
      </c>
      <c r="BV122" t="inlineStr">
        <is>
          <t/>
        </is>
      </c>
      <c r="BW122" t="inlineStr">
        <is>
          <t/>
        </is>
      </c>
      <c r="BX122" t="inlineStr">
        <is>
          <t/>
        </is>
      </c>
      <c r="BY122" t="inlineStr">
        <is>
          <t/>
        </is>
      </c>
      <c r="BZ122" t="inlineStr">
        <is>
          <t/>
        </is>
      </c>
      <c r="CA122" t="inlineStr">
        <is>
          <t/>
        </is>
      </c>
      <c r="CB122" t="inlineStr">
        <is>
          <t/>
        </is>
      </c>
      <c r="CC122" t="inlineStr">
        <is>
          <t/>
        </is>
      </c>
      <c r="CD122" t="inlineStr">
        <is>
          <t/>
        </is>
      </c>
      <c r="CE122" t="inlineStr">
        <is>
          <t/>
        </is>
      </c>
      <c r="CF122" t="inlineStr">
        <is>
          <t/>
        </is>
      </c>
      <c r="CG122" t="inlineStr">
        <is>
          <t/>
        </is>
      </c>
      <c r="CH122" t="inlineStr">
        <is>
          <t/>
        </is>
      </c>
      <c r="CI122" t="inlineStr">
        <is>
          <t/>
        </is>
      </c>
      <c r="CJ122" t="inlineStr">
        <is>
          <t/>
        </is>
      </c>
      <c r="CK122" t="inlineStr">
        <is>
          <t/>
        </is>
      </c>
      <c r="CL122" t="inlineStr">
        <is>
          <t/>
        </is>
      </c>
      <c r="CM122" t="inlineStr">
        <is>
          <t/>
        </is>
      </c>
      <c r="CN122" t="inlineStr">
        <is>
          <t/>
        </is>
      </c>
      <c r="CO122" t="inlineStr">
        <is>
          <t/>
        </is>
      </c>
      <c r="CP122" t="inlineStr">
        <is>
          <t/>
        </is>
      </c>
      <c r="CQ122" t="inlineStr">
        <is>
          <t/>
        </is>
      </c>
      <c r="CR122" t="inlineStr">
        <is>
          <t/>
        </is>
      </c>
      <c r="CS122" t="inlineStr">
        <is>
          <t/>
        </is>
      </c>
      <c r="CT122" t="inlineStr">
        <is>
          <t/>
        </is>
      </c>
      <c r="CU122" t="inlineStr">
        <is>
          <t/>
        </is>
      </c>
      <c r="CV122" t="inlineStr">
        <is>
          <t/>
        </is>
      </c>
      <c r="CW122" t="inlineStr">
        <is>
          <t/>
        </is>
      </c>
    </row>
    <row r="123">
      <c r="A123" s="1" t="str">
        <f>HYPERLINK("https://iate.europa.eu/entry/result/3610315/all", "3610315")</f>
        <v>3610315</v>
      </c>
      <c r="B123" t="inlineStr">
        <is>
          <t>POLITICS;EDUCATION AND COMMUNICATIONS</t>
        </is>
      </c>
      <c r="C123"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23" t="inlineStr">
        <is>
          <t>no</t>
        </is>
      </c>
      <c r="E123" t="inlineStr">
        <is>
          <t/>
        </is>
      </c>
      <c r="F123" t="inlineStr">
        <is>
          <t/>
        </is>
      </c>
      <c r="G123" t="inlineStr">
        <is>
          <t/>
        </is>
      </c>
      <c r="H123" t="inlineStr">
        <is>
          <t/>
        </is>
      </c>
      <c r="I123" t="inlineStr">
        <is>
          <t/>
        </is>
      </c>
      <c r="J123" t="inlineStr">
        <is>
          <t/>
        </is>
      </c>
      <c r="K123" t="inlineStr">
        <is>
          <t/>
        </is>
      </c>
      <c r="L123" t="inlineStr">
        <is>
          <t/>
        </is>
      </c>
      <c r="M123" t="inlineStr">
        <is>
          <t/>
        </is>
      </c>
      <c r="N123" t="inlineStr">
        <is>
          <t/>
        </is>
      </c>
      <c r="O123" t="inlineStr">
        <is>
          <t/>
        </is>
      </c>
      <c r="P123" t="inlineStr">
        <is>
          <t/>
        </is>
      </c>
      <c r="Q123" t="inlineStr">
        <is>
          <t/>
        </is>
      </c>
      <c r="R123" t="inlineStr">
        <is>
          <t/>
        </is>
      </c>
      <c r="S123" t="inlineStr">
        <is>
          <t/>
        </is>
      </c>
      <c r="T123" t="inlineStr">
        <is>
          <t/>
        </is>
      </c>
      <c r="U123" t="inlineStr">
        <is>
          <t/>
        </is>
      </c>
      <c r="V123" t="inlineStr">
        <is>
          <t/>
        </is>
      </c>
      <c r="W123" t="inlineStr">
        <is>
          <t/>
        </is>
      </c>
      <c r="X123" t="inlineStr">
        <is>
          <t/>
        </is>
      </c>
      <c r="Y123" t="inlineStr">
        <is>
          <t/>
        </is>
      </c>
      <c r="Z123" s="2" t="inlineStr">
        <is>
          <t>Small size (Format-B) machine readable visa|
MRV-B</t>
        </is>
      </c>
      <c r="AA123" s="2" t="inlineStr">
        <is>
          <t>2|
2</t>
        </is>
      </c>
      <c r="AB123" s="2" t="inlineStr">
        <is>
          <t xml:space="preserve">|
</t>
        </is>
      </c>
      <c r="AC123" t="inlineStr">
        <is>
          <t/>
        </is>
      </c>
      <c r="AD123" s="2" t="inlineStr">
        <is>
          <t>VLM-B|
Visado de lectura mecánica de tamaño pequeño (Formato-B)</t>
        </is>
      </c>
      <c r="AE123" s="2" t="inlineStr">
        <is>
          <t>2|
2</t>
        </is>
      </c>
      <c r="AF123" s="2" t="inlineStr">
        <is>
          <t xml:space="preserve">|
</t>
        </is>
      </c>
      <c r="AG123" t="inlineStr">
        <is>
          <t/>
        </is>
      </c>
      <c r="AH123" t="inlineStr">
        <is>
          <t/>
        </is>
      </c>
      <c r="AI123" t="inlineStr">
        <is>
          <t/>
        </is>
      </c>
      <c r="AJ123" t="inlineStr">
        <is>
          <t/>
        </is>
      </c>
      <c r="AK123" t="inlineStr">
        <is>
          <t/>
        </is>
      </c>
      <c r="AL123" t="inlineStr">
        <is>
          <t/>
        </is>
      </c>
      <c r="AM123" t="inlineStr">
        <is>
          <t/>
        </is>
      </c>
      <c r="AN123" t="inlineStr">
        <is>
          <t/>
        </is>
      </c>
      <c r="AO123" t="inlineStr">
        <is>
          <t/>
        </is>
      </c>
      <c r="AP123" s="2" t="inlineStr">
        <is>
          <t>VLM-B|
Visa lisible à la machine de petit format</t>
        </is>
      </c>
      <c r="AQ123" s="2" t="inlineStr">
        <is>
          <t>2|
2</t>
        </is>
      </c>
      <c r="AR123" s="2" t="inlineStr">
        <is>
          <t xml:space="preserve">|
</t>
        </is>
      </c>
      <c r="AS123" t="inlineStr">
        <is>
          <t/>
        </is>
      </c>
      <c r="AT123" t="inlineStr">
        <is>
          <t/>
        </is>
      </c>
      <c r="AU123" t="inlineStr">
        <is>
          <t/>
        </is>
      </c>
      <c r="AV123" t="inlineStr">
        <is>
          <t/>
        </is>
      </c>
      <c r="AW123" t="inlineStr">
        <is>
          <t/>
        </is>
      </c>
      <c r="AX123" t="inlineStr">
        <is>
          <t/>
        </is>
      </c>
      <c r="AY123" t="inlineStr">
        <is>
          <t/>
        </is>
      </c>
      <c r="AZ123" t="inlineStr">
        <is>
          <t/>
        </is>
      </c>
      <c r="BA123" t="inlineStr">
        <is>
          <t/>
        </is>
      </c>
      <c r="BB123" s="2" t="inlineStr">
        <is>
          <t>kisméretű géppel olvasható vízum</t>
        </is>
      </c>
      <c r="BC123" s="2" t="inlineStr">
        <is>
          <t>2</t>
        </is>
      </c>
      <c r="BD123" s="2" t="inlineStr">
        <is>
          <t/>
        </is>
      </c>
      <c r="BE123" t="inlineStr">
        <is>
          <t/>
        </is>
      </c>
      <c r="BF123" t="inlineStr">
        <is>
          <t/>
        </is>
      </c>
      <c r="BG123" t="inlineStr">
        <is>
          <t/>
        </is>
      </c>
      <c r="BH123" t="inlineStr">
        <is>
          <t/>
        </is>
      </c>
      <c r="BI123" t="inlineStr">
        <is>
          <t/>
        </is>
      </c>
      <c r="BJ123" t="inlineStr">
        <is>
          <t/>
        </is>
      </c>
      <c r="BK123" t="inlineStr">
        <is>
          <t/>
        </is>
      </c>
      <c r="BL123" t="inlineStr">
        <is>
          <t/>
        </is>
      </c>
      <c r="BM123" t="inlineStr">
        <is>
          <t/>
        </is>
      </c>
      <c r="BN123" t="inlineStr">
        <is>
          <t/>
        </is>
      </c>
      <c r="BO123" t="inlineStr">
        <is>
          <t/>
        </is>
      </c>
      <c r="BP123" t="inlineStr">
        <is>
          <t/>
        </is>
      </c>
      <c r="BQ123" t="inlineStr">
        <is>
          <t/>
        </is>
      </c>
      <c r="BR123" t="inlineStr">
        <is>
          <t/>
        </is>
      </c>
      <c r="BS123" t="inlineStr">
        <is>
          <t/>
        </is>
      </c>
      <c r="BT123" t="inlineStr">
        <is>
          <t/>
        </is>
      </c>
      <c r="BU123" t="inlineStr">
        <is>
          <t/>
        </is>
      </c>
      <c r="BV123" t="inlineStr">
        <is>
          <t/>
        </is>
      </c>
      <c r="BW123" t="inlineStr">
        <is>
          <t/>
        </is>
      </c>
      <c r="BX123" t="inlineStr">
        <is>
          <t/>
        </is>
      </c>
      <c r="BY123" t="inlineStr">
        <is>
          <t/>
        </is>
      </c>
      <c r="BZ123" t="inlineStr">
        <is>
          <t/>
        </is>
      </c>
      <c r="CA123" t="inlineStr">
        <is>
          <t/>
        </is>
      </c>
      <c r="CB123" t="inlineStr">
        <is>
          <t/>
        </is>
      </c>
      <c r="CC123" t="inlineStr">
        <is>
          <t/>
        </is>
      </c>
      <c r="CD123" t="inlineStr">
        <is>
          <t/>
        </is>
      </c>
      <c r="CE123" t="inlineStr">
        <is>
          <t/>
        </is>
      </c>
      <c r="CF123" t="inlineStr">
        <is>
          <t/>
        </is>
      </c>
      <c r="CG123" t="inlineStr">
        <is>
          <t/>
        </is>
      </c>
      <c r="CH123" t="inlineStr">
        <is>
          <t/>
        </is>
      </c>
      <c r="CI123" t="inlineStr">
        <is>
          <t/>
        </is>
      </c>
      <c r="CJ123" t="inlineStr">
        <is>
          <t/>
        </is>
      </c>
      <c r="CK123" t="inlineStr">
        <is>
          <t/>
        </is>
      </c>
      <c r="CL123" t="inlineStr">
        <is>
          <t/>
        </is>
      </c>
      <c r="CM123" t="inlineStr">
        <is>
          <t/>
        </is>
      </c>
      <c r="CN123" t="inlineStr">
        <is>
          <t/>
        </is>
      </c>
      <c r="CO123" t="inlineStr">
        <is>
          <t/>
        </is>
      </c>
      <c r="CP123" t="inlineStr">
        <is>
          <t/>
        </is>
      </c>
      <c r="CQ123" t="inlineStr">
        <is>
          <t/>
        </is>
      </c>
      <c r="CR123" t="inlineStr">
        <is>
          <t/>
        </is>
      </c>
      <c r="CS123" t="inlineStr">
        <is>
          <t/>
        </is>
      </c>
      <c r="CT123" t="inlineStr">
        <is>
          <t/>
        </is>
      </c>
      <c r="CU123" t="inlineStr">
        <is>
          <t/>
        </is>
      </c>
      <c r="CV123" t="inlineStr">
        <is>
          <t/>
        </is>
      </c>
      <c r="CW123" t="inlineStr">
        <is>
          <t/>
        </is>
      </c>
    </row>
    <row r="124">
      <c r="A124" s="1" t="str">
        <f>HYPERLINK("https://iate.europa.eu/entry/result/3610309/all", "3610309")</f>
        <v>3610309</v>
      </c>
      <c r="B124" t="inlineStr">
        <is>
          <t>POLITICS;EDUCATION AND COMMUNICATIONS</t>
        </is>
      </c>
      <c r="C124"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24" t="inlineStr">
        <is>
          <t>no</t>
        </is>
      </c>
      <c r="E124" t="inlineStr">
        <is>
          <t/>
        </is>
      </c>
      <c r="F124" t="inlineStr">
        <is>
          <t/>
        </is>
      </c>
      <c r="G124" t="inlineStr">
        <is>
          <t/>
        </is>
      </c>
      <c r="H124" t="inlineStr">
        <is>
          <t/>
        </is>
      </c>
      <c r="I124" t="inlineStr">
        <is>
          <t/>
        </is>
      </c>
      <c r="J124" t="inlineStr">
        <is>
          <t/>
        </is>
      </c>
      <c r="K124" t="inlineStr">
        <is>
          <t/>
        </is>
      </c>
      <c r="L124" t="inlineStr">
        <is>
          <t/>
        </is>
      </c>
      <c r="M124" t="inlineStr">
        <is>
          <t/>
        </is>
      </c>
      <c r="N124" t="inlineStr">
        <is>
          <t/>
        </is>
      </c>
      <c r="O124" t="inlineStr">
        <is>
          <t/>
        </is>
      </c>
      <c r="P124" t="inlineStr">
        <is>
          <t/>
        </is>
      </c>
      <c r="Q124" t="inlineStr">
        <is>
          <t/>
        </is>
      </c>
      <c r="R124" t="inlineStr">
        <is>
          <t/>
        </is>
      </c>
      <c r="S124" t="inlineStr">
        <is>
          <t/>
        </is>
      </c>
      <c r="T124" t="inlineStr">
        <is>
          <t/>
        </is>
      </c>
      <c r="U124" t="inlineStr">
        <is>
          <t/>
        </is>
      </c>
      <c r="V124" t="inlineStr">
        <is>
          <t/>
        </is>
      </c>
      <c r="W124" t="inlineStr">
        <is>
          <t/>
        </is>
      </c>
      <c r="X124" t="inlineStr">
        <is>
          <t/>
        </is>
      </c>
      <c r="Y124" t="inlineStr">
        <is>
          <t/>
        </is>
      </c>
      <c r="Z124" s="2" t="inlineStr">
        <is>
          <t>Document Signer Public Key|
KPuDS</t>
        </is>
      </c>
      <c r="AA124" s="2" t="inlineStr">
        <is>
          <t>2|
2</t>
        </is>
      </c>
      <c r="AB124" s="2" t="inlineStr">
        <is>
          <t xml:space="preserve">|
</t>
        </is>
      </c>
      <c r="AC124" t="inlineStr">
        <is>
          <t/>
        </is>
      </c>
      <c r="AD124" s="2" t="inlineStr">
        <is>
          <t>Clave pública de firmante de documento</t>
        </is>
      </c>
      <c r="AE124" s="2" t="inlineStr">
        <is>
          <t>2</t>
        </is>
      </c>
      <c r="AF124" s="2" t="inlineStr">
        <is>
          <t/>
        </is>
      </c>
      <c r="AG124" t="inlineStr">
        <is>
          <t/>
        </is>
      </c>
      <c r="AH124" t="inlineStr">
        <is>
          <t/>
        </is>
      </c>
      <c r="AI124" t="inlineStr">
        <is>
          <t/>
        </is>
      </c>
      <c r="AJ124" t="inlineStr">
        <is>
          <t/>
        </is>
      </c>
      <c r="AK124" t="inlineStr">
        <is>
          <t/>
        </is>
      </c>
      <c r="AL124" t="inlineStr">
        <is>
          <t/>
        </is>
      </c>
      <c r="AM124" t="inlineStr">
        <is>
          <t/>
        </is>
      </c>
      <c r="AN124" t="inlineStr">
        <is>
          <t/>
        </is>
      </c>
      <c r="AO124" t="inlineStr">
        <is>
          <t/>
        </is>
      </c>
      <c r="AP124" s="2" t="inlineStr">
        <is>
          <t>Clé publique de signataire de document|
CPuSD</t>
        </is>
      </c>
      <c r="AQ124" s="2" t="inlineStr">
        <is>
          <t>2|
2</t>
        </is>
      </c>
      <c r="AR124" s="2" t="inlineStr">
        <is>
          <t xml:space="preserve">|
</t>
        </is>
      </c>
      <c r="AS124" t="inlineStr">
        <is>
          <t/>
        </is>
      </c>
      <c r="AT124" t="inlineStr">
        <is>
          <t/>
        </is>
      </c>
      <c r="AU124" t="inlineStr">
        <is>
          <t/>
        </is>
      </c>
      <c r="AV124" t="inlineStr">
        <is>
          <t/>
        </is>
      </c>
      <c r="AW124" t="inlineStr">
        <is>
          <t/>
        </is>
      </c>
      <c r="AX124" t="inlineStr">
        <is>
          <t/>
        </is>
      </c>
      <c r="AY124" t="inlineStr">
        <is>
          <t/>
        </is>
      </c>
      <c r="AZ124" t="inlineStr">
        <is>
          <t/>
        </is>
      </c>
      <c r="BA124" t="inlineStr">
        <is>
          <t/>
        </is>
      </c>
      <c r="BB124" s="2" t="inlineStr">
        <is>
          <t>dokumentum aláírójának nyilvános kulcsa</t>
        </is>
      </c>
      <c r="BC124" s="2" t="inlineStr">
        <is>
          <t>2</t>
        </is>
      </c>
      <c r="BD124" s="2" t="inlineStr">
        <is>
          <t/>
        </is>
      </c>
      <c r="BE124" t="inlineStr">
        <is>
          <t/>
        </is>
      </c>
      <c r="BF124" t="inlineStr">
        <is>
          <t/>
        </is>
      </c>
      <c r="BG124" t="inlineStr">
        <is>
          <t/>
        </is>
      </c>
      <c r="BH124" t="inlineStr">
        <is>
          <t/>
        </is>
      </c>
      <c r="BI124" t="inlineStr">
        <is>
          <t/>
        </is>
      </c>
      <c r="BJ124" t="inlineStr">
        <is>
          <t/>
        </is>
      </c>
      <c r="BK124" t="inlineStr">
        <is>
          <t/>
        </is>
      </c>
      <c r="BL124" t="inlineStr">
        <is>
          <t/>
        </is>
      </c>
      <c r="BM124" t="inlineStr">
        <is>
          <t/>
        </is>
      </c>
      <c r="BN124" t="inlineStr">
        <is>
          <t/>
        </is>
      </c>
      <c r="BO124" t="inlineStr">
        <is>
          <t/>
        </is>
      </c>
      <c r="BP124" t="inlineStr">
        <is>
          <t/>
        </is>
      </c>
      <c r="BQ124" t="inlineStr">
        <is>
          <t/>
        </is>
      </c>
      <c r="BR124" t="inlineStr">
        <is>
          <t/>
        </is>
      </c>
      <c r="BS124" t="inlineStr">
        <is>
          <t/>
        </is>
      </c>
      <c r="BT124" t="inlineStr">
        <is>
          <t/>
        </is>
      </c>
      <c r="BU124" t="inlineStr">
        <is>
          <t/>
        </is>
      </c>
      <c r="BV124" t="inlineStr">
        <is>
          <t/>
        </is>
      </c>
      <c r="BW124" t="inlineStr">
        <is>
          <t/>
        </is>
      </c>
      <c r="BX124" t="inlineStr">
        <is>
          <t/>
        </is>
      </c>
      <c r="BY124" t="inlineStr">
        <is>
          <t/>
        </is>
      </c>
      <c r="BZ124" t="inlineStr">
        <is>
          <t/>
        </is>
      </c>
      <c r="CA124" t="inlineStr">
        <is>
          <t/>
        </is>
      </c>
      <c r="CB124" t="inlineStr">
        <is>
          <t/>
        </is>
      </c>
      <c r="CC124" t="inlineStr">
        <is>
          <t/>
        </is>
      </c>
      <c r="CD124" t="inlineStr">
        <is>
          <t/>
        </is>
      </c>
      <c r="CE124" t="inlineStr">
        <is>
          <t/>
        </is>
      </c>
      <c r="CF124" t="inlineStr">
        <is>
          <t/>
        </is>
      </c>
      <c r="CG124" t="inlineStr">
        <is>
          <t/>
        </is>
      </c>
      <c r="CH124" t="inlineStr">
        <is>
          <t/>
        </is>
      </c>
      <c r="CI124" t="inlineStr">
        <is>
          <t/>
        </is>
      </c>
      <c r="CJ124" t="inlineStr">
        <is>
          <t/>
        </is>
      </c>
      <c r="CK124" t="inlineStr">
        <is>
          <t/>
        </is>
      </c>
      <c r="CL124" t="inlineStr">
        <is>
          <t/>
        </is>
      </c>
      <c r="CM124" t="inlineStr">
        <is>
          <t/>
        </is>
      </c>
      <c r="CN124" t="inlineStr">
        <is>
          <t/>
        </is>
      </c>
      <c r="CO124" t="inlineStr">
        <is>
          <t/>
        </is>
      </c>
      <c r="CP124" t="inlineStr">
        <is>
          <t/>
        </is>
      </c>
      <c r="CQ124" t="inlineStr">
        <is>
          <t/>
        </is>
      </c>
      <c r="CR124" t="inlineStr">
        <is>
          <t/>
        </is>
      </c>
      <c r="CS124" t="inlineStr">
        <is>
          <t/>
        </is>
      </c>
      <c r="CT124" t="inlineStr">
        <is>
          <t/>
        </is>
      </c>
      <c r="CU124" t="inlineStr">
        <is>
          <t/>
        </is>
      </c>
      <c r="CV124" t="inlineStr">
        <is>
          <t/>
        </is>
      </c>
      <c r="CW124" t="inlineStr">
        <is>
          <t/>
        </is>
      </c>
    </row>
    <row r="125">
      <c r="A125" s="1" t="str">
        <f>HYPERLINK("https://iate.europa.eu/entry/result/3610311/all", "3610311")</f>
        <v>3610311</v>
      </c>
      <c r="B125" t="inlineStr">
        <is>
          <t>POLITICS;EDUCATION AND COMMUNICATIONS</t>
        </is>
      </c>
      <c r="C125"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25" t="inlineStr">
        <is>
          <t>no</t>
        </is>
      </c>
      <c r="E125" t="inlineStr">
        <is>
          <t/>
        </is>
      </c>
      <c r="F125" t="inlineStr">
        <is>
          <t/>
        </is>
      </c>
      <c r="G125" t="inlineStr">
        <is>
          <t/>
        </is>
      </c>
      <c r="H125" t="inlineStr">
        <is>
          <t/>
        </is>
      </c>
      <c r="I125" t="inlineStr">
        <is>
          <t/>
        </is>
      </c>
      <c r="J125" t="inlineStr">
        <is>
          <t/>
        </is>
      </c>
      <c r="K125" t="inlineStr">
        <is>
          <t/>
        </is>
      </c>
      <c r="L125" t="inlineStr">
        <is>
          <t/>
        </is>
      </c>
      <c r="M125" t="inlineStr">
        <is>
          <t/>
        </is>
      </c>
      <c r="N125" t="inlineStr">
        <is>
          <t/>
        </is>
      </c>
      <c r="O125" t="inlineStr">
        <is>
          <t/>
        </is>
      </c>
      <c r="P125" t="inlineStr">
        <is>
          <t/>
        </is>
      </c>
      <c r="Q125" t="inlineStr">
        <is>
          <t/>
        </is>
      </c>
      <c r="R125" s="2" t="inlineStr">
        <is>
          <t>maschinenlesbares Visum</t>
        </is>
      </c>
      <c r="S125" s="2" t="inlineStr">
        <is>
          <t>2</t>
        </is>
      </c>
      <c r="T125" s="2" t="inlineStr">
        <is>
          <t/>
        </is>
      </c>
      <c r="U125" t="inlineStr">
        <is>
          <t/>
        </is>
      </c>
      <c r="V125" s="2" t="inlineStr">
        <is>
          <t>Μηχανικώς Αναγνώσιμη Θεώρηση</t>
        </is>
      </c>
      <c r="W125" s="2" t="inlineStr">
        <is>
          <t>2</t>
        </is>
      </c>
      <c r="X125" s="2" t="inlineStr">
        <is>
          <t/>
        </is>
      </c>
      <c r="Y125" t="inlineStr">
        <is>
          <t/>
        </is>
      </c>
      <c r="Z125" s="2" t="inlineStr">
        <is>
          <t>Machine readable visa|
MRV</t>
        </is>
      </c>
      <c r="AA125" s="2" t="inlineStr">
        <is>
          <t>2|
2</t>
        </is>
      </c>
      <c r="AB125" s="2" t="inlineStr">
        <is>
          <t xml:space="preserve">|
</t>
        </is>
      </c>
      <c r="AC125" t="inlineStr">
        <is>
          <t/>
        </is>
      </c>
      <c r="AD125" s="2" t="inlineStr">
        <is>
          <t>visado de lectura mecánica|
VLM</t>
        </is>
      </c>
      <c r="AE125" s="2" t="inlineStr">
        <is>
          <t>2|
2</t>
        </is>
      </c>
      <c r="AF125" s="2" t="inlineStr">
        <is>
          <t xml:space="preserve">|
</t>
        </is>
      </c>
      <c r="AG125" t="inlineStr">
        <is>
          <t/>
        </is>
      </c>
      <c r="AH125" t="inlineStr">
        <is>
          <t/>
        </is>
      </c>
      <c r="AI125" t="inlineStr">
        <is>
          <t/>
        </is>
      </c>
      <c r="AJ125" t="inlineStr">
        <is>
          <t/>
        </is>
      </c>
      <c r="AK125" t="inlineStr">
        <is>
          <t/>
        </is>
      </c>
      <c r="AL125" t="inlineStr">
        <is>
          <t/>
        </is>
      </c>
      <c r="AM125" t="inlineStr">
        <is>
          <t/>
        </is>
      </c>
      <c r="AN125" t="inlineStr">
        <is>
          <t/>
        </is>
      </c>
      <c r="AO125" t="inlineStr">
        <is>
          <t/>
        </is>
      </c>
      <c r="AP125" s="2" t="inlineStr">
        <is>
          <t>visa lisible à la machine|
VLM</t>
        </is>
      </c>
      <c r="AQ125" s="2" t="inlineStr">
        <is>
          <t>2|
2</t>
        </is>
      </c>
      <c r="AR125" s="2" t="inlineStr">
        <is>
          <t xml:space="preserve">|
</t>
        </is>
      </c>
      <c r="AS125" t="inlineStr">
        <is>
          <t/>
        </is>
      </c>
      <c r="AT125" t="inlineStr">
        <is>
          <t/>
        </is>
      </c>
      <c r="AU125" t="inlineStr">
        <is>
          <t/>
        </is>
      </c>
      <c r="AV125" t="inlineStr">
        <is>
          <t/>
        </is>
      </c>
      <c r="AW125" t="inlineStr">
        <is>
          <t/>
        </is>
      </c>
      <c r="AX125" t="inlineStr">
        <is>
          <t/>
        </is>
      </c>
      <c r="AY125" t="inlineStr">
        <is>
          <t/>
        </is>
      </c>
      <c r="AZ125" t="inlineStr">
        <is>
          <t/>
        </is>
      </c>
      <c r="BA125" t="inlineStr">
        <is>
          <t/>
        </is>
      </c>
      <c r="BB125" s="2" t="inlineStr">
        <is>
          <t>géppel olvasható vízum</t>
        </is>
      </c>
      <c r="BC125" s="2" t="inlineStr">
        <is>
          <t>2</t>
        </is>
      </c>
      <c r="BD125" s="2" t="inlineStr">
        <is>
          <t/>
        </is>
      </c>
      <c r="BE125" t="inlineStr">
        <is>
          <t/>
        </is>
      </c>
      <c r="BF125" s="2" t="inlineStr">
        <is>
          <t>visto a lettura ottica</t>
        </is>
      </c>
      <c r="BG125" s="2" t="inlineStr">
        <is>
          <t>2</t>
        </is>
      </c>
      <c r="BH125" s="2" t="inlineStr">
        <is>
          <t/>
        </is>
      </c>
      <c r="BI125" t="inlineStr">
        <is>
          <t/>
        </is>
      </c>
      <c r="BJ125" t="inlineStr">
        <is>
          <t/>
        </is>
      </c>
      <c r="BK125" t="inlineStr">
        <is>
          <t/>
        </is>
      </c>
      <c r="BL125" t="inlineStr">
        <is>
          <t/>
        </is>
      </c>
      <c r="BM125" t="inlineStr">
        <is>
          <t/>
        </is>
      </c>
      <c r="BN125" t="inlineStr">
        <is>
          <t/>
        </is>
      </c>
      <c r="BO125" t="inlineStr">
        <is>
          <t/>
        </is>
      </c>
      <c r="BP125" t="inlineStr">
        <is>
          <t/>
        </is>
      </c>
      <c r="BQ125" t="inlineStr">
        <is>
          <t/>
        </is>
      </c>
      <c r="BR125" t="inlineStr">
        <is>
          <t/>
        </is>
      </c>
      <c r="BS125" t="inlineStr">
        <is>
          <t/>
        </is>
      </c>
      <c r="BT125" t="inlineStr">
        <is>
          <t/>
        </is>
      </c>
      <c r="BU125" t="inlineStr">
        <is>
          <t/>
        </is>
      </c>
      <c r="BV125" s="2" t="inlineStr">
        <is>
          <t>machineleesbaar visum</t>
        </is>
      </c>
      <c r="BW125" s="2" t="inlineStr">
        <is>
          <t>2</t>
        </is>
      </c>
      <c r="BX125" s="2" t="inlineStr">
        <is>
          <t/>
        </is>
      </c>
      <c r="BY125" t="inlineStr">
        <is>
          <t/>
        </is>
      </c>
      <c r="BZ125" t="inlineStr">
        <is>
          <t/>
        </is>
      </c>
      <c r="CA125" t="inlineStr">
        <is>
          <t/>
        </is>
      </c>
      <c r="CB125" t="inlineStr">
        <is>
          <t/>
        </is>
      </c>
      <c r="CC125" t="inlineStr">
        <is>
          <t/>
        </is>
      </c>
      <c r="CD125" s="2" t="inlineStr">
        <is>
          <t>visto de leitura ótica</t>
        </is>
      </c>
      <c r="CE125" s="2" t="inlineStr">
        <is>
          <t>2</t>
        </is>
      </c>
      <c r="CF125" s="2" t="inlineStr">
        <is>
          <t/>
        </is>
      </c>
      <c r="CG125" t="inlineStr">
        <is>
          <t/>
        </is>
      </c>
      <c r="CH125" t="inlineStr">
        <is>
          <t/>
        </is>
      </c>
      <c r="CI125" t="inlineStr">
        <is>
          <t/>
        </is>
      </c>
      <c r="CJ125" t="inlineStr">
        <is>
          <t/>
        </is>
      </c>
      <c r="CK125" t="inlineStr">
        <is>
          <t/>
        </is>
      </c>
      <c r="CL125" t="inlineStr">
        <is>
          <t/>
        </is>
      </c>
      <c r="CM125" t="inlineStr">
        <is>
          <t/>
        </is>
      </c>
      <c r="CN125" t="inlineStr">
        <is>
          <t/>
        </is>
      </c>
      <c r="CO125" t="inlineStr">
        <is>
          <t/>
        </is>
      </c>
      <c r="CP125" t="inlineStr">
        <is>
          <t/>
        </is>
      </c>
      <c r="CQ125" t="inlineStr">
        <is>
          <t/>
        </is>
      </c>
      <c r="CR125" t="inlineStr">
        <is>
          <t/>
        </is>
      </c>
      <c r="CS125" t="inlineStr">
        <is>
          <t/>
        </is>
      </c>
      <c r="CT125" t="inlineStr">
        <is>
          <t/>
        </is>
      </c>
      <c r="CU125" t="inlineStr">
        <is>
          <t/>
        </is>
      </c>
      <c r="CV125" t="inlineStr">
        <is>
          <t/>
        </is>
      </c>
      <c r="CW125" t="inlineStr">
        <is>
          <t/>
        </is>
      </c>
    </row>
    <row r="126">
      <c r="A126" s="1" t="str">
        <f>HYPERLINK("https://iate.europa.eu/entry/result/3610333/all", "3610333")</f>
        <v>3610333</v>
      </c>
      <c r="B126" t="inlineStr">
        <is>
          <t>POLITICS;EDUCATION AND COMMUNICATIONS</t>
        </is>
      </c>
      <c r="C126"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26" t="inlineStr">
        <is>
          <t>no</t>
        </is>
      </c>
      <c r="E126" t="inlineStr">
        <is>
          <t/>
        </is>
      </c>
      <c r="F126" t="inlineStr">
        <is>
          <t/>
        </is>
      </c>
      <c r="G126" t="inlineStr">
        <is>
          <t/>
        </is>
      </c>
      <c r="H126" t="inlineStr">
        <is>
          <t/>
        </is>
      </c>
      <c r="I126" t="inlineStr">
        <is>
          <t/>
        </is>
      </c>
      <c r="J126" t="inlineStr">
        <is>
          <t/>
        </is>
      </c>
      <c r="K126" t="inlineStr">
        <is>
          <t/>
        </is>
      </c>
      <c r="L126" t="inlineStr">
        <is>
          <t/>
        </is>
      </c>
      <c r="M126" t="inlineStr">
        <is>
          <t/>
        </is>
      </c>
      <c r="N126" t="inlineStr">
        <is>
          <t/>
        </is>
      </c>
      <c r="O126" t="inlineStr">
        <is>
          <t/>
        </is>
      </c>
      <c r="P126" t="inlineStr">
        <is>
          <t/>
        </is>
      </c>
      <c r="Q126" t="inlineStr">
        <is>
          <t/>
        </is>
      </c>
      <c r="R126" t="inlineStr">
        <is>
          <t/>
        </is>
      </c>
      <c r="S126" t="inlineStr">
        <is>
          <t/>
        </is>
      </c>
      <c r="T126" t="inlineStr">
        <is>
          <t/>
        </is>
      </c>
      <c r="U126" t="inlineStr">
        <is>
          <t/>
        </is>
      </c>
      <c r="V126" t="inlineStr">
        <is>
          <t/>
        </is>
      </c>
      <c r="W126" t="inlineStr">
        <is>
          <t/>
        </is>
      </c>
      <c r="X126" t="inlineStr">
        <is>
          <t/>
        </is>
      </c>
      <c r="Y126" t="inlineStr">
        <is>
          <t/>
        </is>
      </c>
      <c r="Z126" s="2" t="inlineStr">
        <is>
          <t>SHA|
Secure Hash Algorithm</t>
        </is>
      </c>
      <c r="AA126" s="2" t="inlineStr">
        <is>
          <t>2|
2</t>
        </is>
      </c>
      <c r="AB126" s="2" t="inlineStr">
        <is>
          <t xml:space="preserve">|
</t>
        </is>
      </c>
      <c r="AC126" t="inlineStr">
        <is>
          <t/>
        </is>
      </c>
      <c r="AD126" t="inlineStr">
        <is>
          <t/>
        </is>
      </c>
      <c r="AE126" t="inlineStr">
        <is>
          <t/>
        </is>
      </c>
      <c r="AF126" t="inlineStr">
        <is>
          <t/>
        </is>
      </c>
      <c r="AG126" t="inlineStr">
        <is>
          <t/>
        </is>
      </c>
      <c r="AH126" t="inlineStr">
        <is>
          <t/>
        </is>
      </c>
      <c r="AI126" t="inlineStr">
        <is>
          <t/>
        </is>
      </c>
      <c r="AJ126" t="inlineStr">
        <is>
          <t/>
        </is>
      </c>
      <c r="AK126" t="inlineStr">
        <is>
          <t/>
        </is>
      </c>
      <c r="AL126" t="inlineStr">
        <is>
          <t/>
        </is>
      </c>
      <c r="AM126" t="inlineStr">
        <is>
          <t/>
        </is>
      </c>
      <c r="AN126" t="inlineStr">
        <is>
          <t/>
        </is>
      </c>
      <c r="AO126" t="inlineStr">
        <is>
          <t/>
        </is>
      </c>
      <c r="AP126" s="2" t="inlineStr">
        <is>
          <t>Algorithme de hachage sécurisé</t>
        </is>
      </c>
      <c r="AQ126" s="2" t="inlineStr">
        <is>
          <t>2</t>
        </is>
      </c>
      <c r="AR126" s="2" t="inlineStr">
        <is>
          <t/>
        </is>
      </c>
      <c r="AS126" t="inlineStr">
        <is>
          <t/>
        </is>
      </c>
      <c r="AT126" t="inlineStr">
        <is>
          <t/>
        </is>
      </c>
      <c r="AU126" t="inlineStr">
        <is>
          <t/>
        </is>
      </c>
      <c r="AV126" t="inlineStr">
        <is>
          <t/>
        </is>
      </c>
      <c r="AW126" t="inlineStr">
        <is>
          <t/>
        </is>
      </c>
      <c r="AX126" t="inlineStr">
        <is>
          <t/>
        </is>
      </c>
      <c r="AY126" t="inlineStr">
        <is>
          <t/>
        </is>
      </c>
      <c r="AZ126" t="inlineStr">
        <is>
          <t/>
        </is>
      </c>
      <c r="BA126" t="inlineStr">
        <is>
          <t/>
        </is>
      </c>
      <c r="BB126" s="2" t="inlineStr">
        <is>
          <t>biztonságos hash algoritmus</t>
        </is>
      </c>
      <c r="BC126" s="2" t="inlineStr">
        <is>
          <t>2</t>
        </is>
      </c>
      <c r="BD126" s="2" t="inlineStr">
        <is>
          <t/>
        </is>
      </c>
      <c r="BE126" t="inlineStr">
        <is>
          <t/>
        </is>
      </c>
      <c r="BF126" t="inlineStr">
        <is>
          <t/>
        </is>
      </c>
      <c r="BG126" t="inlineStr">
        <is>
          <t/>
        </is>
      </c>
      <c r="BH126" t="inlineStr">
        <is>
          <t/>
        </is>
      </c>
      <c r="BI126" t="inlineStr">
        <is>
          <t/>
        </is>
      </c>
      <c r="BJ126" t="inlineStr">
        <is>
          <t/>
        </is>
      </c>
      <c r="BK126" t="inlineStr">
        <is>
          <t/>
        </is>
      </c>
      <c r="BL126" t="inlineStr">
        <is>
          <t/>
        </is>
      </c>
      <c r="BM126" t="inlineStr">
        <is>
          <t/>
        </is>
      </c>
      <c r="BN126" t="inlineStr">
        <is>
          <t/>
        </is>
      </c>
      <c r="BO126" t="inlineStr">
        <is>
          <t/>
        </is>
      </c>
      <c r="BP126" t="inlineStr">
        <is>
          <t/>
        </is>
      </c>
      <c r="BQ126" t="inlineStr">
        <is>
          <t/>
        </is>
      </c>
      <c r="BR126" t="inlineStr">
        <is>
          <t/>
        </is>
      </c>
      <c r="BS126" t="inlineStr">
        <is>
          <t/>
        </is>
      </c>
      <c r="BT126" t="inlineStr">
        <is>
          <t/>
        </is>
      </c>
      <c r="BU126" t="inlineStr">
        <is>
          <t/>
        </is>
      </c>
      <c r="BV126" t="inlineStr">
        <is>
          <t/>
        </is>
      </c>
      <c r="BW126" t="inlineStr">
        <is>
          <t/>
        </is>
      </c>
      <c r="BX126" t="inlineStr">
        <is>
          <t/>
        </is>
      </c>
      <c r="BY126" t="inlineStr">
        <is>
          <t/>
        </is>
      </c>
      <c r="BZ126" t="inlineStr">
        <is>
          <t/>
        </is>
      </c>
      <c r="CA126" t="inlineStr">
        <is>
          <t/>
        </is>
      </c>
      <c r="CB126" t="inlineStr">
        <is>
          <t/>
        </is>
      </c>
      <c r="CC126" t="inlineStr">
        <is>
          <t/>
        </is>
      </c>
      <c r="CD126" t="inlineStr">
        <is>
          <t/>
        </is>
      </c>
      <c r="CE126" t="inlineStr">
        <is>
          <t/>
        </is>
      </c>
      <c r="CF126" t="inlineStr">
        <is>
          <t/>
        </is>
      </c>
      <c r="CG126" t="inlineStr">
        <is>
          <t/>
        </is>
      </c>
      <c r="CH126" t="inlineStr">
        <is>
          <t/>
        </is>
      </c>
      <c r="CI126" t="inlineStr">
        <is>
          <t/>
        </is>
      </c>
      <c r="CJ126" t="inlineStr">
        <is>
          <t/>
        </is>
      </c>
      <c r="CK126" t="inlineStr">
        <is>
          <t/>
        </is>
      </c>
      <c r="CL126" t="inlineStr">
        <is>
          <t/>
        </is>
      </c>
      <c r="CM126" t="inlineStr">
        <is>
          <t/>
        </is>
      </c>
      <c r="CN126" t="inlineStr">
        <is>
          <t/>
        </is>
      </c>
      <c r="CO126" t="inlineStr">
        <is>
          <t/>
        </is>
      </c>
      <c r="CP126" t="inlineStr">
        <is>
          <t/>
        </is>
      </c>
      <c r="CQ126" t="inlineStr">
        <is>
          <t/>
        </is>
      </c>
      <c r="CR126" t="inlineStr">
        <is>
          <t/>
        </is>
      </c>
      <c r="CS126" t="inlineStr">
        <is>
          <t/>
        </is>
      </c>
      <c r="CT126" t="inlineStr">
        <is>
          <t/>
        </is>
      </c>
      <c r="CU126" t="inlineStr">
        <is>
          <t/>
        </is>
      </c>
      <c r="CV126" t="inlineStr">
        <is>
          <t/>
        </is>
      </c>
      <c r="CW126" t="inlineStr">
        <is>
          <t/>
        </is>
      </c>
    </row>
    <row r="127">
      <c r="A127" s="1" t="str">
        <f>HYPERLINK("https://iate.europa.eu/entry/result/3610321/all", "3610321")</f>
        <v>3610321</v>
      </c>
      <c r="B127" t="inlineStr">
        <is>
          <t>POLITICS;EDUCATION AND COMMUNICATIONS</t>
        </is>
      </c>
      <c r="C127"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27" t="inlineStr">
        <is>
          <t>no</t>
        </is>
      </c>
      <c r="E127" t="inlineStr">
        <is>
          <t/>
        </is>
      </c>
      <c r="F127" t="inlineStr">
        <is>
          <t/>
        </is>
      </c>
      <c r="G127" t="inlineStr">
        <is>
          <t/>
        </is>
      </c>
      <c r="H127" t="inlineStr">
        <is>
          <t/>
        </is>
      </c>
      <c r="I127" t="inlineStr">
        <is>
          <t/>
        </is>
      </c>
      <c r="J127" t="inlineStr">
        <is>
          <t/>
        </is>
      </c>
      <c r="K127" t="inlineStr">
        <is>
          <t/>
        </is>
      </c>
      <c r="L127" t="inlineStr">
        <is>
          <t/>
        </is>
      </c>
      <c r="M127" t="inlineStr">
        <is>
          <t/>
        </is>
      </c>
      <c r="N127" t="inlineStr">
        <is>
          <t/>
        </is>
      </c>
      <c r="O127" t="inlineStr">
        <is>
          <t/>
        </is>
      </c>
      <c r="P127" t="inlineStr">
        <is>
          <t/>
        </is>
      </c>
      <c r="Q127" t="inlineStr">
        <is>
          <t/>
        </is>
      </c>
      <c r="R127" t="inlineStr">
        <is>
          <t/>
        </is>
      </c>
      <c r="S127" t="inlineStr">
        <is>
          <t/>
        </is>
      </c>
      <c r="T127" t="inlineStr">
        <is>
          <t/>
        </is>
      </c>
      <c r="U127" t="inlineStr">
        <is>
          <t/>
        </is>
      </c>
      <c r="V127" s="2" t="inlineStr">
        <is>
          <t>Δομημένη Γλώσσα Ερωτημάτων</t>
        </is>
      </c>
      <c r="W127" s="2" t="inlineStr">
        <is>
          <t>2</t>
        </is>
      </c>
      <c r="X127" s="2" t="inlineStr">
        <is>
          <t/>
        </is>
      </c>
      <c r="Y127" t="inlineStr">
        <is>
          <t/>
        </is>
      </c>
      <c r="Z127" s="2" t="inlineStr">
        <is>
          <t>SQL|
Structured Query Language</t>
        </is>
      </c>
      <c r="AA127" s="2" t="inlineStr">
        <is>
          <t>2|
2</t>
        </is>
      </c>
      <c r="AB127" s="2" t="inlineStr">
        <is>
          <t xml:space="preserve">|
</t>
        </is>
      </c>
      <c r="AC127" t="inlineStr">
        <is>
          <t/>
        </is>
      </c>
      <c r="AD127" s="2" t="inlineStr">
        <is>
          <t>Lenguaje de Consulta Estructurado</t>
        </is>
      </c>
      <c r="AE127" s="2" t="inlineStr">
        <is>
          <t>2</t>
        </is>
      </c>
      <c r="AF127" s="2" t="inlineStr">
        <is>
          <t/>
        </is>
      </c>
      <c r="AG127" t="inlineStr">
        <is>
          <t/>
        </is>
      </c>
      <c r="AH127" t="inlineStr">
        <is>
          <t/>
        </is>
      </c>
      <c r="AI127" t="inlineStr">
        <is>
          <t/>
        </is>
      </c>
      <c r="AJ127" t="inlineStr">
        <is>
          <t/>
        </is>
      </c>
      <c r="AK127" t="inlineStr">
        <is>
          <t/>
        </is>
      </c>
      <c r="AL127" s="2" t="inlineStr">
        <is>
          <t>standardoitu kyselykieli</t>
        </is>
      </c>
      <c r="AM127" s="2" t="inlineStr">
        <is>
          <t>2</t>
        </is>
      </c>
      <c r="AN127" s="2" t="inlineStr">
        <is>
          <t/>
        </is>
      </c>
      <c r="AO127" t="inlineStr">
        <is>
          <t/>
        </is>
      </c>
      <c r="AP127" s="2" t="inlineStr">
        <is>
          <t>langage de requête structuré</t>
        </is>
      </c>
      <c r="AQ127" s="2" t="inlineStr">
        <is>
          <t>2</t>
        </is>
      </c>
      <c r="AR127" s="2" t="inlineStr">
        <is>
          <t/>
        </is>
      </c>
      <c r="AS127" t="inlineStr">
        <is>
          <t/>
        </is>
      </c>
      <c r="AT127" t="inlineStr">
        <is>
          <t/>
        </is>
      </c>
      <c r="AU127" t="inlineStr">
        <is>
          <t/>
        </is>
      </c>
      <c r="AV127" t="inlineStr">
        <is>
          <t/>
        </is>
      </c>
      <c r="AW127" t="inlineStr">
        <is>
          <t/>
        </is>
      </c>
      <c r="AX127" t="inlineStr">
        <is>
          <t/>
        </is>
      </c>
      <c r="AY127" t="inlineStr">
        <is>
          <t/>
        </is>
      </c>
      <c r="AZ127" t="inlineStr">
        <is>
          <t/>
        </is>
      </c>
      <c r="BA127" t="inlineStr">
        <is>
          <t/>
        </is>
      </c>
      <c r="BB127" s="2" t="inlineStr">
        <is>
          <t>strukturált lekérdezési nyelv</t>
        </is>
      </c>
      <c r="BC127" s="2" t="inlineStr">
        <is>
          <t>2</t>
        </is>
      </c>
      <c r="BD127" s="2" t="inlineStr">
        <is>
          <t/>
        </is>
      </c>
      <c r="BE127" t="inlineStr">
        <is>
          <t/>
        </is>
      </c>
      <c r="BF127" s="2" t="inlineStr">
        <is>
          <t>linguaggio strutturato di interrogazione</t>
        </is>
      </c>
      <c r="BG127" s="2" t="inlineStr">
        <is>
          <t>2</t>
        </is>
      </c>
      <c r="BH127" s="2" t="inlineStr">
        <is>
          <t/>
        </is>
      </c>
      <c r="BI127" t="inlineStr">
        <is>
          <t/>
        </is>
      </c>
      <c r="BJ127" t="inlineStr">
        <is>
          <t/>
        </is>
      </c>
      <c r="BK127" t="inlineStr">
        <is>
          <t/>
        </is>
      </c>
      <c r="BL127" t="inlineStr">
        <is>
          <t/>
        </is>
      </c>
      <c r="BM127" t="inlineStr">
        <is>
          <t/>
        </is>
      </c>
      <c r="BN127" t="inlineStr">
        <is>
          <t/>
        </is>
      </c>
      <c r="BO127" t="inlineStr">
        <is>
          <t/>
        </is>
      </c>
      <c r="BP127" t="inlineStr">
        <is>
          <t/>
        </is>
      </c>
      <c r="BQ127" t="inlineStr">
        <is>
          <t/>
        </is>
      </c>
      <c r="BR127" t="inlineStr">
        <is>
          <t/>
        </is>
      </c>
      <c r="BS127" t="inlineStr">
        <is>
          <t/>
        </is>
      </c>
      <c r="BT127" t="inlineStr">
        <is>
          <t/>
        </is>
      </c>
      <c r="BU127" t="inlineStr">
        <is>
          <t/>
        </is>
      </c>
      <c r="BV127" t="inlineStr">
        <is>
          <t/>
        </is>
      </c>
      <c r="BW127" t="inlineStr">
        <is>
          <t/>
        </is>
      </c>
      <c r="BX127" t="inlineStr">
        <is>
          <t/>
        </is>
      </c>
      <c r="BY127" t="inlineStr">
        <is>
          <t/>
        </is>
      </c>
      <c r="BZ127" t="inlineStr">
        <is>
          <t/>
        </is>
      </c>
      <c r="CA127" t="inlineStr">
        <is>
          <t/>
        </is>
      </c>
      <c r="CB127" t="inlineStr">
        <is>
          <t/>
        </is>
      </c>
      <c r="CC127" t="inlineStr">
        <is>
          <t/>
        </is>
      </c>
      <c r="CD127" s="2" t="inlineStr">
        <is>
          <t>linguagem de interrogação estruturada</t>
        </is>
      </c>
      <c r="CE127" s="2" t="inlineStr">
        <is>
          <t>2</t>
        </is>
      </c>
      <c r="CF127" s="2" t="inlineStr">
        <is>
          <t/>
        </is>
      </c>
      <c r="CG127" t="inlineStr">
        <is>
          <t/>
        </is>
      </c>
      <c r="CH127" t="inlineStr">
        <is>
          <t/>
        </is>
      </c>
      <c r="CI127" t="inlineStr">
        <is>
          <t/>
        </is>
      </c>
      <c r="CJ127" t="inlineStr">
        <is>
          <t/>
        </is>
      </c>
      <c r="CK127" t="inlineStr">
        <is>
          <t/>
        </is>
      </c>
      <c r="CL127" t="inlineStr">
        <is>
          <t/>
        </is>
      </c>
      <c r="CM127" t="inlineStr">
        <is>
          <t/>
        </is>
      </c>
      <c r="CN127" t="inlineStr">
        <is>
          <t/>
        </is>
      </c>
      <c r="CO127" t="inlineStr">
        <is>
          <t/>
        </is>
      </c>
      <c r="CP127" t="inlineStr">
        <is>
          <t/>
        </is>
      </c>
      <c r="CQ127" t="inlineStr">
        <is>
          <t/>
        </is>
      </c>
      <c r="CR127" t="inlineStr">
        <is>
          <t/>
        </is>
      </c>
      <c r="CS127" t="inlineStr">
        <is>
          <t/>
        </is>
      </c>
      <c r="CT127" t="inlineStr">
        <is>
          <t/>
        </is>
      </c>
      <c r="CU127" t="inlineStr">
        <is>
          <t/>
        </is>
      </c>
      <c r="CV127" t="inlineStr">
        <is>
          <t/>
        </is>
      </c>
      <c r="CW127" t="inlineStr">
        <is>
          <t/>
        </is>
      </c>
    </row>
    <row r="128">
      <c r="A128" s="1" t="str">
        <f>HYPERLINK("https://iate.europa.eu/entry/result/3610272/all", "3610272")</f>
        <v>3610272</v>
      </c>
      <c r="B128" t="inlineStr">
        <is>
          <t>POLITICS;EDUCATION AND COMMUNICATIONS</t>
        </is>
      </c>
      <c r="C128"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28" t="inlineStr">
        <is>
          <t>no</t>
        </is>
      </c>
      <c r="E128" t="inlineStr">
        <is>
          <t/>
        </is>
      </c>
      <c r="F128" t="inlineStr">
        <is>
          <t/>
        </is>
      </c>
      <c r="G128" t="inlineStr">
        <is>
          <t/>
        </is>
      </c>
      <c r="H128" t="inlineStr">
        <is>
          <t/>
        </is>
      </c>
      <c r="I128" t="inlineStr">
        <is>
          <t/>
        </is>
      </c>
      <c r="J128" t="inlineStr">
        <is>
          <t/>
        </is>
      </c>
      <c r="K128" t="inlineStr">
        <is>
          <t/>
        </is>
      </c>
      <c r="L128" t="inlineStr">
        <is>
          <t/>
        </is>
      </c>
      <c r="M128" t="inlineStr">
        <is>
          <t/>
        </is>
      </c>
      <c r="N128" t="inlineStr">
        <is>
          <t/>
        </is>
      </c>
      <c r="O128" t="inlineStr">
        <is>
          <t/>
        </is>
      </c>
      <c r="P128" t="inlineStr">
        <is>
          <t/>
        </is>
      </c>
      <c r="Q128" t="inlineStr">
        <is>
          <t/>
        </is>
      </c>
      <c r="R128" s="2" t="inlineStr">
        <is>
          <t>abstrakte Syntaxnotation 1</t>
        </is>
      </c>
      <c r="S128" s="2" t="inlineStr">
        <is>
          <t>2</t>
        </is>
      </c>
      <c r="T128" s="2" t="inlineStr">
        <is>
          <t/>
        </is>
      </c>
      <c r="U128" t="inlineStr">
        <is>
          <t/>
        </is>
      </c>
      <c r="V128" t="inlineStr">
        <is>
          <t/>
        </is>
      </c>
      <c r="W128" t="inlineStr">
        <is>
          <t/>
        </is>
      </c>
      <c r="X128" t="inlineStr">
        <is>
          <t/>
        </is>
      </c>
      <c r="Y128" t="inlineStr">
        <is>
          <t/>
        </is>
      </c>
      <c r="Z128" s="2" t="inlineStr">
        <is>
          <t>ASN.1|
Abstract Syntax Notation One (ITU)</t>
        </is>
      </c>
      <c r="AA128" s="2" t="inlineStr">
        <is>
          <t>2|
2</t>
        </is>
      </c>
      <c r="AB128" s="2" t="inlineStr">
        <is>
          <t xml:space="preserve">|
</t>
        </is>
      </c>
      <c r="AC128" t="inlineStr">
        <is>
          <t/>
        </is>
      </c>
      <c r="AD128" s="2" t="inlineStr">
        <is>
          <t>notación de sintaxis abstracta uno</t>
        </is>
      </c>
      <c r="AE128" s="2" t="inlineStr">
        <is>
          <t>2</t>
        </is>
      </c>
      <c r="AF128" s="2" t="inlineStr">
        <is>
          <t/>
        </is>
      </c>
      <c r="AG128" t="inlineStr">
        <is>
          <t/>
        </is>
      </c>
      <c r="AH128" t="inlineStr">
        <is>
          <t/>
        </is>
      </c>
      <c r="AI128" t="inlineStr">
        <is>
          <t/>
        </is>
      </c>
      <c r="AJ128" t="inlineStr">
        <is>
          <t/>
        </is>
      </c>
      <c r="AK128" t="inlineStr">
        <is>
          <t/>
        </is>
      </c>
      <c r="AL128" t="inlineStr">
        <is>
          <t/>
        </is>
      </c>
      <c r="AM128" t="inlineStr">
        <is>
          <t/>
        </is>
      </c>
      <c r="AN128" t="inlineStr">
        <is>
          <t/>
        </is>
      </c>
      <c r="AO128" t="inlineStr">
        <is>
          <t/>
        </is>
      </c>
      <c r="AP128" s="2" t="inlineStr">
        <is>
          <t>Notation de syntaxe abstraite numéro un (UIT)</t>
        </is>
      </c>
      <c r="AQ128" s="2" t="inlineStr">
        <is>
          <t>2</t>
        </is>
      </c>
      <c r="AR128" s="2" t="inlineStr">
        <is>
          <t/>
        </is>
      </c>
      <c r="AS128" t="inlineStr">
        <is>
          <t/>
        </is>
      </c>
      <c r="AT128" t="inlineStr">
        <is>
          <t/>
        </is>
      </c>
      <c r="AU128" t="inlineStr">
        <is>
          <t/>
        </is>
      </c>
      <c r="AV128" t="inlineStr">
        <is>
          <t/>
        </is>
      </c>
      <c r="AW128" t="inlineStr">
        <is>
          <t/>
        </is>
      </c>
      <c r="AX128" t="inlineStr">
        <is>
          <t/>
        </is>
      </c>
      <c r="AY128" t="inlineStr">
        <is>
          <t/>
        </is>
      </c>
      <c r="AZ128" t="inlineStr">
        <is>
          <t/>
        </is>
      </c>
      <c r="BA128" t="inlineStr">
        <is>
          <t/>
        </is>
      </c>
      <c r="BB128" s="2" t="inlineStr">
        <is>
          <t>absztrakt szintaxis egyes jelölése</t>
        </is>
      </c>
      <c r="BC128" s="2" t="inlineStr">
        <is>
          <t>2</t>
        </is>
      </c>
      <c r="BD128" s="2" t="inlineStr">
        <is>
          <t/>
        </is>
      </c>
      <c r="BE128" t="inlineStr">
        <is>
          <t/>
        </is>
      </c>
      <c r="BF128" s="2" t="inlineStr">
        <is>
          <t>notazione astratta per la sintassi del trasferimento dati</t>
        </is>
      </c>
      <c r="BG128" s="2" t="inlineStr">
        <is>
          <t>2</t>
        </is>
      </c>
      <c r="BH128" s="2" t="inlineStr">
        <is>
          <t/>
        </is>
      </c>
      <c r="BI128" t="inlineStr">
        <is>
          <t/>
        </is>
      </c>
      <c r="BJ128" t="inlineStr">
        <is>
          <t/>
        </is>
      </c>
      <c r="BK128" t="inlineStr">
        <is>
          <t/>
        </is>
      </c>
      <c r="BL128" t="inlineStr">
        <is>
          <t/>
        </is>
      </c>
      <c r="BM128" t="inlineStr">
        <is>
          <t/>
        </is>
      </c>
      <c r="BN128" t="inlineStr">
        <is>
          <t/>
        </is>
      </c>
      <c r="BO128" t="inlineStr">
        <is>
          <t/>
        </is>
      </c>
      <c r="BP128" t="inlineStr">
        <is>
          <t/>
        </is>
      </c>
      <c r="BQ128" t="inlineStr">
        <is>
          <t/>
        </is>
      </c>
      <c r="BR128" t="inlineStr">
        <is>
          <t/>
        </is>
      </c>
      <c r="BS128" t="inlineStr">
        <is>
          <t/>
        </is>
      </c>
      <c r="BT128" t="inlineStr">
        <is>
          <t/>
        </is>
      </c>
      <c r="BU128" t="inlineStr">
        <is>
          <t/>
        </is>
      </c>
      <c r="BV128" t="inlineStr">
        <is>
          <t/>
        </is>
      </c>
      <c r="BW128" t="inlineStr">
        <is>
          <t/>
        </is>
      </c>
      <c r="BX128" t="inlineStr">
        <is>
          <t/>
        </is>
      </c>
      <c r="BY128" t="inlineStr">
        <is>
          <t/>
        </is>
      </c>
      <c r="BZ128" t="inlineStr">
        <is>
          <t/>
        </is>
      </c>
      <c r="CA128" t="inlineStr">
        <is>
          <t/>
        </is>
      </c>
      <c r="CB128" t="inlineStr">
        <is>
          <t/>
        </is>
      </c>
      <c r="CC128" t="inlineStr">
        <is>
          <t/>
        </is>
      </c>
      <c r="CD128" t="inlineStr">
        <is>
          <t/>
        </is>
      </c>
      <c r="CE128" t="inlineStr">
        <is>
          <t/>
        </is>
      </c>
      <c r="CF128" t="inlineStr">
        <is>
          <t/>
        </is>
      </c>
      <c r="CG128" t="inlineStr">
        <is>
          <t/>
        </is>
      </c>
      <c r="CH128" t="inlineStr">
        <is>
          <t/>
        </is>
      </c>
      <c r="CI128" t="inlineStr">
        <is>
          <t/>
        </is>
      </c>
      <c r="CJ128" t="inlineStr">
        <is>
          <t/>
        </is>
      </c>
      <c r="CK128" t="inlineStr">
        <is>
          <t/>
        </is>
      </c>
      <c r="CL128" t="inlineStr">
        <is>
          <t/>
        </is>
      </c>
      <c r="CM128" t="inlineStr">
        <is>
          <t/>
        </is>
      </c>
      <c r="CN128" t="inlineStr">
        <is>
          <t/>
        </is>
      </c>
      <c r="CO128" t="inlineStr">
        <is>
          <t/>
        </is>
      </c>
      <c r="CP128" t="inlineStr">
        <is>
          <t/>
        </is>
      </c>
      <c r="CQ128" t="inlineStr">
        <is>
          <t/>
        </is>
      </c>
      <c r="CR128" t="inlineStr">
        <is>
          <t/>
        </is>
      </c>
      <c r="CS128" t="inlineStr">
        <is>
          <t/>
        </is>
      </c>
      <c r="CT128" t="inlineStr">
        <is>
          <t/>
        </is>
      </c>
      <c r="CU128" t="inlineStr">
        <is>
          <t/>
        </is>
      </c>
      <c r="CV128" t="inlineStr">
        <is>
          <t/>
        </is>
      </c>
      <c r="CW128" t="inlineStr">
        <is>
          <t/>
        </is>
      </c>
    </row>
    <row r="129">
      <c r="A129" s="1" t="str">
        <f>HYPERLINK("https://iate.europa.eu/entry/result/3609878/all", "3609878")</f>
        <v>3609878</v>
      </c>
      <c r="B129" t="inlineStr">
        <is>
          <t>EDUCATION AND COMMUNICATIONS;EUROPEAN UNION;LAW</t>
        </is>
      </c>
      <c r="C129" t="inlineStr">
        <is>
          <t>EDUCATION AND COMMUNICATIONS|information technology and data processing|data processing|data protection;EUROPEAN UNION|EU institutions and European civil service|EU body|European Data Protection Supervisor;LAW|international law|public international law|free movement of persons|Schengen Agreement|Schengen Information System</t>
        </is>
      </c>
      <c r="D129" t="inlineStr">
        <is>
          <t>no</t>
        </is>
      </c>
      <c r="E129" t="inlineStr">
        <is>
          <t/>
        </is>
      </c>
      <c r="F129" s="2" t="inlineStr">
        <is>
          <t>метод „pull“</t>
        </is>
      </c>
      <c r="G129" s="2" t="inlineStr">
        <is>
          <t>2</t>
        </is>
      </c>
      <c r="H129" s="2" t="inlineStr">
        <is>
          <t/>
        </is>
      </c>
      <c r="I129" t="inlineStr">
        <is>
          <t/>
        </is>
      </c>
      <c r="J129" s="2" t="inlineStr">
        <is>
          <t>metoda „vytahování"|
metoda "dobývání"</t>
        </is>
      </c>
      <c r="K129" s="2" t="inlineStr">
        <is>
          <t>2|
2</t>
        </is>
      </c>
      <c r="L129" s="2" t="inlineStr">
        <is>
          <t xml:space="preserve">|
</t>
        </is>
      </c>
      <c r="M129" t="inlineStr">
        <is>
          <t/>
        </is>
      </c>
      <c r="N129" s="2" t="inlineStr">
        <is>
          <t>"pull"-metode</t>
        </is>
      </c>
      <c r="O129" s="2" t="inlineStr">
        <is>
          <t>2</t>
        </is>
      </c>
      <c r="P129" s="2" t="inlineStr">
        <is>
          <t/>
        </is>
      </c>
      <c r="Q129" t="inlineStr">
        <is>
          <t/>
        </is>
      </c>
      <c r="R129" s="2" t="inlineStr">
        <is>
          <t>Pull-Methode</t>
        </is>
      </c>
      <c r="S129" s="2" t="inlineStr">
        <is>
          <t>2</t>
        </is>
      </c>
      <c r="T129" s="2" t="inlineStr">
        <is>
          <t/>
        </is>
      </c>
      <c r="U129" t="inlineStr">
        <is>
          <t/>
        </is>
      </c>
      <c r="V129" s="2" t="inlineStr">
        <is>
          <t>μέθοδος της άντλησης</t>
        </is>
      </c>
      <c r="W129" s="2" t="inlineStr">
        <is>
          <t>2</t>
        </is>
      </c>
      <c r="X129" s="2" t="inlineStr">
        <is>
          <t/>
        </is>
      </c>
      <c r="Y129" t="inlineStr">
        <is>
          <t/>
        </is>
      </c>
      <c r="Z129" s="2" t="inlineStr">
        <is>
          <t>pull method</t>
        </is>
      </c>
      <c r="AA129" s="2" t="inlineStr">
        <is>
          <t>2</t>
        </is>
      </c>
      <c r="AB129" s="2" t="inlineStr">
        <is>
          <t/>
        </is>
      </c>
      <c r="AC129" t="inlineStr">
        <is>
          <t>the national authority obtains access to the reservation system of the air carrier and takes the data;</t>
        </is>
      </c>
      <c r="AD129" s="2" t="inlineStr">
        <is>
          <t>método pull|
método de «tracción»</t>
        </is>
      </c>
      <c r="AE129" s="2" t="inlineStr">
        <is>
          <t>2|
2</t>
        </is>
      </c>
      <c r="AF129" s="2" t="inlineStr">
        <is>
          <t xml:space="preserve">|
</t>
        </is>
      </c>
      <c r="AG129" t="inlineStr">
        <is>
          <t>en el que las autoridades competentes del Estado que solicita los datos pueden acceder al sistema de reserva de la compañía aérea y extraer (pull) una copia de los datos requeridos</t>
        </is>
      </c>
      <c r="AH129" t="inlineStr">
        <is>
          <t/>
        </is>
      </c>
      <c r="AI129" t="inlineStr">
        <is>
          <t/>
        </is>
      </c>
      <c r="AJ129" t="inlineStr">
        <is>
          <t/>
        </is>
      </c>
      <c r="AK129" t="inlineStr">
        <is>
          <t/>
        </is>
      </c>
      <c r="AL129" s="2" t="inlineStr">
        <is>
          <t>kysyntämenetelmä</t>
        </is>
      </c>
      <c r="AM129" s="2" t="inlineStr">
        <is>
          <t>2</t>
        </is>
      </c>
      <c r="AN129" s="2" t="inlineStr">
        <is>
          <t/>
        </is>
      </c>
      <c r="AO129" t="inlineStr">
        <is>
          <t>kansalliselle viranomaiselle annetaan pääsy lentoliikenteen harjoittajan varausjärjestelmään tietojen saamiseksi</t>
        </is>
      </c>
      <c r="AP129" s="2" t="inlineStr">
        <is>
          <t>méthode pull</t>
        </is>
      </c>
      <c r="AQ129" s="2" t="inlineStr">
        <is>
          <t>2</t>
        </is>
      </c>
      <c r="AR129" s="2" t="inlineStr">
        <is>
          <t/>
        </is>
      </c>
      <c r="AS129" t="inlineStr">
        <is>
          <t/>
        </is>
      </c>
      <c r="AT129" t="inlineStr">
        <is>
          <t/>
        </is>
      </c>
      <c r="AU129" t="inlineStr">
        <is>
          <t/>
        </is>
      </c>
      <c r="AV129" t="inlineStr">
        <is>
          <t/>
        </is>
      </c>
      <c r="AW129" t="inlineStr">
        <is>
          <t/>
        </is>
      </c>
      <c r="AX129" s="2" t="inlineStr">
        <is>
          <t>metoda "pull"</t>
        </is>
      </c>
      <c r="AY129" s="2" t="inlineStr">
        <is>
          <t>2</t>
        </is>
      </c>
      <c r="AZ129" s="2" t="inlineStr">
        <is>
          <t/>
        </is>
      </c>
      <c r="BA129" t="inlineStr">
        <is>
          <t/>
        </is>
      </c>
      <c r="BB129" s="2" t="inlineStr">
        <is>
          <t>„pull" módszer</t>
        </is>
      </c>
      <c r="BC129" s="2" t="inlineStr">
        <is>
          <t>2</t>
        </is>
      </c>
      <c r="BD129" s="2" t="inlineStr">
        <is>
          <t/>
        </is>
      </c>
      <c r="BE129" t="inlineStr">
        <is>
          <t>a nemzeti hatóság jogosultságot kap a légi fuvarozó helyfoglalási rendszeréhez, ahonnan lehívja az adatokat</t>
        </is>
      </c>
      <c r="BF129" s="2" t="inlineStr">
        <is>
          <t>metodo "pull"</t>
        </is>
      </c>
      <c r="BG129" s="2" t="inlineStr">
        <is>
          <t>2</t>
        </is>
      </c>
      <c r="BH129" s="2" t="inlineStr">
        <is>
          <t/>
        </is>
      </c>
      <c r="BI129" t="inlineStr">
        <is>
          <t>metodo nel quale le autorità competenti dello Stato che richiede i dati possono accedere al sistema di prenotazione del vettore aereo e estrarre ("pull") una copia dei dati richiesti</t>
        </is>
      </c>
      <c r="BJ129" s="2" t="inlineStr">
        <is>
          <t>duomenų importavimo metodas</t>
        </is>
      </c>
      <c r="BK129" s="2" t="inlineStr">
        <is>
          <t>2</t>
        </is>
      </c>
      <c r="BL129" s="2" t="inlineStr">
        <is>
          <t/>
        </is>
      </c>
      <c r="BM129" t="inlineStr">
        <is>
          <t/>
        </is>
      </c>
      <c r="BN129" t="inlineStr">
        <is>
          <t/>
        </is>
      </c>
      <c r="BO129" t="inlineStr">
        <is>
          <t/>
        </is>
      </c>
      <c r="BP129" t="inlineStr">
        <is>
          <t/>
        </is>
      </c>
      <c r="BQ129" t="inlineStr">
        <is>
          <t/>
        </is>
      </c>
      <c r="BR129" t="inlineStr">
        <is>
          <t/>
        </is>
      </c>
      <c r="BS129" t="inlineStr">
        <is>
          <t/>
        </is>
      </c>
      <c r="BT129" t="inlineStr">
        <is>
          <t/>
        </is>
      </c>
      <c r="BU129" t="inlineStr">
        <is>
          <t/>
        </is>
      </c>
      <c r="BV129" s="2" t="inlineStr">
        <is>
          <t>“pull-methode“</t>
        </is>
      </c>
      <c r="BW129" s="2" t="inlineStr">
        <is>
          <t>2</t>
        </is>
      </c>
      <c r="BX129" s="2" t="inlineStr">
        <is>
          <t/>
        </is>
      </c>
      <c r="BY129" t="inlineStr">
        <is>
          <t>methode waarbij de bevoegde autoriteiten van de staat die de gegevens opvraagt toegang krijgt tot het boekingssysteem van de luchtvervoerder en een kopie van de benodigde gegevens aan het systeem kan onttrekken (“pull”),</t>
        </is>
      </c>
      <c r="BZ129" s="2" t="inlineStr">
        <is>
          <t>metoda pobierania|
pull method</t>
        </is>
      </c>
      <c r="CA129" s="2" t="inlineStr">
        <is>
          <t>2|
2</t>
        </is>
      </c>
      <c r="CB129" s="2" t="inlineStr">
        <is>
          <t xml:space="preserve">|
</t>
        </is>
      </c>
      <c r="CC129" t="inlineStr">
        <is>
          <t/>
        </is>
      </c>
      <c r="CD129" t="inlineStr">
        <is>
          <t/>
        </is>
      </c>
      <c r="CE129" t="inlineStr">
        <is>
          <t/>
        </is>
      </c>
      <c r="CF129" t="inlineStr">
        <is>
          <t/>
        </is>
      </c>
      <c r="CG129" t="inlineStr">
        <is>
          <t/>
        </is>
      </c>
      <c r="CH129" s="2" t="inlineStr">
        <is>
          <t>metoda de tip „pull”</t>
        </is>
      </c>
      <c r="CI129" s="2" t="inlineStr">
        <is>
          <t>2</t>
        </is>
      </c>
      <c r="CJ129" s="2" t="inlineStr">
        <is>
          <t/>
        </is>
      </c>
      <c r="CK129" t="inlineStr">
        <is>
          <t/>
        </is>
      </c>
      <c r="CL129" s="2" t="inlineStr">
        <is>
          <t>metóda pull|
metóda vytiahnutia informácie zo systému leteckého prepravcu ČŠ</t>
        </is>
      </c>
      <c r="CM129" s="2" t="inlineStr">
        <is>
          <t>2|
2</t>
        </is>
      </c>
      <c r="CN129" s="2" t="inlineStr">
        <is>
          <t xml:space="preserve">|
</t>
        </is>
      </c>
      <c r="CO129" t="inlineStr">
        <is>
          <t/>
        </is>
      </c>
      <c r="CP129" s="2" t="inlineStr">
        <is>
          <t>metoda „pull“</t>
        </is>
      </c>
      <c r="CQ129" s="2" t="inlineStr">
        <is>
          <t>2</t>
        </is>
      </c>
      <c r="CR129" s="2" t="inlineStr">
        <is>
          <t/>
        </is>
      </c>
      <c r="CS129" t="inlineStr">
        <is>
          <t/>
        </is>
      </c>
      <c r="CT129" t="inlineStr">
        <is>
          <t/>
        </is>
      </c>
      <c r="CU129" t="inlineStr">
        <is>
          <t/>
        </is>
      </c>
      <c r="CV129" t="inlineStr">
        <is>
          <t/>
        </is>
      </c>
      <c r="CW129" t="inlineStr">
        <is>
          <t/>
        </is>
      </c>
    </row>
    <row r="130">
      <c r="A130" s="1" t="str">
        <f>HYPERLINK("https://iate.europa.eu/entry/result/3632879/all", "3632879")</f>
        <v>3632879</v>
      </c>
      <c r="B130" t="inlineStr">
        <is>
          <t>TRANSPORT</t>
        </is>
      </c>
      <c r="C130" t="inlineStr">
        <is>
          <t>TRANSPORT</t>
        </is>
      </c>
      <c r="D130" t="inlineStr">
        <is>
          <t>no</t>
        </is>
      </c>
      <c r="E130" t="inlineStr">
        <is>
          <t/>
        </is>
      </c>
      <c r="F130" t="inlineStr">
        <is>
          <t/>
        </is>
      </c>
      <c r="G130" t="inlineStr">
        <is>
          <t/>
        </is>
      </c>
      <c r="H130" t="inlineStr">
        <is>
          <t/>
        </is>
      </c>
      <c r="I130" t="inlineStr">
        <is>
          <t/>
        </is>
      </c>
      <c r="J130" t="inlineStr">
        <is>
          <t/>
        </is>
      </c>
      <c r="K130" t="inlineStr">
        <is>
          <t/>
        </is>
      </c>
      <c r="L130" t="inlineStr">
        <is>
          <t/>
        </is>
      </c>
      <c r="M130" t="inlineStr">
        <is>
          <t/>
        </is>
      </c>
      <c r="N130" t="inlineStr">
        <is>
          <t/>
        </is>
      </c>
      <c r="O130" t="inlineStr">
        <is>
          <t/>
        </is>
      </c>
      <c r="P130" t="inlineStr">
        <is>
          <t/>
        </is>
      </c>
      <c r="Q130" t="inlineStr">
        <is>
          <t/>
        </is>
      </c>
      <c r="R130" s="2" t="inlineStr">
        <is>
          <t>Recht auf Hilfeleistung auf Flughäfen</t>
        </is>
      </c>
      <c r="S130" s="2" t="inlineStr">
        <is>
          <t>2</t>
        </is>
      </c>
      <c r="T130" s="2" t="inlineStr">
        <is>
          <t/>
        </is>
      </c>
      <c r="U130" t="inlineStr">
        <is>
          <t/>
        </is>
      </c>
      <c r="V130" s="2" t="inlineStr">
        <is>
          <t>δικαίωμα στην παροχή συνδρομής σε αερολιμένες</t>
        </is>
      </c>
      <c r="W130" s="2" t="inlineStr">
        <is>
          <t>2</t>
        </is>
      </c>
      <c r="X130" s="2" t="inlineStr">
        <is>
          <t/>
        </is>
      </c>
      <c r="Y130" t="inlineStr">
        <is>
          <t/>
        </is>
      </c>
      <c r="Z130" s="2" t="inlineStr">
        <is>
          <t>right to assistance at airports</t>
        </is>
      </c>
      <c r="AA130" s="2" t="inlineStr">
        <is>
          <t>2</t>
        </is>
      </c>
      <c r="AB130" s="2" t="inlineStr">
        <is>
          <t/>
        </is>
      </c>
      <c r="AC130" t="inlineStr">
        <is>
          <t/>
        </is>
      </c>
      <c r="AD130" s="2" t="inlineStr">
        <is>
          <t>derecho a asistencia en los aeropuertos</t>
        </is>
      </c>
      <c r="AE130" s="2" t="inlineStr">
        <is>
          <t>2</t>
        </is>
      </c>
      <c r="AF130" s="2" t="inlineStr">
        <is>
          <t/>
        </is>
      </c>
      <c r="AG130" t="inlineStr">
        <is>
          <t/>
        </is>
      </c>
      <c r="AH130" t="inlineStr">
        <is>
          <t/>
        </is>
      </c>
      <c r="AI130" t="inlineStr">
        <is>
          <t/>
        </is>
      </c>
      <c r="AJ130" t="inlineStr">
        <is>
          <t/>
        </is>
      </c>
      <c r="AK130" t="inlineStr">
        <is>
          <t/>
        </is>
      </c>
      <c r="AL130" s="2" t="inlineStr">
        <is>
          <t>oikeus avunsaantiin lentoasemilla</t>
        </is>
      </c>
      <c r="AM130" s="2" t="inlineStr">
        <is>
          <t>2</t>
        </is>
      </c>
      <c r="AN130" s="2" t="inlineStr">
        <is>
          <t/>
        </is>
      </c>
      <c r="AO130" t="inlineStr">
        <is>
          <t/>
        </is>
      </c>
      <c r="AP130" s="2" t="inlineStr">
        <is>
          <t>droit à l'assistance dans les aéroports</t>
        </is>
      </c>
      <c r="AQ130" s="2" t="inlineStr">
        <is>
          <t>2</t>
        </is>
      </c>
      <c r="AR130" s="2" t="inlineStr">
        <is>
          <t/>
        </is>
      </c>
      <c r="AS130" t="inlineStr">
        <is>
          <t/>
        </is>
      </c>
      <c r="AT130" t="inlineStr">
        <is>
          <t/>
        </is>
      </c>
      <c r="AU130" t="inlineStr">
        <is>
          <t/>
        </is>
      </c>
      <c r="AV130" t="inlineStr">
        <is>
          <t/>
        </is>
      </c>
      <c r="AW130" t="inlineStr">
        <is>
          <t/>
        </is>
      </c>
      <c r="AX130" s="2" t="inlineStr">
        <is>
          <t>pravo na pomoć u zračnim lukama</t>
        </is>
      </c>
      <c r="AY130" s="2" t="inlineStr">
        <is>
          <t>2</t>
        </is>
      </c>
      <c r="AZ130" s="2" t="inlineStr">
        <is>
          <t/>
        </is>
      </c>
      <c r="BA130" t="inlineStr">
        <is>
          <t/>
        </is>
      </c>
      <c r="BB130" s="2" t="inlineStr">
        <is>
          <t>repülőtéri segítségnyújtáshoz való jog</t>
        </is>
      </c>
      <c r="BC130" s="2" t="inlineStr">
        <is>
          <t>2</t>
        </is>
      </c>
      <c r="BD130" s="2" t="inlineStr">
        <is>
          <t/>
        </is>
      </c>
      <c r="BE130" t="inlineStr">
        <is>
          <t/>
        </is>
      </c>
      <c r="BF130" s="2" t="inlineStr">
        <is>
          <t>diritto all’assistenza negli aeroporti</t>
        </is>
      </c>
      <c r="BG130" s="2" t="inlineStr">
        <is>
          <t>2</t>
        </is>
      </c>
      <c r="BH130" s="2" t="inlineStr">
        <is>
          <t/>
        </is>
      </c>
      <c r="BI130" t="inlineStr">
        <is>
          <t/>
        </is>
      </c>
      <c r="BJ130" s="2" t="inlineStr">
        <is>
          <t>teisė į pagalbą oro uostuose</t>
        </is>
      </c>
      <c r="BK130" s="2" t="inlineStr">
        <is>
          <t>2</t>
        </is>
      </c>
      <c r="BL130" s="2" t="inlineStr">
        <is>
          <t/>
        </is>
      </c>
      <c r="BM130" t="inlineStr">
        <is>
          <t/>
        </is>
      </c>
      <c r="BN130" t="inlineStr">
        <is>
          <t/>
        </is>
      </c>
      <c r="BO130" t="inlineStr">
        <is>
          <t/>
        </is>
      </c>
      <c r="BP130" t="inlineStr">
        <is>
          <t/>
        </is>
      </c>
      <c r="BQ130" t="inlineStr">
        <is>
          <t/>
        </is>
      </c>
      <c r="BR130" t="inlineStr">
        <is>
          <t/>
        </is>
      </c>
      <c r="BS130" t="inlineStr">
        <is>
          <t/>
        </is>
      </c>
      <c r="BT130" t="inlineStr">
        <is>
          <t/>
        </is>
      </c>
      <c r="BU130" t="inlineStr">
        <is>
          <t/>
        </is>
      </c>
      <c r="BV130" s="2" t="inlineStr">
        <is>
          <t>recht op bijstand in luchthavens</t>
        </is>
      </c>
      <c r="BW130" s="2" t="inlineStr">
        <is>
          <t>2</t>
        </is>
      </c>
      <c r="BX130" s="2" t="inlineStr">
        <is>
          <t/>
        </is>
      </c>
      <c r="BY130" t="inlineStr">
        <is>
          <t/>
        </is>
      </c>
      <c r="BZ130" s="2" t="inlineStr">
        <is>
          <t>prawo do pomocy w portach lotniczych</t>
        </is>
      </c>
      <c r="CA130" s="2" t="inlineStr">
        <is>
          <t>2</t>
        </is>
      </c>
      <c r="CB130" s="2" t="inlineStr">
        <is>
          <t/>
        </is>
      </c>
      <c r="CC130" t="inlineStr">
        <is>
          <t/>
        </is>
      </c>
      <c r="CD130" s="2" t="inlineStr">
        <is>
          <t>direito à assistência nos aeroportos</t>
        </is>
      </c>
      <c r="CE130" s="2" t="inlineStr">
        <is>
          <t>2</t>
        </is>
      </c>
      <c r="CF130" s="2" t="inlineStr">
        <is>
          <t/>
        </is>
      </c>
      <c r="CG130" t="inlineStr">
        <is>
          <t/>
        </is>
      </c>
      <c r="CH130" t="inlineStr">
        <is>
          <t/>
        </is>
      </c>
      <c r="CI130" t="inlineStr">
        <is>
          <t/>
        </is>
      </c>
      <c r="CJ130" t="inlineStr">
        <is>
          <t/>
        </is>
      </c>
      <c r="CK130" t="inlineStr">
        <is>
          <t/>
        </is>
      </c>
      <c r="CL130" s="2" t="inlineStr">
        <is>
          <t>právo na asistenčné služby na letiskách</t>
        </is>
      </c>
      <c r="CM130" s="2" t="inlineStr">
        <is>
          <t>2</t>
        </is>
      </c>
      <c r="CN130" s="2" t="inlineStr">
        <is>
          <t/>
        </is>
      </c>
      <c r="CO130" t="inlineStr">
        <is>
          <t/>
        </is>
      </c>
      <c r="CP130" t="inlineStr">
        <is>
          <t/>
        </is>
      </c>
      <c r="CQ130" t="inlineStr">
        <is>
          <t/>
        </is>
      </c>
      <c r="CR130" t="inlineStr">
        <is>
          <t/>
        </is>
      </c>
      <c r="CS130" t="inlineStr">
        <is>
          <t/>
        </is>
      </c>
      <c r="CT130" t="inlineStr">
        <is>
          <t/>
        </is>
      </c>
      <c r="CU130" t="inlineStr">
        <is>
          <t/>
        </is>
      </c>
      <c r="CV130" t="inlineStr">
        <is>
          <t/>
        </is>
      </c>
      <c r="CW130" t="inlineStr">
        <is>
          <t/>
        </is>
      </c>
    </row>
    <row r="131">
      <c r="A131" s="1" t="str">
        <f>HYPERLINK("https://iate.europa.eu/entry/result/3632893/all", "3632893")</f>
        <v>3632893</v>
      </c>
      <c r="B131" t="inlineStr">
        <is>
          <t>TRANSPORT</t>
        </is>
      </c>
      <c r="C131" t="inlineStr">
        <is>
          <t>TRANSPORT</t>
        </is>
      </c>
      <c r="D131" t="inlineStr">
        <is>
          <t>no</t>
        </is>
      </c>
      <c r="E131" t="inlineStr">
        <is>
          <t/>
        </is>
      </c>
      <c r="F131" t="inlineStr">
        <is>
          <t/>
        </is>
      </c>
      <c r="G131" t="inlineStr">
        <is>
          <t/>
        </is>
      </c>
      <c r="H131" t="inlineStr">
        <is>
          <t/>
        </is>
      </c>
      <c r="I131" t="inlineStr">
        <is>
          <t/>
        </is>
      </c>
      <c r="J131" t="inlineStr">
        <is>
          <t/>
        </is>
      </c>
      <c r="K131" t="inlineStr">
        <is>
          <t/>
        </is>
      </c>
      <c r="L131" t="inlineStr">
        <is>
          <t/>
        </is>
      </c>
      <c r="M131" t="inlineStr">
        <is>
          <t/>
        </is>
      </c>
      <c r="N131" t="inlineStr">
        <is>
          <t/>
        </is>
      </c>
      <c r="O131" t="inlineStr">
        <is>
          <t/>
        </is>
      </c>
      <c r="P131" t="inlineStr">
        <is>
          <t/>
        </is>
      </c>
      <c r="Q131" t="inlineStr">
        <is>
          <t/>
        </is>
      </c>
      <c r="R131" t="inlineStr">
        <is>
          <t/>
        </is>
      </c>
      <c r="S131" t="inlineStr">
        <is>
          <t/>
        </is>
      </c>
      <c r="T131" t="inlineStr">
        <is>
          <t/>
        </is>
      </c>
      <c r="U131" t="inlineStr">
        <is>
          <t/>
        </is>
      </c>
      <c r="V131" s="2" t="inlineStr">
        <is>
          <t>άρνησης μεταφοράς</t>
        </is>
      </c>
      <c r="W131" s="2" t="inlineStr">
        <is>
          <t>2</t>
        </is>
      </c>
      <c r="X131" s="2" t="inlineStr">
        <is>
          <t/>
        </is>
      </c>
      <c r="Y131" t="inlineStr">
        <is>
          <t/>
        </is>
      </c>
      <c r="Z131" s="2" t="inlineStr">
        <is>
          <t>refusal of carriage</t>
        </is>
      </c>
      <c r="AA131" s="2" t="inlineStr">
        <is>
          <t>2</t>
        </is>
      </c>
      <c r="AB131" s="2" t="inlineStr">
        <is>
          <t/>
        </is>
      </c>
      <c r="AC131" t="inlineStr">
        <is>
          <t/>
        </is>
      </c>
      <c r="AD131" s="2" t="inlineStr">
        <is>
          <t>denegar el embarque</t>
        </is>
      </c>
      <c r="AE131" s="2" t="inlineStr">
        <is>
          <t>2</t>
        </is>
      </c>
      <c r="AF131" s="2" t="inlineStr">
        <is>
          <t/>
        </is>
      </c>
      <c r="AG131" t="inlineStr">
        <is>
          <t/>
        </is>
      </c>
      <c r="AH131" t="inlineStr">
        <is>
          <t/>
        </is>
      </c>
      <c r="AI131" t="inlineStr">
        <is>
          <t/>
        </is>
      </c>
      <c r="AJ131" t="inlineStr">
        <is>
          <t/>
        </is>
      </c>
      <c r="AK131" t="inlineStr">
        <is>
          <t/>
        </is>
      </c>
      <c r="AL131" s="2" t="inlineStr">
        <is>
          <t>kuljettamisesta kieltäytyminen</t>
        </is>
      </c>
      <c r="AM131" s="2" t="inlineStr">
        <is>
          <t>2</t>
        </is>
      </c>
      <c r="AN131" s="2" t="inlineStr">
        <is>
          <t/>
        </is>
      </c>
      <c r="AO131" t="inlineStr">
        <is>
          <t/>
        </is>
      </c>
      <c r="AP131" s="2" t="inlineStr">
        <is>
          <t>refuser le transport</t>
        </is>
      </c>
      <c r="AQ131" s="2" t="inlineStr">
        <is>
          <t>2</t>
        </is>
      </c>
      <c r="AR131" s="2" t="inlineStr">
        <is>
          <t/>
        </is>
      </c>
      <c r="AS131" t="inlineStr">
        <is>
          <t/>
        </is>
      </c>
      <c r="AT131" t="inlineStr">
        <is>
          <t/>
        </is>
      </c>
      <c r="AU131" t="inlineStr">
        <is>
          <t/>
        </is>
      </c>
      <c r="AV131" t="inlineStr">
        <is>
          <t/>
        </is>
      </c>
      <c r="AW131" t="inlineStr">
        <is>
          <t/>
        </is>
      </c>
      <c r="AX131" s="2" t="inlineStr">
        <is>
          <t>odbijanje prijevoza</t>
        </is>
      </c>
      <c r="AY131" s="2" t="inlineStr">
        <is>
          <t>2</t>
        </is>
      </c>
      <c r="AZ131" s="2" t="inlineStr">
        <is>
          <t/>
        </is>
      </c>
      <c r="BA131" t="inlineStr">
        <is>
          <t/>
        </is>
      </c>
      <c r="BB131" s="2" t="inlineStr">
        <is>
          <t>szállítás megtagadása</t>
        </is>
      </c>
      <c r="BC131" s="2" t="inlineStr">
        <is>
          <t>2</t>
        </is>
      </c>
      <c r="BD131" s="2" t="inlineStr">
        <is>
          <t/>
        </is>
      </c>
      <c r="BE131" t="inlineStr">
        <is>
          <t/>
        </is>
      </c>
      <c r="BF131" s="2" t="inlineStr">
        <is>
          <t>rifiutare il trasporto</t>
        </is>
      </c>
      <c r="BG131" s="2" t="inlineStr">
        <is>
          <t>2</t>
        </is>
      </c>
      <c r="BH131" s="2" t="inlineStr">
        <is>
          <t/>
        </is>
      </c>
      <c r="BI131" t="inlineStr">
        <is>
          <t/>
        </is>
      </c>
      <c r="BJ131" s="2" t="inlineStr">
        <is>
          <t>atsisakymas vežti</t>
        </is>
      </c>
      <c r="BK131" s="2" t="inlineStr">
        <is>
          <t>2</t>
        </is>
      </c>
      <c r="BL131" s="2" t="inlineStr">
        <is>
          <t/>
        </is>
      </c>
      <c r="BM131" t="inlineStr">
        <is>
          <t/>
        </is>
      </c>
      <c r="BN131" t="inlineStr">
        <is>
          <t/>
        </is>
      </c>
      <c r="BO131" t="inlineStr">
        <is>
          <t/>
        </is>
      </c>
      <c r="BP131" t="inlineStr">
        <is>
          <t/>
        </is>
      </c>
      <c r="BQ131" t="inlineStr">
        <is>
          <t/>
        </is>
      </c>
      <c r="BR131" t="inlineStr">
        <is>
          <t/>
        </is>
      </c>
      <c r="BS131" t="inlineStr">
        <is>
          <t/>
        </is>
      </c>
      <c r="BT131" t="inlineStr">
        <is>
          <t/>
        </is>
      </c>
      <c r="BU131" t="inlineStr">
        <is>
          <t/>
        </is>
      </c>
      <c r="BV131" s="2" t="inlineStr">
        <is>
          <t>vervoersweigering</t>
        </is>
      </c>
      <c r="BW131" s="2" t="inlineStr">
        <is>
          <t>2</t>
        </is>
      </c>
      <c r="BX131" s="2" t="inlineStr">
        <is>
          <t/>
        </is>
      </c>
      <c r="BY131" t="inlineStr">
        <is>
          <t/>
        </is>
      </c>
      <c r="BZ131" s="2" t="inlineStr">
        <is>
          <t>odmowa przewozu</t>
        </is>
      </c>
      <c r="CA131" s="2" t="inlineStr">
        <is>
          <t>2</t>
        </is>
      </c>
      <c r="CB131" s="2" t="inlineStr">
        <is>
          <t/>
        </is>
      </c>
      <c r="CC131" t="inlineStr">
        <is>
          <t/>
        </is>
      </c>
      <c r="CD131" s="2" t="inlineStr">
        <is>
          <t>recusa de transporte</t>
        </is>
      </c>
      <c r="CE131" s="2" t="inlineStr">
        <is>
          <t>2</t>
        </is>
      </c>
      <c r="CF131" s="2" t="inlineStr">
        <is>
          <t/>
        </is>
      </c>
      <c r="CG131" t="inlineStr">
        <is>
          <t/>
        </is>
      </c>
      <c r="CH131" t="inlineStr">
        <is>
          <t/>
        </is>
      </c>
      <c r="CI131" t="inlineStr">
        <is>
          <t/>
        </is>
      </c>
      <c r="CJ131" t="inlineStr">
        <is>
          <t/>
        </is>
      </c>
      <c r="CK131" t="inlineStr">
        <is>
          <t/>
        </is>
      </c>
      <c r="CL131" s="2" t="inlineStr">
        <is>
          <t>odmietnutie prepravy</t>
        </is>
      </c>
      <c r="CM131" s="2" t="inlineStr">
        <is>
          <t>2</t>
        </is>
      </c>
      <c r="CN131" s="2" t="inlineStr">
        <is>
          <t/>
        </is>
      </c>
      <c r="CO131" t="inlineStr">
        <is>
          <t/>
        </is>
      </c>
      <c r="CP131" t="inlineStr">
        <is>
          <t/>
        </is>
      </c>
      <c r="CQ131" t="inlineStr">
        <is>
          <t/>
        </is>
      </c>
      <c r="CR131" t="inlineStr">
        <is>
          <t/>
        </is>
      </c>
      <c r="CS131" t="inlineStr">
        <is>
          <t/>
        </is>
      </c>
      <c r="CT131" t="inlineStr">
        <is>
          <t/>
        </is>
      </c>
      <c r="CU131" t="inlineStr">
        <is>
          <t/>
        </is>
      </c>
      <c r="CV131" t="inlineStr">
        <is>
          <t/>
        </is>
      </c>
      <c r="CW131" t="inlineStr">
        <is>
          <t/>
        </is>
      </c>
    </row>
    <row r="132">
      <c r="A132" s="1" t="str">
        <f>HYPERLINK("https://iate.europa.eu/entry/result/3632884/all", "3632884")</f>
        <v>3632884</v>
      </c>
      <c r="B132" t="inlineStr">
        <is>
          <t>TRANSPORT</t>
        </is>
      </c>
      <c r="C132" t="inlineStr">
        <is>
          <t>TRANSPORT</t>
        </is>
      </c>
      <c r="D132" t="inlineStr">
        <is>
          <t>no</t>
        </is>
      </c>
      <c r="E132" t="inlineStr">
        <is>
          <t/>
        </is>
      </c>
      <c r="F132" t="inlineStr">
        <is>
          <t/>
        </is>
      </c>
      <c r="G132" t="inlineStr">
        <is>
          <t/>
        </is>
      </c>
      <c r="H132" t="inlineStr">
        <is>
          <t/>
        </is>
      </c>
      <c r="I132" t="inlineStr">
        <is>
          <t/>
        </is>
      </c>
      <c r="J132" t="inlineStr">
        <is>
          <t/>
        </is>
      </c>
      <c r="K132" t="inlineStr">
        <is>
          <t/>
        </is>
      </c>
      <c r="L132" t="inlineStr">
        <is>
          <t/>
        </is>
      </c>
      <c r="M132" t="inlineStr">
        <is>
          <t/>
        </is>
      </c>
      <c r="N132" t="inlineStr">
        <is>
          <t/>
        </is>
      </c>
      <c r="O132" t="inlineStr">
        <is>
          <t/>
        </is>
      </c>
      <c r="P132" t="inlineStr">
        <is>
          <t/>
        </is>
      </c>
      <c r="Q132" t="inlineStr">
        <is>
          <t/>
        </is>
      </c>
      <c r="R132" s="2" t="inlineStr">
        <is>
          <t>gewerblicher Passagierflugdienst</t>
        </is>
      </c>
      <c r="S132" s="2" t="inlineStr">
        <is>
          <t>2</t>
        </is>
      </c>
      <c r="T132" s="2" t="inlineStr">
        <is>
          <t/>
        </is>
      </c>
      <c r="U132" t="inlineStr">
        <is>
          <t/>
        </is>
      </c>
      <c r="V132" s="2" t="inlineStr">
        <is>
          <t>εμπορική υπηρεσία αεροπορικής μεταφοράς επιβατών</t>
        </is>
      </c>
      <c r="W132" s="2" t="inlineStr">
        <is>
          <t>2</t>
        </is>
      </c>
      <c r="X132" s="2" t="inlineStr">
        <is>
          <t/>
        </is>
      </c>
      <c r="Y132" t="inlineStr">
        <is>
          <t/>
        </is>
      </c>
      <c r="Z132" s="2" t="inlineStr">
        <is>
          <t>commercial passenger air service</t>
        </is>
      </c>
      <c r="AA132" s="2" t="inlineStr">
        <is>
          <t>2</t>
        </is>
      </c>
      <c r="AB132" s="2" t="inlineStr">
        <is>
          <t/>
        </is>
      </c>
      <c r="AC132" t="inlineStr">
        <is>
          <t/>
        </is>
      </c>
      <c r="AD132" s="2" t="inlineStr">
        <is>
          <t>servicio comercial de transporte aéreo de pasajeros</t>
        </is>
      </c>
      <c r="AE132" s="2" t="inlineStr">
        <is>
          <t>2</t>
        </is>
      </c>
      <c r="AF132" s="2" t="inlineStr">
        <is>
          <t/>
        </is>
      </c>
      <c r="AG132" t="inlineStr">
        <is>
          <t/>
        </is>
      </c>
      <c r="AH132" t="inlineStr">
        <is>
          <t/>
        </is>
      </c>
      <c r="AI132" t="inlineStr">
        <is>
          <t/>
        </is>
      </c>
      <c r="AJ132" t="inlineStr">
        <is>
          <t/>
        </is>
      </c>
      <c r="AK132" t="inlineStr">
        <is>
          <t/>
        </is>
      </c>
      <c r="AL132" s="2" t="inlineStr">
        <is>
          <t>kaupallinen lentoliikennepalvelu</t>
        </is>
      </c>
      <c r="AM132" s="2" t="inlineStr">
        <is>
          <t>2</t>
        </is>
      </c>
      <c r="AN132" s="2" t="inlineStr">
        <is>
          <t/>
        </is>
      </c>
      <c r="AO132" t="inlineStr">
        <is>
          <t/>
        </is>
      </c>
      <c r="AP132" s="2" t="inlineStr">
        <is>
          <t>service commercial de transport aérien de passagers</t>
        </is>
      </c>
      <c r="AQ132" s="2" t="inlineStr">
        <is>
          <t>2</t>
        </is>
      </c>
      <c r="AR132" s="2" t="inlineStr">
        <is>
          <t/>
        </is>
      </c>
      <c r="AS132" t="inlineStr">
        <is>
          <t/>
        </is>
      </c>
      <c r="AT132" t="inlineStr">
        <is>
          <t/>
        </is>
      </c>
      <c r="AU132" t="inlineStr">
        <is>
          <t/>
        </is>
      </c>
      <c r="AV132" t="inlineStr">
        <is>
          <t/>
        </is>
      </c>
      <c r="AW132" t="inlineStr">
        <is>
          <t/>
        </is>
      </c>
      <c r="AX132" s="2" t="inlineStr">
        <is>
          <t>usluga komercijalnog putničkog zračnog prijevoza</t>
        </is>
      </c>
      <c r="AY132" s="2" t="inlineStr">
        <is>
          <t>2</t>
        </is>
      </c>
      <c r="AZ132" s="2" t="inlineStr">
        <is>
          <t/>
        </is>
      </c>
      <c r="BA132" t="inlineStr">
        <is>
          <t/>
        </is>
      </c>
      <c r="BB132" s="2" t="inlineStr">
        <is>
          <t>kereskedelmi célú légi utasszállítás</t>
        </is>
      </c>
      <c r="BC132" s="2" t="inlineStr">
        <is>
          <t>2</t>
        </is>
      </c>
      <c r="BD132" s="2" t="inlineStr">
        <is>
          <t/>
        </is>
      </c>
      <c r="BE132" t="inlineStr">
        <is>
          <t/>
        </is>
      </c>
      <c r="BF132" s="2" t="inlineStr">
        <is>
          <t>servizio aereo passeggeri commerciale</t>
        </is>
      </c>
      <c r="BG132" s="2" t="inlineStr">
        <is>
          <t>2</t>
        </is>
      </c>
      <c r="BH132" s="2" t="inlineStr">
        <is>
          <t/>
        </is>
      </c>
      <c r="BI132" t="inlineStr">
        <is>
          <t/>
        </is>
      </c>
      <c r="BJ132" s="2" t="inlineStr">
        <is>
          <t>komercinė keleivių skraidinimo paslauga</t>
        </is>
      </c>
      <c r="BK132" s="2" t="inlineStr">
        <is>
          <t>2</t>
        </is>
      </c>
      <c r="BL132" s="2" t="inlineStr">
        <is>
          <t/>
        </is>
      </c>
      <c r="BM132" t="inlineStr">
        <is>
          <t/>
        </is>
      </c>
      <c r="BN132" t="inlineStr">
        <is>
          <t/>
        </is>
      </c>
      <c r="BO132" t="inlineStr">
        <is>
          <t/>
        </is>
      </c>
      <c r="BP132" t="inlineStr">
        <is>
          <t/>
        </is>
      </c>
      <c r="BQ132" t="inlineStr">
        <is>
          <t/>
        </is>
      </c>
      <c r="BR132" t="inlineStr">
        <is>
          <t/>
        </is>
      </c>
      <c r="BS132" t="inlineStr">
        <is>
          <t/>
        </is>
      </c>
      <c r="BT132" t="inlineStr">
        <is>
          <t/>
        </is>
      </c>
      <c r="BU132" t="inlineStr">
        <is>
          <t/>
        </is>
      </c>
      <c r="BV132" s="2" t="inlineStr">
        <is>
          <t>commerciële luchtdiensten voor passagiers</t>
        </is>
      </c>
      <c r="BW132" s="2" t="inlineStr">
        <is>
          <t>2</t>
        </is>
      </c>
      <c r="BX132" s="2" t="inlineStr">
        <is>
          <t/>
        </is>
      </c>
      <c r="BY132" t="inlineStr">
        <is>
          <t/>
        </is>
      </c>
      <c r="BZ132" s="2" t="inlineStr">
        <is>
          <t>handlowe przewozy pasażerskie</t>
        </is>
      </c>
      <c r="CA132" s="2" t="inlineStr">
        <is>
          <t>2</t>
        </is>
      </c>
      <c r="CB132" s="2" t="inlineStr">
        <is>
          <t/>
        </is>
      </c>
      <c r="CC132" t="inlineStr">
        <is>
          <t/>
        </is>
      </c>
      <c r="CD132" s="2" t="inlineStr">
        <is>
          <t>serviço aéreo comercial de passageiros</t>
        </is>
      </c>
      <c r="CE132" s="2" t="inlineStr">
        <is>
          <t>2</t>
        </is>
      </c>
      <c r="CF132" s="2" t="inlineStr">
        <is>
          <t/>
        </is>
      </c>
      <c r="CG132" t="inlineStr">
        <is>
          <t/>
        </is>
      </c>
      <c r="CH132" t="inlineStr">
        <is>
          <t/>
        </is>
      </c>
      <c r="CI132" t="inlineStr">
        <is>
          <t/>
        </is>
      </c>
      <c r="CJ132" t="inlineStr">
        <is>
          <t/>
        </is>
      </c>
      <c r="CK132" t="inlineStr">
        <is>
          <t/>
        </is>
      </c>
      <c r="CL132" s="2" t="inlineStr">
        <is>
          <t>komerčná služba prepravy cestujúcich|
komerčná služba leteckej dopravy|
komerčná letecká dopravná služba</t>
        </is>
      </c>
      <c r="CM132" s="2" t="inlineStr">
        <is>
          <t>2|
2|
2</t>
        </is>
      </c>
      <c r="CN132" s="2" t="inlineStr">
        <is>
          <t xml:space="preserve">|
|
</t>
        </is>
      </c>
      <c r="CO132" t="inlineStr">
        <is>
          <t/>
        </is>
      </c>
      <c r="CP132" t="inlineStr">
        <is>
          <t/>
        </is>
      </c>
      <c r="CQ132" t="inlineStr">
        <is>
          <t/>
        </is>
      </c>
      <c r="CR132" t="inlineStr">
        <is>
          <t/>
        </is>
      </c>
      <c r="CS132" t="inlineStr">
        <is>
          <t/>
        </is>
      </c>
      <c r="CT132" t="inlineStr">
        <is>
          <t/>
        </is>
      </c>
      <c r="CU132" t="inlineStr">
        <is>
          <t/>
        </is>
      </c>
      <c r="CV132" t="inlineStr">
        <is>
          <t/>
        </is>
      </c>
      <c r="CW132" t="inlineStr">
        <is>
          <t/>
        </is>
      </c>
    </row>
    <row r="133">
      <c r="A133" s="1" t="str">
        <f>HYPERLINK("https://iate.europa.eu/entry/result/3632906/all", "3632906")</f>
        <v>3632906</v>
      </c>
      <c r="B133" t="inlineStr">
        <is>
          <t>TRANSPORT</t>
        </is>
      </c>
      <c r="C133" t="inlineStr">
        <is>
          <t>TRANSPORT</t>
        </is>
      </c>
      <c r="D133" t="inlineStr">
        <is>
          <t>no</t>
        </is>
      </c>
      <c r="E133" t="inlineStr">
        <is>
          <t/>
        </is>
      </c>
      <c r="F133" t="inlineStr">
        <is>
          <t/>
        </is>
      </c>
      <c r="G133" t="inlineStr">
        <is>
          <t/>
        </is>
      </c>
      <c r="H133" t="inlineStr">
        <is>
          <t/>
        </is>
      </c>
      <c r="I133" t="inlineStr">
        <is>
          <t/>
        </is>
      </c>
      <c r="J133" t="inlineStr">
        <is>
          <t/>
        </is>
      </c>
      <c r="K133" t="inlineStr">
        <is>
          <t/>
        </is>
      </c>
      <c r="L133" t="inlineStr">
        <is>
          <t/>
        </is>
      </c>
      <c r="M133" t="inlineStr">
        <is>
          <t/>
        </is>
      </c>
      <c r="N133" t="inlineStr">
        <is>
          <t/>
        </is>
      </c>
      <c r="O133" t="inlineStr">
        <is>
          <t/>
        </is>
      </c>
      <c r="P133" t="inlineStr">
        <is>
          <t/>
        </is>
      </c>
      <c r="Q133" t="inlineStr">
        <is>
          <t/>
        </is>
      </c>
      <c r="R133" s="2" t="inlineStr">
        <is>
          <t>Gepäckfreimenge</t>
        </is>
      </c>
      <c r="S133" s="2" t="inlineStr">
        <is>
          <t>2</t>
        </is>
      </c>
      <c r="T133" s="2" t="inlineStr">
        <is>
          <t/>
        </is>
      </c>
      <c r="U133" t="inlineStr">
        <is>
          <t/>
        </is>
      </c>
      <c r="V133" s="2" t="inlineStr">
        <is>
          <t>επιτρεπόμενο όριο αποσκευών</t>
        </is>
      </c>
      <c r="W133" s="2" t="inlineStr">
        <is>
          <t>2</t>
        </is>
      </c>
      <c r="X133" s="2" t="inlineStr">
        <is>
          <t/>
        </is>
      </c>
      <c r="Y133" t="inlineStr">
        <is>
          <t/>
        </is>
      </c>
      <c r="Z133" s="2" t="inlineStr">
        <is>
          <t>baggage allowance</t>
        </is>
      </c>
      <c r="AA133" s="2" t="inlineStr">
        <is>
          <t>2</t>
        </is>
      </c>
      <c r="AB133" s="2" t="inlineStr">
        <is>
          <t/>
        </is>
      </c>
      <c r="AC133" t="inlineStr">
        <is>
          <t/>
        </is>
      </c>
      <c r="AD133" s="2" t="inlineStr">
        <is>
          <t>franquicia de equipaje</t>
        </is>
      </c>
      <c r="AE133" s="2" t="inlineStr">
        <is>
          <t>2</t>
        </is>
      </c>
      <c r="AF133" s="2" t="inlineStr">
        <is>
          <t/>
        </is>
      </c>
      <c r="AG133" t="inlineStr">
        <is>
          <t/>
        </is>
      </c>
      <c r="AH133" t="inlineStr">
        <is>
          <t/>
        </is>
      </c>
      <c r="AI133" t="inlineStr">
        <is>
          <t/>
        </is>
      </c>
      <c r="AJ133" t="inlineStr">
        <is>
          <t/>
        </is>
      </c>
      <c r="AK133" t="inlineStr">
        <is>
          <t/>
        </is>
      </c>
      <c r="AL133" s="2" t="inlineStr">
        <is>
          <t>sallittu matkatavaramäärä</t>
        </is>
      </c>
      <c r="AM133" s="2" t="inlineStr">
        <is>
          <t>2</t>
        </is>
      </c>
      <c r="AN133" s="2" t="inlineStr">
        <is>
          <t/>
        </is>
      </c>
      <c r="AO133" t="inlineStr">
        <is>
          <t/>
        </is>
      </c>
      <c r="AP133" s="2" t="inlineStr">
        <is>
          <t>bagage autorisé</t>
        </is>
      </c>
      <c r="AQ133" s="2" t="inlineStr">
        <is>
          <t>2</t>
        </is>
      </c>
      <c r="AR133" s="2" t="inlineStr">
        <is>
          <t/>
        </is>
      </c>
      <c r="AS133" t="inlineStr">
        <is>
          <t/>
        </is>
      </c>
      <c r="AT133" t="inlineStr">
        <is>
          <t/>
        </is>
      </c>
      <c r="AU133" t="inlineStr">
        <is>
          <t/>
        </is>
      </c>
      <c r="AV133" t="inlineStr">
        <is>
          <t/>
        </is>
      </c>
      <c r="AW133" t="inlineStr">
        <is>
          <t/>
        </is>
      </c>
      <c r="AX133" s="2" t="inlineStr">
        <is>
          <t>dopuštena težina prtljage</t>
        </is>
      </c>
      <c r="AY133" s="2" t="inlineStr">
        <is>
          <t>2</t>
        </is>
      </c>
      <c r="AZ133" s="2" t="inlineStr">
        <is>
          <t/>
        </is>
      </c>
      <c r="BA133" t="inlineStr">
        <is>
          <t/>
        </is>
      </c>
      <c r="BB133" s="2" t="inlineStr">
        <is>
          <t>engedélyezett poggyászmennyiség</t>
        </is>
      </c>
      <c r="BC133" s="2" t="inlineStr">
        <is>
          <t>2</t>
        </is>
      </c>
      <c r="BD133" s="2" t="inlineStr">
        <is>
          <t/>
        </is>
      </c>
      <c r="BE133" t="inlineStr">
        <is>
          <t/>
        </is>
      </c>
      <c r="BF133" s="2" t="inlineStr">
        <is>
          <t>bagaglio autorizzato</t>
        </is>
      </c>
      <c r="BG133" s="2" t="inlineStr">
        <is>
          <t>2</t>
        </is>
      </c>
      <c r="BH133" s="2" t="inlineStr">
        <is>
          <t/>
        </is>
      </c>
      <c r="BI133" t="inlineStr">
        <is>
          <t/>
        </is>
      </c>
      <c r="BJ133" s="2" t="inlineStr">
        <is>
          <t>leidžiamas bagažas</t>
        </is>
      </c>
      <c r="BK133" s="2" t="inlineStr">
        <is>
          <t>2</t>
        </is>
      </c>
      <c r="BL133" s="2" t="inlineStr">
        <is>
          <t/>
        </is>
      </c>
      <c r="BM133" t="inlineStr">
        <is>
          <t/>
        </is>
      </c>
      <c r="BN133" t="inlineStr">
        <is>
          <t/>
        </is>
      </c>
      <c r="BO133" t="inlineStr">
        <is>
          <t/>
        </is>
      </c>
      <c r="BP133" t="inlineStr">
        <is>
          <t/>
        </is>
      </c>
      <c r="BQ133" t="inlineStr">
        <is>
          <t/>
        </is>
      </c>
      <c r="BR133" t="inlineStr">
        <is>
          <t/>
        </is>
      </c>
      <c r="BS133" t="inlineStr">
        <is>
          <t/>
        </is>
      </c>
      <c r="BT133" t="inlineStr">
        <is>
          <t/>
        </is>
      </c>
      <c r="BU133" t="inlineStr">
        <is>
          <t/>
        </is>
      </c>
      <c r="BV133" s="2" t="inlineStr">
        <is>
          <t>toegestane bagage|
bagage- en belastingscapaciteit</t>
        </is>
      </c>
      <c r="BW133" s="2" t="inlineStr">
        <is>
          <t>2|
2</t>
        </is>
      </c>
      <c r="BX133" s="2" t="inlineStr">
        <is>
          <t xml:space="preserve">|
</t>
        </is>
      </c>
      <c r="BY133" t="inlineStr">
        <is>
          <t/>
        </is>
      </c>
      <c r="BZ133" s="2" t="inlineStr">
        <is>
          <t>limit dopuszczalnego bagażu</t>
        </is>
      </c>
      <c r="CA133" s="2" t="inlineStr">
        <is>
          <t>2</t>
        </is>
      </c>
      <c r="CB133" s="2" t="inlineStr">
        <is>
          <t/>
        </is>
      </c>
      <c r="CC133" t="inlineStr">
        <is>
          <t/>
        </is>
      </c>
      <c r="CD133" s="2" t="inlineStr">
        <is>
          <t>bagagem autorizada</t>
        </is>
      </c>
      <c r="CE133" s="2" t="inlineStr">
        <is>
          <t>2</t>
        </is>
      </c>
      <c r="CF133" s="2" t="inlineStr">
        <is>
          <t/>
        </is>
      </c>
      <c r="CG133" t="inlineStr">
        <is>
          <t/>
        </is>
      </c>
      <c r="CH133" t="inlineStr">
        <is>
          <t/>
        </is>
      </c>
      <c r="CI133" t="inlineStr">
        <is>
          <t/>
        </is>
      </c>
      <c r="CJ133" t="inlineStr">
        <is>
          <t/>
        </is>
      </c>
      <c r="CK133" t="inlineStr">
        <is>
          <t/>
        </is>
      </c>
      <c r="CL133" s="2" t="inlineStr">
        <is>
          <t>povolená batožina</t>
        </is>
      </c>
      <c r="CM133" s="2" t="inlineStr">
        <is>
          <t>2</t>
        </is>
      </c>
      <c r="CN133" s="2" t="inlineStr">
        <is>
          <t/>
        </is>
      </c>
      <c r="CO133" t="inlineStr">
        <is>
          <t/>
        </is>
      </c>
      <c r="CP133" t="inlineStr">
        <is>
          <t/>
        </is>
      </c>
      <c r="CQ133" t="inlineStr">
        <is>
          <t/>
        </is>
      </c>
      <c r="CR133" t="inlineStr">
        <is>
          <t/>
        </is>
      </c>
      <c r="CS133" t="inlineStr">
        <is>
          <t/>
        </is>
      </c>
      <c r="CT133" t="inlineStr">
        <is>
          <t/>
        </is>
      </c>
      <c r="CU133" t="inlineStr">
        <is>
          <t/>
        </is>
      </c>
      <c r="CV133" t="inlineStr">
        <is>
          <t/>
        </is>
      </c>
      <c r="CW133" t="inlineStr">
        <is>
          <t/>
        </is>
      </c>
    </row>
    <row r="134">
      <c r="A134" s="1" t="str">
        <f>HYPERLINK("https://iate.europa.eu/entry/result/3632909/all", "3632909")</f>
        <v>3632909</v>
      </c>
      <c r="B134" t="inlineStr">
        <is>
          <t>TRANSPORT</t>
        </is>
      </c>
      <c r="C134" t="inlineStr">
        <is>
          <t>TRANSPORT</t>
        </is>
      </c>
      <c r="D134" t="inlineStr">
        <is>
          <t>no</t>
        </is>
      </c>
      <c r="E134" t="inlineStr">
        <is>
          <t/>
        </is>
      </c>
      <c r="F134" t="inlineStr">
        <is>
          <t/>
        </is>
      </c>
      <c r="G134" t="inlineStr">
        <is>
          <t/>
        </is>
      </c>
      <c r="H134" t="inlineStr">
        <is>
          <t/>
        </is>
      </c>
      <c r="I134" t="inlineStr">
        <is>
          <t/>
        </is>
      </c>
      <c r="J134" t="inlineStr">
        <is>
          <t/>
        </is>
      </c>
      <c r="K134" t="inlineStr">
        <is>
          <t/>
        </is>
      </c>
      <c r="L134" t="inlineStr">
        <is>
          <t/>
        </is>
      </c>
      <c r="M134" t="inlineStr">
        <is>
          <t/>
        </is>
      </c>
      <c r="N134" t="inlineStr">
        <is>
          <t/>
        </is>
      </c>
      <c r="O134" t="inlineStr">
        <is>
          <t/>
        </is>
      </c>
      <c r="P134" t="inlineStr">
        <is>
          <t/>
        </is>
      </c>
      <c r="Q134" t="inlineStr">
        <is>
          <t/>
        </is>
      </c>
      <c r="R134" s="2" t="inlineStr">
        <is>
          <t>anerkannte Begleithunde</t>
        </is>
      </c>
      <c r="S134" s="2" t="inlineStr">
        <is>
          <t>2</t>
        </is>
      </c>
      <c r="T134" s="2" t="inlineStr">
        <is>
          <t/>
        </is>
      </c>
      <c r="U134" t="inlineStr">
        <is>
          <t/>
        </is>
      </c>
      <c r="V134" s="2" t="inlineStr">
        <is>
          <t>σκύλοι συνοδοί</t>
        </is>
      </c>
      <c r="W134" s="2" t="inlineStr">
        <is>
          <t>2</t>
        </is>
      </c>
      <c r="X134" s="2" t="inlineStr">
        <is>
          <t/>
        </is>
      </c>
      <c r="Y134" t="inlineStr">
        <is>
          <t/>
        </is>
      </c>
      <c r="Z134" s="2" t="inlineStr">
        <is>
          <t>recognised assistance dog</t>
        </is>
      </c>
      <c r="AA134" s="2" t="inlineStr">
        <is>
          <t>2</t>
        </is>
      </c>
      <c r="AB134" s="2" t="inlineStr">
        <is>
          <t/>
        </is>
      </c>
      <c r="AC134" t="inlineStr">
        <is>
          <t/>
        </is>
      </c>
      <c r="AD134" s="2" t="inlineStr">
        <is>
          <t>perro guía reconocido</t>
        </is>
      </c>
      <c r="AE134" s="2" t="inlineStr">
        <is>
          <t>2</t>
        </is>
      </c>
      <c r="AF134" s="2" t="inlineStr">
        <is>
          <t/>
        </is>
      </c>
      <c r="AG134" t="inlineStr">
        <is>
          <t/>
        </is>
      </c>
      <c r="AH134" t="inlineStr">
        <is>
          <t/>
        </is>
      </c>
      <c r="AI134" t="inlineStr">
        <is>
          <t/>
        </is>
      </c>
      <c r="AJ134" t="inlineStr">
        <is>
          <t/>
        </is>
      </c>
      <c r="AK134" t="inlineStr">
        <is>
          <t/>
        </is>
      </c>
      <c r="AL134" s="2" t="inlineStr">
        <is>
          <t>hyväksytty avustuskoira</t>
        </is>
      </c>
      <c r="AM134" s="2" t="inlineStr">
        <is>
          <t>2</t>
        </is>
      </c>
      <c r="AN134" s="2" t="inlineStr">
        <is>
          <t/>
        </is>
      </c>
      <c r="AO134" t="inlineStr">
        <is>
          <t/>
        </is>
      </c>
      <c r="AP134" s="2" t="inlineStr">
        <is>
          <t>chien d'assistance reconnu</t>
        </is>
      </c>
      <c r="AQ134" s="2" t="inlineStr">
        <is>
          <t>2</t>
        </is>
      </c>
      <c r="AR134" s="2" t="inlineStr">
        <is>
          <t/>
        </is>
      </c>
      <c r="AS134" t="inlineStr">
        <is>
          <t/>
        </is>
      </c>
      <c r="AT134" t="inlineStr">
        <is>
          <t/>
        </is>
      </c>
      <c r="AU134" t="inlineStr">
        <is>
          <t/>
        </is>
      </c>
      <c r="AV134" t="inlineStr">
        <is>
          <t/>
        </is>
      </c>
      <c r="AW134" t="inlineStr">
        <is>
          <t/>
        </is>
      </c>
      <c r="AX134" s="2" t="inlineStr">
        <is>
          <t>registrirani psi vodiči</t>
        </is>
      </c>
      <c r="AY134" s="2" t="inlineStr">
        <is>
          <t>2</t>
        </is>
      </c>
      <c r="AZ134" s="2" t="inlineStr">
        <is>
          <t/>
        </is>
      </c>
      <c r="BA134" t="inlineStr">
        <is>
          <t/>
        </is>
      </c>
      <c r="BB134" s="2" t="inlineStr">
        <is>
          <t>elismert vezető kutyák</t>
        </is>
      </c>
      <c r="BC134" s="2" t="inlineStr">
        <is>
          <t>2</t>
        </is>
      </c>
      <c r="BD134" s="2" t="inlineStr">
        <is>
          <t/>
        </is>
      </c>
      <c r="BE134" t="inlineStr">
        <is>
          <t/>
        </is>
      </c>
      <c r="BF134" s="2" t="inlineStr">
        <is>
          <t>cane da assistenza riconosciuto</t>
        </is>
      </c>
      <c r="BG134" s="2" t="inlineStr">
        <is>
          <t>2</t>
        </is>
      </c>
      <c r="BH134" s="2" t="inlineStr">
        <is>
          <t/>
        </is>
      </c>
      <c r="BI134" t="inlineStr">
        <is>
          <t/>
        </is>
      </c>
      <c r="BJ134" s="2" t="inlineStr">
        <is>
          <t>pripažinti šunys pagalbininkai</t>
        </is>
      </c>
      <c r="BK134" s="2" t="inlineStr">
        <is>
          <t>2</t>
        </is>
      </c>
      <c r="BL134" s="2" t="inlineStr">
        <is>
          <t/>
        </is>
      </c>
      <c r="BM134" t="inlineStr">
        <is>
          <t/>
        </is>
      </c>
      <c r="BN134" t="inlineStr">
        <is>
          <t/>
        </is>
      </c>
      <c r="BO134" t="inlineStr">
        <is>
          <t/>
        </is>
      </c>
      <c r="BP134" t="inlineStr">
        <is>
          <t/>
        </is>
      </c>
      <c r="BQ134" t="inlineStr">
        <is>
          <t/>
        </is>
      </c>
      <c r="BR134" t="inlineStr">
        <is>
          <t/>
        </is>
      </c>
      <c r="BS134" t="inlineStr">
        <is>
          <t/>
        </is>
      </c>
      <c r="BT134" t="inlineStr">
        <is>
          <t/>
        </is>
      </c>
      <c r="BU134" t="inlineStr">
        <is>
          <t/>
        </is>
      </c>
      <c r="BV134" s="2" t="inlineStr">
        <is>
          <t>erkende geleidehond|
erkende hulphond</t>
        </is>
      </c>
      <c r="BW134" s="2" t="inlineStr">
        <is>
          <t>2|
2</t>
        </is>
      </c>
      <c r="BX134" s="2" t="inlineStr">
        <is>
          <t xml:space="preserve">|
</t>
        </is>
      </c>
      <c r="BY134" t="inlineStr">
        <is>
          <t/>
        </is>
      </c>
      <c r="BZ134" s="2" t="inlineStr">
        <is>
          <t>certyfikowany pies przewodnik</t>
        </is>
      </c>
      <c r="CA134" s="2" t="inlineStr">
        <is>
          <t>2</t>
        </is>
      </c>
      <c r="CB134" s="2" t="inlineStr">
        <is>
          <t/>
        </is>
      </c>
      <c r="CC134" t="inlineStr">
        <is>
          <t/>
        </is>
      </c>
      <c r="CD134" s="2" t="inlineStr">
        <is>
          <t>cães auxiliares reconhecidos</t>
        </is>
      </c>
      <c r="CE134" s="2" t="inlineStr">
        <is>
          <t>2</t>
        </is>
      </c>
      <c r="CF134" s="2" t="inlineStr">
        <is>
          <t/>
        </is>
      </c>
      <c r="CG134" t="inlineStr">
        <is>
          <t/>
        </is>
      </c>
      <c r="CH134" t="inlineStr">
        <is>
          <t/>
        </is>
      </c>
      <c r="CI134" t="inlineStr">
        <is>
          <t/>
        </is>
      </c>
      <c r="CJ134" t="inlineStr">
        <is>
          <t/>
        </is>
      </c>
      <c r="CK134" t="inlineStr">
        <is>
          <t/>
        </is>
      </c>
      <c r="CL134" s="2" t="inlineStr">
        <is>
          <t>asistenčné psy s osvedčením</t>
        </is>
      </c>
      <c r="CM134" s="2" t="inlineStr">
        <is>
          <t>2</t>
        </is>
      </c>
      <c r="CN134" s="2" t="inlineStr">
        <is>
          <t/>
        </is>
      </c>
      <c r="CO134" t="inlineStr">
        <is>
          <t/>
        </is>
      </c>
      <c r="CP134" t="inlineStr">
        <is>
          <t/>
        </is>
      </c>
      <c r="CQ134" t="inlineStr">
        <is>
          <t/>
        </is>
      </c>
      <c r="CR134" t="inlineStr">
        <is>
          <t/>
        </is>
      </c>
      <c r="CS134" t="inlineStr">
        <is>
          <t/>
        </is>
      </c>
      <c r="CT134" t="inlineStr">
        <is>
          <t/>
        </is>
      </c>
      <c r="CU134" t="inlineStr">
        <is>
          <t/>
        </is>
      </c>
      <c r="CV134" t="inlineStr">
        <is>
          <t/>
        </is>
      </c>
      <c r="CW134" t="inlineStr">
        <is>
          <t/>
        </is>
      </c>
    </row>
    <row r="135">
      <c r="A135" s="1" t="str">
        <f>HYPERLINK("https://iate.europa.eu/entry/result/3610535/all", "3610535")</f>
        <v>3610535</v>
      </c>
      <c r="B135" t="inlineStr">
        <is>
          <t>POLITICS;EDUCATION AND COMMUNICATIONS</t>
        </is>
      </c>
      <c r="C135"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35" t="inlineStr">
        <is>
          <t>no</t>
        </is>
      </c>
      <c r="E135" t="inlineStr">
        <is>
          <t/>
        </is>
      </c>
      <c r="F135" t="inlineStr">
        <is>
          <t/>
        </is>
      </c>
      <c r="G135" t="inlineStr">
        <is>
          <t/>
        </is>
      </c>
      <c r="H135" t="inlineStr">
        <is>
          <t/>
        </is>
      </c>
      <c r="I135" t="inlineStr">
        <is>
          <t/>
        </is>
      </c>
      <c r="J135" t="inlineStr">
        <is>
          <t/>
        </is>
      </c>
      <c r="K135" t="inlineStr">
        <is>
          <t/>
        </is>
      </c>
      <c r="L135" t="inlineStr">
        <is>
          <t/>
        </is>
      </c>
      <c r="M135" t="inlineStr">
        <is>
          <t/>
        </is>
      </c>
      <c r="N135" t="inlineStr">
        <is>
          <t/>
        </is>
      </c>
      <c r="O135" t="inlineStr">
        <is>
          <t/>
        </is>
      </c>
      <c r="P135" t="inlineStr">
        <is>
          <t/>
        </is>
      </c>
      <c r="Q135" t="inlineStr">
        <is>
          <t/>
        </is>
      </c>
      <c r="R135" s="2" t="inlineStr">
        <is>
          <t>Vertrauenswürdigkeitsstufe 4+</t>
        </is>
      </c>
      <c r="S135" s="2" t="inlineStr">
        <is>
          <t>2</t>
        </is>
      </c>
      <c r="T135" s="2" t="inlineStr">
        <is>
          <t/>
        </is>
      </c>
      <c r="U135" t="inlineStr">
        <is>
          <t>Common Criteria Prüftiefe</t>
        </is>
      </c>
      <c r="V135" s="2" t="inlineStr">
        <is>
          <t>επίπεδο διασφάλισης της αξιολόγησης 4+</t>
        </is>
      </c>
      <c r="W135" s="2" t="inlineStr">
        <is>
          <t>2</t>
        </is>
      </c>
      <c r="X135" s="2" t="inlineStr">
        <is>
          <t/>
        </is>
      </c>
      <c r="Y135" t="inlineStr">
        <is>
          <t/>
        </is>
      </c>
      <c r="Z135" s="2" t="inlineStr">
        <is>
          <t>EAL 4+|
Evaluation Assurance Level 4 Augmented</t>
        </is>
      </c>
      <c r="AA135" s="2" t="inlineStr">
        <is>
          <t>2|
2</t>
        </is>
      </c>
      <c r="AB135" s="2" t="inlineStr">
        <is>
          <t xml:space="preserve">|
</t>
        </is>
      </c>
      <c r="AC135" t="inlineStr">
        <is>
          <t/>
        </is>
      </c>
      <c r="AD135" s="2" t="inlineStr">
        <is>
          <t>Nivel de seguridad de la evaluación 4 superior</t>
        </is>
      </c>
      <c r="AE135" s="2" t="inlineStr">
        <is>
          <t>2</t>
        </is>
      </c>
      <c r="AF135" s="2" t="inlineStr">
        <is>
          <t/>
        </is>
      </c>
      <c r="AG135" t="inlineStr">
        <is>
          <t/>
        </is>
      </c>
      <c r="AH135" t="inlineStr">
        <is>
          <t/>
        </is>
      </c>
      <c r="AI135" t="inlineStr">
        <is>
          <t/>
        </is>
      </c>
      <c r="AJ135" t="inlineStr">
        <is>
          <t/>
        </is>
      </c>
      <c r="AK135" t="inlineStr">
        <is>
          <t/>
        </is>
      </c>
      <c r="AL135" s="2" t="inlineStr">
        <is>
          <t>korotettu arvioinnin vakuuttavuustaso 4+</t>
        </is>
      </c>
      <c r="AM135" s="2" t="inlineStr">
        <is>
          <t>2</t>
        </is>
      </c>
      <c r="AN135" s="2" t="inlineStr">
        <is>
          <t/>
        </is>
      </c>
      <c r="AO135" t="inlineStr">
        <is>
          <t/>
        </is>
      </c>
      <c r="AP135" s="2" t="inlineStr">
        <is>
          <t>Niveau d’assurance d’évaluation 4 augmenté</t>
        </is>
      </c>
      <c r="AQ135" s="2" t="inlineStr">
        <is>
          <t>2</t>
        </is>
      </c>
      <c r="AR135" s="2" t="inlineStr">
        <is>
          <t/>
        </is>
      </c>
      <c r="AS135" t="inlineStr">
        <is>
          <t/>
        </is>
      </c>
      <c r="AT135" t="inlineStr">
        <is>
          <t/>
        </is>
      </c>
      <c r="AU135" t="inlineStr">
        <is>
          <t/>
        </is>
      </c>
      <c r="AV135" t="inlineStr">
        <is>
          <t/>
        </is>
      </c>
      <c r="AW135" t="inlineStr">
        <is>
          <t/>
        </is>
      </c>
      <c r="AX135" t="inlineStr">
        <is>
          <t/>
        </is>
      </c>
      <c r="AY135" t="inlineStr">
        <is>
          <t/>
        </is>
      </c>
      <c r="AZ135" t="inlineStr">
        <is>
          <t/>
        </is>
      </c>
      <c r="BA135" t="inlineStr">
        <is>
          <t/>
        </is>
      </c>
      <c r="BB135" s="2" t="inlineStr">
        <is>
          <t>4+ biztonsági értékelési szint</t>
        </is>
      </c>
      <c r="BC135" s="2" t="inlineStr">
        <is>
          <t>2</t>
        </is>
      </c>
      <c r="BD135" s="2" t="inlineStr">
        <is>
          <t/>
        </is>
      </c>
      <c r="BE135" t="inlineStr">
        <is>
          <t/>
        </is>
      </c>
      <c r="BF135" s="2" t="inlineStr">
        <is>
          <t>Livello 4 aumentato di garanzia della valutazione</t>
        </is>
      </c>
      <c r="BG135" s="2" t="inlineStr">
        <is>
          <t>2</t>
        </is>
      </c>
      <c r="BH135" s="2" t="inlineStr">
        <is>
          <t/>
        </is>
      </c>
      <c r="BI135" t="inlineStr">
        <is>
          <t/>
        </is>
      </c>
      <c r="BJ135" t="inlineStr">
        <is>
          <t/>
        </is>
      </c>
      <c r="BK135" t="inlineStr">
        <is>
          <t/>
        </is>
      </c>
      <c r="BL135" t="inlineStr">
        <is>
          <t/>
        </is>
      </c>
      <c r="BM135" t="inlineStr">
        <is>
          <t/>
        </is>
      </c>
      <c r="BN135" t="inlineStr">
        <is>
          <t/>
        </is>
      </c>
      <c r="BO135" t="inlineStr">
        <is>
          <t/>
        </is>
      </c>
      <c r="BP135" t="inlineStr">
        <is>
          <t/>
        </is>
      </c>
      <c r="BQ135" t="inlineStr">
        <is>
          <t/>
        </is>
      </c>
      <c r="BR135" t="inlineStr">
        <is>
          <t/>
        </is>
      </c>
      <c r="BS135" t="inlineStr">
        <is>
          <t/>
        </is>
      </c>
      <c r="BT135" t="inlineStr">
        <is>
          <t/>
        </is>
      </c>
      <c r="BU135" t="inlineStr">
        <is>
          <t/>
        </is>
      </c>
      <c r="BV135" s="2" t="inlineStr">
        <is>
          <t>versterkt betrouwbaarheidsniveau 4</t>
        </is>
      </c>
      <c r="BW135" s="2" t="inlineStr">
        <is>
          <t>2</t>
        </is>
      </c>
      <c r="BX135" s="2" t="inlineStr">
        <is>
          <t/>
        </is>
      </c>
      <c r="BY135" t="inlineStr">
        <is>
          <t/>
        </is>
      </c>
      <c r="BZ135" t="inlineStr">
        <is>
          <t/>
        </is>
      </c>
      <c r="CA135" t="inlineStr">
        <is>
          <t/>
        </is>
      </c>
      <c r="CB135" t="inlineStr">
        <is>
          <t/>
        </is>
      </c>
      <c r="CC135" t="inlineStr">
        <is>
          <t/>
        </is>
      </c>
      <c r="CD135" s="2" t="inlineStr">
        <is>
          <t>Nível 4 aumentado de segurança da avaliação</t>
        </is>
      </c>
      <c r="CE135" s="2" t="inlineStr">
        <is>
          <t>2</t>
        </is>
      </c>
      <c r="CF135" s="2" t="inlineStr">
        <is>
          <t/>
        </is>
      </c>
      <c r="CG135" t="inlineStr">
        <is>
          <t/>
        </is>
      </c>
      <c r="CH135" t="inlineStr">
        <is>
          <t/>
        </is>
      </c>
      <c r="CI135" t="inlineStr">
        <is>
          <t/>
        </is>
      </c>
      <c r="CJ135" t="inlineStr">
        <is>
          <t/>
        </is>
      </c>
      <c r="CK135" t="inlineStr">
        <is>
          <t/>
        </is>
      </c>
      <c r="CL135" t="inlineStr">
        <is>
          <t/>
        </is>
      </c>
      <c r="CM135" t="inlineStr">
        <is>
          <t/>
        </is>
      </c>
      <c r="CN135" t="inlineStr">
        <is>
          <t/>
        </is>
      </c>
      <c r="CO135" t="inlineStr">
        <is>
          <t/>
        </is>
      </c>
      <c r="CP135" t="inlineStr">
        <is>
          <t/>
        </is>
      </c>
      <c r="CQ135" t="inlineStr">
        <is>
          <t/>
        </is>
      </c>
      <c r="CR135" t="inlineStr">
        <is>
          <t/>
        </is>
      </c>
      <c r="CS135" t="inlineStr">
        <is>
          <t/>
        </is>
      </c>
      <c r="CT135" t="inlineStr">
        <is>
          <t/>
        </is>
      </c>
      <c r="CU135" t="inlineStr">
        <is>
          <t/>
        </is>
      </c>
      <c r="CV135" t="inlineStr">
        <is>
          <t/>
        </is>
      </c>
      <c r="CW135" t="inlineStr">
        <is>
          <t/>
        </is>
      </c>
    </row>
    <row r="136">
      <c r="A136" s="1" t="str">
        <f>HYPERLINK("https://iate.europa.eu/entry/result/3610546/all", "3610546")</f>
        <v>3610546</v>
      </c>
      <c r="B136" t="inlineStr">
        <is>
          <t>POLITICS;EDUCATION AND COMMUNICATIONS</t>
        </is>
      </c>
      <c r="C136"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36" t="inlineStr">
        <is>
          <t>no</t>
        </is>
      </c>
      <c r="E136" t="inlineStr">
        <is>
          <t/>
        </is>
      </c>
      <c r="F136" t="inlineStr">
        <is>
          <t/>
        </is>
      </c>
      <c r="G136" t="inlineStr">
        <is>
          <t/>
        </is>
      </c>
      <c r="H136" t="inlineStr">
        <is>
          <t/>
        </is>
      </c>
      <c r="I136" t="inlineStr">
        <is>
          <t/>
        </is>
      </c>
      <c r="J136" t="inlineStr">
        <is>
          <t/>
        </is>
      </c>
      <c r="K136" t="inlineStr">
        <is>
          <t/>
        </is>
      </c>
      <c r="L136" t="inlineStr">
        <is>
          <t/>
        </is>
      </c>
      <c r="M136" t="inlineStr">
        <is>
          <t/>
        </is>
      </c>
      <c r="N136" t="inlineStr">
        <is>
          <t/>
        </is>
      </c>
      <c r="O136" t="inlineStr">
        <is>
          <t/>
        </is>
      </c>
      <c r="P136" t="inlineStr">
        <is>
          <t/>
        </is>
      </c>
      <c r="Q136" t="inlineStr">
        <is>
          <t/>
        </is>
      </c>
      <c r="R136" s="2" t="inlineStr">
        <is>
          <t>Datengruppe</t>
        </is>
      </c>
      <c r="S136" s="2" t="inlineStr">
        <is>
          <t>2</t>
        </is>
      </c>
      <c r="T136" s="2" t="inlineStr">
        <is>
          <t/>
        </is>
      </c>
      <c r="U136" t="inlineStr">
        <is>
          <t/>
        </is>
      </c>
      <c r="V136" s="2" t="inlineStr">
        <is>
          <t>ομάδα δεδομένων</t>
        </is>
      </c>
      <c r="W136" s="2" t="inlineStr">
        <is>
          <t>2</t>
        </is>
      </c>
      <c r="X136" s="2" t="inlineStr">
        <is>
          <t/>
        </is>
      </c>
      <c r="Y136" t="inlineStr">
        <is>
          <t/>
        </is>
      </c>
      <c r="Z136" s="2" t="inlineStr">
        <is>
          <t>DG|
Data Group</t>
        </is>
      </c>
      <c r="AA136" s="2" t="inlineStr">
        <is>
          <t>2|
2</t>
        </is>
      </c>
      <c r="AB136" s="2" t="inlineStr">
        <is>
          <t xml:space="preserve">|
</t>
        </is>
      </c>
      <c r="AC136" t="inlineStr">
        <is>
          <t/>
        </is>
      </c>
      <c r="AD136" t="inlineStr">
        <is>
          <t/>
        </is>
      </c>
      <c r="AE136" t="inlineStr">
        <is>
          <t/>
        </is>
      </c>
      <c r="AF136" t="inlineStr">
        <is>
          <t/>
        </is>
      </c>
      <c r="AG136" t="inlineStr">
        <is>
          <t/>
        </is>
      </c>
      <c r="AH136" t="inlineStr">
        <is>
          <t/>
        </is>
      </c>
      <c r="AI136" t="inlineStr">
        <is>
          <t/>
        </is>
      </c>
      <c r="AJ136" t="inlineStr">
        <is>
          <t/>
        </is>
      </c>
      <c r="AK136" t="inlineStr">
        <is>
          <t/>
        </is>
      </c>
      <c r="AL136" s="2" t="inlineStr">
        <is>
          <t>tietoryhmä</t>
        </is>
      </c>
      <c r="AM136" s="2" t="inlineStr">
        <is>
          <t>2</t>
        </is>
      </c>
      <c r="AN136" s="2" t="inlineStr">
        <is>
          <t/>
        </is>
      </c>
      <c r="AO136" t="inlineStr">
        <is>
          <t/>
        </is>
      </c>
      <c r="AP136" s="2" t="inlineStr">
        <is>
          <t>Groupe de données</t>
        </is>
      </c>
      <c r="AQ136" s="2" t="inlineStr">
        <is>
          <t>2</t>
        </is>
      </c>
      <c r="AR136" s="2" t="inlineStr">
        <is>
          <t/>
        </is>
      </c>
      <c r="AS136" t="inlineStr">
        <is>
          <t/>
        </is>
      </c>
      <c r="AT136" t="inlineStr">
        <is>
          <t/>
        </is>
      </c>
      <c r="AU136" t="inlineStr">
        <is>
          <t/>
        </is>
      </c>
      <c r="AV136" t="inlineStr">
        <is>
          <t/>
        </is>
      </c>
      <c r="AW136" t="inlineStr">
        <is>
          <t/>
        </is>
      </c>
      <c r="AX136" t="inlineStr">
        <is>
          <t/>
        </is>
      </c>
      <c r="AY136" t="inlineStr">
        <is>
          <t/>
        </is>
      </c>
      <c r="AZ136" t="inlineStr">
        <is>
          <t/>
        </is>
      </c>
      <c r="BA136" t="inlineStr">
        <is>
          <t/>
        </is>
      </c>
      <c r="BB136" s="2" t="inlineStr">
        <is>
          <t>adatcsoport</t>
        </is>
      </c>
      <c r="BC136" s="2" t="inlineStr">
        <is>
          <t>2</t>
        </is>
      </c>
      <c r="BD136" s="2" t="inlineStr">
        <is>
          <t/>
        </is>
      </c>
      <c r="BE136" t="inlineStr">
        <is>
          <t/>
        </is>
      </c>
      <c r="BF136" s="2" t="inlineStr">
        <is>
          <t>Gruppo di dati</t>
        </is>
      </c>
      <c r="BG136" s="2" t="inlineStr">
        <is>
          <t>2</t>
        </is>
      </c>
      <c r="BH136" s="2" t="inlineStr">
        <is>
          <t/>
        </is>
      </c>
      <c r="BI136" t="inlineStr">
        <is>
          <t/>
        </is>
      </c>
      <c r="BJ136" t="inlineStr">
        <is>
          <t/>
        </is>
      </c>
      <c r="BK136" t="inlineStr">
        <is>
          <t/>
        </is>
      </c>
      <c r="BL136" t="inlineStr">
        <is>
          <t/>
        </is>
      </c>
      <c r="BM136" t="inlineStr">
        <is>
          <t/>
        </is>
      </c>
      <c r="BN136" t="inlineStr">
        <is>
          <t/>
        </is>
      </c>
      <c r="BO136" t="inlineStr">
        <is>
          <t/>
        </is>
      </c>
      <c r="BP136" t="inlineStr">
        <is>
          <t/>
        </is>
      </c>
      <c r="BQ136" t="inlineStr">
        <is>
          <t/>
        </is>
      </c>
      <c r="BR136" t="inlineStr">
        <is>
          <t/>
        </is>
      </c>
      <c r="BS136" t="inlineStr">
        <is>
          <t/>
        </is>
      </c>
      <c r="BT136" t="inlineStr">
        <is>
          <t/>
        </is>
      </c>
      <c r="BU136" t="inlineStr">
        <is>
          <t/>
        </is>
      </c>
      <c r="BV136" s="2" t="inlineStr">
        <is>
          <t>Datagroep</t>
        </is>
      </c>
      <c r="BW136" s="2" t="inlineStr">
        <is>
          <t>2</t>
        </is>
      </c>
      <c r="BX136" s="2" t="inlineStr">
        <is>
          <t/>
        </is>
      </c>
      <c r="BY136" t="inlineStr">
        <is>
          <t/>
        </is>
      </c>
      <c r="BZ136" t="inlineStr">
        <is>
          <t/>
        </is>
      </c>
      <c r="CA136" t="inlineStr">
        <is>
          <t/>
        </is>
      </c>
      <c r="CB136" t="inlineStr">
        <is>
          <t/>
        </is>
      </c>
      <c r="CC136" t="inlineStr">
        <is>
          <t/>
        </is>
      </c>
      <c r="CD136" s="2" t="inlineStr">
        <is>
          <t>Grupo de dados</t>
        </is>
      </c>
      <c r="CE136" s="2" t="inlineStr">
        <is>
          <t>2</t>
        </is>
      </c>
      <c r="CF136" s="2" t="inlineStr">
        <is>
          <t/>
        </is>
      </c>
      <c r="CG136" t="inlineStr">
        <is>
          <t/>
        </is>
      </c>
      <c r="CH136" t="inlineStr">
        <is>
          <t/>
        </is>
      </c>
      <c r="CI136" t="inlineStr">
        <is>
          <t/>
        </is>
      </c>
      <c r="CJ136" t="inlineStr">
        <is>
          <t/>
        </is>
      </c>
      <c r="CK136" t="inlineStr">
        <is>
          <t/>
        </is>
      </c>
      <c r="CL136" t="inlineStr">
        <is>
          <t/>
        </is>
      </c>
      <c r="CM136" t="inlineStr">
        <is>
          <t/>
        </is>
      </c>
      <c r="CN136" t="inlineStr">
        <is>
          <t/>
        </is>
      </c>
      <c r="CO136" t="inlineStr">
        <is>
          <t/>
        </is>
      </c>
      <c r="CP136" t="inlineStr">
        <is>
          <t/>
        </is>
      </c>
      <c r="CQ136" t="inlineStr">
        <is>
          <t/>
        </is>
      </c>
      <c r="CR136" t="inlineStr">
        <is>
          <t/>
        </is>
      </c>
      <c r="CS136" t="inlineStr">
        <is>
          <t/>
        </is>
      </c>
      <c r="CT136" t="inlineStr">
        <is>
          <t/>
        </is>
      </c>
      <c r="CU136" t="inlineStr">
        <is>
          <t/>
        </is>
      </c>
      <c r="CV136" t="inlineStr">
        <is>
          <t/>
        </is>
      </c>
      <c r="CW136" t="inlineStr">
        <is>
          <t/>
        </is>
      </c>
    </row>
    <row r="137">
      <c r="A137" s="1" t="str">
        <f>HYPERLINK("https://iate.europa.eu/entry/result/3610566/all", "3610566")</f>
        <v>3610566</v>
      </c>
      <c r="B137" t="inlineStr">
        <is>
          <t>POLITICS;EDUCATION AND COMMUNICATIONS</t>
        </is>
      </c>
      <c r="C137"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37" t="inlineStr">
        <is>
          <t>no</t>
        </is>
      </c>
      <c r="E137" t="inlineStr">
        <is>
          <t/>
        </is>
      </c>
      <c r="F137" t="inlineStr">
        <is>
          <t/>
        </is>
      </c>
      <c r="G137" t="inlineStr">
        <is>
          <t/>
        </is>
      </c>
      <c r="H137" t="inlineStr">
        <is>
          <t/>
        </is>
      </c>
      <c r="I137" t="inlineStr">
        <is>
          <t/>
        </is>
      </c>
      <c r="J137" t="inlineStr">
        <is>
          <t/>
        </is>
      </c>
      <c r="K137" t="inlineStr">
        <is>
          <t/>
        </is>
      </c>
      <c r="L137" t="inlineStr">
        <is>
          <t/>
        </is>
      </c>
      <c r="M137" t="inlineStr">
        <is>
          <t/>
        </is>
      </c>
      <c r="N137" t="inlineStr">
        <is>
          <t/>
        </is>
      </c>
      <c r="O137" t="inlineStr">
        <is>
          <t/>
        </is>
      </c>
      <c r="P137" t="inlineStr">
        <is>
          <t/>
        </is>
      </c>
      <c r="Q137" t="inlineStr">
        <is>
          <t/>
        </is>
      </c>
      <c r="R137" s="2" t="inlineStr">
        <is>
          <t>Verzeichnis für öffentliche Schlüssel</t>
        </is>
      </c>
      <c r="S137" s="2" t="inlineStr">
        <is>
          <t>2</t>
        </is>
      </c>
      <c r="T137" s="2" t="inlineStr">
        <is>
          <t/>
        </is>
      </c>
      <c r="U137" t="inlineStr">
        <is>
          <t/>
        </is>
      </c>
      <c r="V137" s="2" t="inlineStr">
        <is>
          <t>δημόσιο βασικό ευρετήριο</t>
        </is>
      </c>
      <c r="W137" s="2" t="inlineStr">
        <is>
          <t>2</t>
        </is>
      </c>
      <c r="X137" s="2" t="inlineStr">
        <is>
          <t/>
        </is>
      </c>
      <c r="Y137" t="inlineStr">
        <is>
          <t/>
        </is>
      </c>
      <c r="Z137" s="2" t="inlineStr">
        <is>
          <t>PKD|
Public Key Directory</t>
        </is>
      </c>
      <c r="AA137" s="2" t="inlineStr">
        <is>
          <t>2|
2</t>
        </is>
      </c>
      <c r="AB137" s="2" t="inlineStr">
        <is>
          <t xml:space="preserve">|
</t>
        </is>
      </c>
      <c r="AC137" t="inlineStr">
        <is>
          <t/>
        </is>
      </c>
      <c r="AD137" s="2" t="inlineStr">
        <is>
          <t>Directorio de claves públicas</t>
        </is>
      </c>
      <c r="AE137" s="2" t="inlineStr">
        <is>
          <t>2</t>
        </is>
      </c>
      <c r="AF137" s="2" t="inlineStr">
        <is>
          <t/>
        </is>
      </c>
      <c r="AG137" t="inlineStr">
        <is>
          <t/>
        </is>
      </c>
      <c r="AH137" t="inlineStr">
        <is>
          <t/>
        </is>
      </c>
      <c r="AI137" t="inlineStr">
        <is>
          <t/>
        </is>
      </c>
      <c r="AJ137" t="inlineStr">
        <is>
          <t/>
        </is>
      </c>
      <c r="AK137" t="inlineStr">
        <is>
          <t/>
        </is>
      </c>
      <c r="AL137" s="2" t="inlineStr">
        <is>
          <t>Public Key Directory -rekisteri</t>
        </is>
      </c>
      <c r="AM137" s="2" t="inlineStr">
        <is>
          <t>2</t>
        </is>
      </c>
      <c r="AN137" s="2" t="inlineStr">
        <is>
          <t/>
        </is>
      </c>
      <c r="AO137" t="inlineStr">
        <is>
          <t/>
        </is>
      </c>
      <c r="AP137" s="2" t="inlineStr">
        <is>
          <t>RCP|
répertoire de clés publiques</t>
        </is>
      </c>
      <c r="AQ137" s="2" t="inlineStr">
        <is>
          <t>2|
2</t>
        </is>
      </c>
      <c r="AR137" s="2" t="inlineStr">
        <is>
          <t xml:space="preserve">|
</t>
        </is>
      </c>
      <c r="AS137" t="inlineStr">
        <is>
          <t/>
        </is>
      </c>
      <c r="AT137" t="inlineStr">
        <is>
          <t/>
        </is>
      </c>
      <c r="AU137" t="inlineStr">
        <is>
          <t/>
        </is>
      </c>
      <c r="AV137" t="inlineStr">
        <is>
          <t/>
        </is>
      </c>
      <c r="AW137" t="inlineStr">
        <is>
          <t/>
        </is>
      </c>
      <c r="AX137" t="inlineStr">
        <is>
          <t/>
        </is>
      </c>
      <c r="AY137" t="inlineStr">
        <is>
          <t/>
        </is>
      </c>
      <c r="AZ137" t="inlineStr">
        <is>
          <t/>
        </is>
      </c>
      <c r="BA137" t="inlineStr">
        <is>
          <t/>
        </is>
      </c>
      <c r="BB137" s="2" t="inlineStr">
        <is>
          <t>nyilvános kulcstár</t>
        </is>
      </c>
      <c r="BC137" s="2" t="inlineStr">
        <is>
          <t>2</t>
        </is>
      </c>
      <c r="BD137" s="2" t="inlineStr">
        <is>
          <t/>
        </is>
      </c>
      <c r="BE137" t="inlineStr">
        <is>
          <t/>
        </is>
      </c>
      <c r="BF137" s="2" t="inlineStr">
        <is>
          <t>repertorio di chiavi pubbliche</t>
        </is>
      </c>
      <c r="BG137" s="2" t="inlineStr">
        <is>
          <t>2</t>
        </is>
      </c>
      <c r="BH137" s="2" t="inlineStr">
        <is>
          <t/>
        </is>
      </c>
      <c r="BI137" t="inlineStr">
        <is>
          <t/>
        </is>
      </c>
      <c r="BJ137" t="inlineStr">
        <is>
          <t/>
        </is>
      </c>
      <c r="BK137" t="inlineStr">
        <is>
          <t/>
        </is>
      </c>
      <c r="BL137" t="inlineStr">
        <is>
          <t/>
        </is>
      </c>
      <c r="BM137" t="inlineStr">
        <is>
          <t/>
        </is>
      </c>
      <c r="BN137" t="inlineStr">
        <is>
          <t/>
        </is>
      </c>
      <c r="BO137" t="inlineStr">
        <is>
          <t/>
        </is>
      </c>
      <c r="BP137" t="inlineStr">
        <is>
          <t/>
        </is>
      </c>
      <c r="BQ137" t="inlineStr">
        <is>
          <t/>
        </is>
      </c>
      <c r="BR137" t="inlineStr">
        <is>
          <t/>
        </is>
      </c>
      <c r="BS137" t="inlineStr">
        <is>
          <t/>
        </is>
      </c>
      <c r="BT137" t="inlineStr">
        <is>
          <t/>
        </is>
      </c>
      <c r="BU137" t="inlineStr">
        <is>
          <t/>
        </is>
      </c>
      <c r="BV137" s="2" t="inlineStr">
        <is>
          <t>publieke sleutel</t>
        </is>
      </c>
      <c r="BW137" s="2" t="inlineStr">
        <is>
          <t>2</t>
        </is>
      </c>
      <c r="BX137" s="2" t="inlineStr">
        <is>
          <t/>
        </is>
      </c>
      <c r="BY137" t="inlineStr">
        <is>
          <t/>
        </is>
      </c>
      <c r="BZ137" t="inlineStr">
        <is>
          <t/>
        </is>
      </c>
      <c r="CA137" t="inlineStr">
        <is>
          <t/>
        </is>
      </c>
      <c r="CB137" t="inlineStr">
        <is>
          <t/>
        </is>
      </c>
      <c r="CC137" t="inlineStr">
        <is>
          <t/>
        </is>
      </c>
      <c r="CD137" s="2" t="inlineStr">
        <is>
          <t>Diretório de chaves públicas|
PCD</t>
        </is>
      </c>
      <c r="CE137" s="2" t="inlineStr">
        <is>
          <t>2|
2</t>
        </is>
      </c>
      <c r="CF137" s="2" t="inlineStr">
        <is>
          <t xml:space="preserve">|
</t>
        </is>
      </c>
      <c r="CG137" t="inlineStr">
        <is>
          <t/>
        </is>
      </c>
      <c r="CH137" t="inlineStr">
        <is>
          <t/>
        </is>
      </c>
      <c r="CI137" t="inlineStr">
        <is>
          <t/>
        </is>
      </c>
      <c r="CJ137" t="inlineStr">
        <is>
          <t/>
        </is>
      </c>
      <c r="CK137" t="inlineStr">
        <is>
          <t/>
        </is>
      </c>
      <c r="CL137" t="inlineStr">
        <is>
          <t/>
        </is>
      </c>
      <c r="CM137" t="inlineStr">
        <is>
          <t/>
        </is>
      </c>
      <c r="CN137" t="inlineStr">
        <is>
          <t/>
        </is>
      </c>
      <c r="CO137" t="inlineStr">
        <is>
          <t/>
        </is>
      </c>
      <c r="CP137" t="inlineStr">
        <is>
          <t/>
        </is>
      </c>
      <c r="CQ137" t="inlineStr">
        <is>
          <t/>
        </is>
      </c>
      <c r="CR137" t="inlineStr">
        <is>
          <t/>
        </is>
      </c>
      <c r="CS137" t="inlineStr">
        <is>
          <t/>
        </is>
      </c>
      <c r="CT137" t="inlineStr">
        <is>
          <t/>
        </is>
      </c>
      <c r="CU137" t="inlineStr">
        <is>
          <t/>
        </is>
      </c>
      <c r="CV137" t="inlineStr">
        <is>
          <t/>
        </is>
      </c>
      <c r="CW137" t="inlineStr">
        <is>
          <t/>
        </is>
      </c>
    </row>
    <row r="138">
      <c r="A138" s="1" t="str">
        <f>HYPERLINK("https://iate.europa.eu/entry/result/3610494/all", "3610494")</f>
        <v>3610494</v>
      </c>
      <c r="B138" t="inlineStr">
        <is>
          <t>POLITICS;EDUCATION AND COMMUNICATIONS</t>
        </is>
      </c>
      <c r="C138"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38" t="inlineStr">
        <is>
          <t>no</t>
        </is>
      </c>
      <c r="E138" t="inlineStr">
        <is>
          <t/>
        </is>
      </c>
      <c r="F138" t="inlineStr">
        <is>
          <t/>
        </is>
      </c>
      <c r="G138" t="inlineStr">
        <is>
          <t/>
        </is>
      </c>
      <c r="H138" t="inlineStr">
        <is>
          <t/>
        </is>
      </c>
      <c r="I138" t="inlineStr">
        <is>
          <t/>
        </is>
      </c>
      <c r="J138" t="inlineStr">
        <is>
          <t/>
        </is>
      </c>
      <c r="K138" t="inlineStr">
        <is>
          <t/>
        </is>
      </c>
      <c r="L138" t="inlineStr">
        <is>
          <t/>
        </is>
      </c>
      <c r="M138" t="inlineStr">
        <is>
          <t/>
        </is>
      </c>
      <c r="N138" t="inlineStr">
        <is>
          <t/>
        </is>
      </c>
      <c r="O138" t="inlineStr">
        <is>
          <t/>
        </is>
      </c>
      <c r="P138" t="inlineStr">
        <is>
          <t/>
        </is>
      </c>
      <c r="Q138" t="inlineStr">
        <is>
          <t/>
        </is>
      </c>
      <c r="R138" s="2" t="inlineStr">
        <is>
          <t>Anwendungskennungs-Erweiterung des Providers</t>
        </is>
      </c>
      <c r="S138" s="2" t="inlineStr">
        <is>
          <t>2</t>
        </is>
      </c>
      <c r="T138" s="2" t="inlineStr">
        <is>
          <t/>
        </is>
      </c>
      <c r="U138" t="inlineStr">
        <is>
          <t/>
        </is>
      </c>
      <c r="V138" s="2" t="inlineStr">
        <is>
          <t>επέκταση αναγνωριστικού ιδιοταγούς εφαρμογής</t>
        </is>
      </c>
      <c r="W138" s="2" t="inlineStr">
        <is>
          <t>2</t>
        </is>
      </c>
      <c r="X138" s="2" t="inlineStr">
        <is>
          <t/>
        </is>
      </c>
      <c r="Y138" t="inlineStr">
        <is>
          <t/>
        </is>
      </c>
      <c r="Z138" s="2" t="inlineStr">
        <is>
          <t>PIX|
Proprietary Application Identifier Extension</t>
        </is>
      </c>
      <c r="AA138" s="2" t="inlineStr">
        <is>
          <t>2|
2</t>
        </is>
      </c>
      <c r="AB138" s="2" t="inlineStr">
        <is>
          <t xml:space="preserve">|
</t>
        </is>
      </c>
      <c r="AC138" t="inlineStr">
        <is>
          <t/>
        </is>
      </c>
      <c r="AD138" s="2" t="inlineStr">
        <is>
          <t>EIP|
Extensión del identificador de la aplicación patentada</t>
        </is>
      </c>
      <c r="AE138" s="2" t="inlineStr">
        <is>
          <t>2|
2</t>
        </is>
      </c>
      <c r="AF138" s="2" t="inlineStr">
        <is>
          <t xml:space="preserve">|
</t>
        </is>
      </c>
      <c r="AG138" t="inlineStr">
        <is>
          <t/>
        </is>
      </c>
      <c r="AH138" t="inlineStr">
        <is>
          <t/>
        </is>
      </c>
      <c r="AI138" t="inlineStr">
        <is>
          <t/>
        </is>
      </c>
      <c r="AJ138" t="inlineStr">
        <is>
          <t/>
        </is>
      </c>
      <c r="AK138" t="inlineStr">
        <is>
          <t/>
        </is>
      </c>
      <c r="AL138" s="2" t="inlineStr">
        <is>
          <t>valmistajakohtainen sovellustunnisteen tarkennin</t>
        </is>
      </c>
      <c r="AM138" s="2" t="inlineStr">
        <is>
          <t>2</t>
        </is>
      </c>
      <c r="AN138" s="2" t="inlineStr">
        <is>
          <t/>
        </is>
      </c>
      <c r="AO138" t="inlineStr">
        <is>
          <t/>
        </is>
      </c>
      <c r="AP138" s="2" t="inlineStr">
        <is>
          <t>extension d’identifiant propriétaire|
Extension de l’identifiant d’application exclusif</t>
        </is>
      </c>
      <c r="AQ138" s="2" t="inlineStr">
        <is>
          <t>2|
2</t>
        </is>
      </c>
      <c r="AR138" s="2" t="inlineStr">
        <is>
          <t xml:space="preserve">|
</t>
        </is>
      </c>
      <c r="AS138" t="inlineStr">
        <is>
          <t/>
        </is>
      </c>
      <c r="AT138" t="inlineStr">
        <is>
          <t/>
        </is>
      </c>
      <c r="AU138" t="inlineStr">
        <is>
          <t/>
        </is>
      </c>
      <c r="AV138" t="inlineStr">
        <is>
          <t/>
        </is>
      </c>
      <c r="AW138" t="inlineStr">
        <is>
          <t/>
        </is>
      </c>
      <c r="AX138" t="inlineStr">
        <is>
          <t/>
        </is>
      </c>
      <c r="AY138" t="inlineStr">
        <is>
          <t/>
        </is>
      </c>
      <c r="AZ138" t="inlineStr">
        <is>
          <t/>
        </is>
      </c>
      <c r="BA138" t="inlineStr">
        <is>
          <t/>
        </is>
      </c>
      <c r="BB138" s="2" t="inlineStr">
        <is>
          <t>szolgáltató alkalmazásazonosító kiterjesztése</t>
        </is>
      </c>
      <c r="BC138" s="2" t="inlineStr">
        <is>
          <t>2</t>
        </is>
      </c>
      <c r="BD138" s="2" t="inlineStr">
        <is>
          <t/>
        </is>
      </c>
      <c r="BE138" t="inlineStr">
        <is>
          <t/>
        </is>
      </c>
      <c r="BF138" s="2" t="inlineStr">
        <is>
          <t>Estensione dell’identificatore dell’applicazione esclusivo</t>
        </is>
      </c>
      <c r="BG138" s="2" t="inlineStr">
        <is>
          <t>2</t>
        </is>
      </c>
      <c r="BH138" s="2" t="inlineStr">
        <is>
          <t/>
        </is>
      </c>
      <c r="BI138" t="inlineStr">
        <is>
          <t/>
        </is>
      </c>
      <c r="BJ138" t="inlineStr">
        <is>
          <t/>
        </is>
      </c>
      <c r="BK138" t="inlineStr">
        <is>
          <t/>
        </is>
      </c>
      <c r="BL138" t="inlineStr">
        <is>
          <t/>
        </is>
      </c>
      <c r="BM138" t="inlineStr">
        <is>
          <t/>
        </is>
      </c>
      <c r="BN138" t="inlineStr">
        <is>
          <t/>
        </is>
      </c>
      <c r="BO138" t="inlineStr">
        <is>
          <t/>
        </is>
      </c>
      <c r="BP138" t="inlineStr">
        <is>
          <t/>
        </is>
      </c>
      <c r="BQ138" t="inlineStr">
        <is>
          <t/>
        </is>
      </c>
      <c r="BR138" t="inlineStr">
        <is>
          <t/>
        </is>
      </c>
      <c r="BS138" t="inlineStr">
        <is>
          <t/>
        </is>
      </c>
      <c r="BT138" t="inlineStr">
        <is>
          <t/>
        </is>
      </c>
      <c r="BU138" t="inlineStr">
        <is>
          <t/>
        </is>
      </c>
      <c r="BV138" s="2" t="inlineStr">
        <is>
          <t>Extensie voor de eigendomsidentificatie van de applicatie</t>
        </is>
      </c>
      <c r="BW138" s="2" t="inlineStr">
        <is>
          <t>2</t>
        </is>
      </c>
      <c r="BX138" s="2" t="inlineStr">
        <is>
          <t/>
        </is>
      </c>
      <c r="BY138" t="inlineStr">
        <is>
          <t/>
        </is>
      </c>
      <c r="BZ138" t="inlineStr">
        <is>
          <t/>
        </is>
      </c>
      <c r="CA138" t="inlineStr">
        <is>
          <t/>
        </is>
      </c>
      <c r="CB138" t="inlineStr">
        <is>
          <t/>
        </is>
      </c>
      <c r="CC138" t="inlineStr">
        <is>
          <t/>
        </is>
      </c>
      <c r="CD138" s="2" t="inlineStr">
        <is>
          <t>Extensão exclusiva do identificador de aplicação</t>
        </is>
      </c>
      <c r="CE138" s="2" t="inlineStr">
        <is>
          <t>2</t>
        </is>
      </c>
      <c r="CF138" s="2" t="inlineStr">
        <is>
          <t/>
        </is>
      </c>
      <c r="CG138" t="inlineStr">
        <is>
          <t/>
        </is>
      </c>
      <c r="CH138" t="inlineStr">
        <is>
          <t/>
        </is>
      </c>
      <c r="CI138" t="inlineStr">
        <is>
          <t/>
        </is>
      </c>
      <c r="CJ138" t="inlineStr">
        <is>
          <t/>
        </is>
      </c>
      <c r="CK138" t="inlineStr">
        <is>
          <t/>
        </is>
      </c>
      <c r="CL138" t="inlineStr">
        <is>
          <t/>
        </is>
      </c>
      <c r="CM138" t="inlineStr">
        <is>
          <t/>
        </is>
      </c>
      <c r="CN138" t="inlineStr">
        <is>
          <t/>
        </is>
      </c>
      <c r="CO138" t="inlineStr">
        <is>
          <t/>
        </is>
      </c>
      <c r="CP138" t="inlineStr">
        <is>
          <t/>
        </is>
      </c>
      <c r="CQ138" t="inlineStr">
        <is>
          <t/>
        </is>
      </c>
      <c r="CR138" t="inlineStr">
        <is>
          <t/>
        </is>
      </c>
      <c r="CS138" t="inlineStr">
        <is>
          <t/>
        </is>
      </c>
      <c r="CT138" t="inlineStr">
        <is>
          <t/>
        </is>
      </c>
      <c r="CU138" t="inlineStr">
        <is>
          <t/>
        </is>
      </c>
      <c r="CV138" t="inlineStr">
        <is>
          <t/>
        </is>
      </c>
      <c r="CW138" t="inlineStr">
        <is>
          <t/>
        </is>
      </c>
    </row>
    <row r="139">
      <c r="A139" s="1" t="str">
        <f>HYPERLINK("https://iate.europa.eu/entry/result/3610482/all", "3610482")</f>
        <v>3610482</v>
      </c>
      <c r="B139" t="inlineStr">
        <is>
          <t>POLITICS;EDUCATION AND COMMUNICATIONS</t>
        </is>
      </c>
      <c r="C139"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39" t="inlineStr">
        <is>
          <t>no</t>
        </is>
      </c>
      <c r="E139" t="inlineStr">
        <is>
          <t/>
        </is>
      </c>
      <c r="F139" t="inlineStr">
        <is>
          <t/>
        </is>
      </c>
      <c r="G139" t="inlineStr">
        <is>
          <t/>
        </is>
      </c>
      <c r="H139" t="inlineStr">
        <is>
          <t/>
        </is>
      </c>
      <c r="I139" t="inlineStr">
        <is>
          <t/>
        </is>
      </c>
      <c r="J139" t="inlineStr">
        <is>
          <t/>
        </is>
      </c>
      <c r="K139" t="inlineStr">
        <is>
          <t/>
        </is>
      </c>
      <c r="L139" t="inlineStr">
        <is>
          <t/>
        </is>
      </c>
      <c r="M139" t="inlineStr">
        <is>
          <t/>
        </is>
      </c>
      <c r="N139" t="inlineStr">
        <is>
          <t/>
        </is>
      </c>
      <c r="O139" t="inlineStr">
        <is>
          <t/>
        </is>
      </c>
      <c r="P139" t="inlineStr">
        <is>
          <t/>
        </is>
      </c>
      <c r="Q139" t="inlineStr">
        <is>
          <t/>
        </is>
      </c>
      <c r="R139" s="2" t="inlineStr">
        <is>
          <t>kontaktlose Chipkarte</t>
        </is>
      </c>
      <c r="S139" s="2" t="inlineStr">
        <is>
          <t>2</t>
        </is>
      </c>
      <c r="T139" s="2" t="inlineStr">
        <is>
          <t/>
        </is>
      </c>
      <c r="U139" t="inlineStr">
        <is>
          <t/>
        </is>
      </c>
      <c r="V139" s="2" t="inlineStr">
        <is>
          <t>ανεπαφική κάρτα ολοκληρωμένου κυκλώματος</t>
        </is>
      </c>
      <c r="W139" s="2" t="inlineStr">
        <is>
          <t>2</t>
        </is>
      </c>
      <c r="X139" s="2" t="inlineStr">
        <is>
          <t/>
        </is>
      </c>
      <c r="Y139" t="inlineStr">
        <is>
          <t/>
        </is>
      </c>
      <c r="Z139" s="2" t="inlineStr">
        <is>
          <t>PICC|
Proximity Integrated Circuit Card</t>
        </is>
      </c>
      <c r="AA139" s="2" t="inlineStr">
        <is>
          <t>2|
2</t>
        </is>
      </c>
      <c r="AB139" s="2" t="inlineStr">
        <is>
          <t xml:space="preserve">|
</t>
        </is>
      </c>
      <c r="AC139" t="inlineStr">
        <is>
          <t/>
        </is>
      </c>
      <c r="AD139" s="2" t="inlineStr">
        <is>
          <t>TCIP|
Tarjeta de circuito integrado de proximidad</t>
        </is>
      </c>
      <c r="AE139" s="2" t="inlineStr">
        <is>
          <t>2|
2</t>
        </is>
      </c>
      <c r="AF139" s="2" t="inlineStr">
        <is>
          <t xml:space="preserve">|
</t>
        </is>
      </c>
      <c r="AG139" t="inlineStr">
        <is>
          <t/>
        </is>
      </c>
      <c r="AH139" t="inlineStr">
        <is>
          <t/>
        </is>
      </c>
      <c r="AI139" t="inlineStr">
        <is>
          <t/>
        </is>
      </c>
      <c r="AJ139" t="inlineStr">
        <is>
          <t/>
        </is>
      </c>
      <c r="AK139" t="inlineStr">
        <is>
          <t/>
        </is>
      </c>
      <c r="AL139" s="2" t="inlineStr">
        <is>
          <t>ähiluettava integroidulla piirillä varustettu kortti</t>
        </is>
      </c>
      <c r="AM139" s="2" t="inlineStr">
        <is>
          <t>2</t>
        </is>
      </c>
      <c r="AN139" s="2" t="inlineStr">
        <is>
          <t/>
        </is>
      </c>
      <c r="AO139" t="inlineStr">
        <is>
          <t/>
        </is>
      </c>
      <c r="AP139" s="2" t="inlineStr">
        <is>
          <t>Carte à circuit intégré de proximité|
CCIP</t>
        </is>
      </c>
      <c r="AQ139" s="2" t="inlineStr">
        <is>
          <t>2|
2</t>
        </is>
      </c>
      <c r="AR139" s="2" t="inlineStr">
        <is>
          <t xml:space="preserve">|
</t>
        </is>
      </c>
      <c r="AS139" t="inlineStr">
        <is>
          <t/>
        </is>
      </c>
      <c r="AT139" t="inlineStr">
        <is>
          <t/>
        </is>
      </c>
      <c r="AU139" t="inlineStr">
        <is>
          <t/>
        </is>
      </c>
      <c r="AV139" t="inlineStr">
        <is>
          <t/>
        </is>
      </c>
      <c r="AW139" t="inlineStr">
        <is>
          <t/>
        </is>
      </c>
      <c r="AX139" t="inlineStr">
        <is>
          <t/>
        </is>
      </c>
      <c r="AY139" t="inlineStr">
        <is>
          <t/>
        </is>
      </c>
      <c r="AZ139" t="inlineStr">
        <is>
          <t/>
        </is>
      </c>
      <c r="BA139" t="inlineStr">
        <is>
          <t/>
        </is>
      </c>
      <c r="BB139" s="2" t="inlineStr">
        <is>
          <t>érintkezésmentes integrált áramkörű kártya</t>
        </is>
      </c>
      <c r="BC139" s="2" t="inlineStr">
        <is>
          <t>2</t>
        </is>
      </c>
      <c r="BD139" s="2" t="inlineStr">
        <is>
          <t/>
        </is>
      </c>
      <c r="BE139" t="inlineStr">
        <is>
          <t/>
        </is>
      </c>
      <c r="BF139" s="2" t="inlineStr">
        <is>
          <t>Carta di prossimità a circuito integrato</t>
        </is>
      </c>
      <c r="BG139" s="2" t="inlineStr">
        <is>
          <t>2</t>
        </is>
      </c>
      <c r="BH139" s="2" t="inlineStr">
        <is>
          <t/>
        </is>
      </c>
      <c r="BI139" t="inlineStr">
        <is>
          <t/>
        </is>
      </c>
      <c r="BJ139" t="inlineStr">
        <is>
          <t/>
        </is>
      </c>
      <c r="BK139" t="inlineStr">
        <is>
          <t/>
        </is>
      </c>
      <c r="BL139" t="inlineStr">
        <is>
          <t/>
        </is>
      </c>
      <c r="BM139" t="inlineStr">
        <is>
          <t/>
        </is>
      </c>
      <c r="BN139" t="inlineStr">
        <is>
          <t/>
        </is>
      </c>
      <c r="BO139" t="inlineStr">
        <is>
          <t/>
        </is>
      </c>
      <c r="BP139" t="inlineStr">
        <is>
          <t/>
        </is>
      </c>
      <c r="BQ139" t="inlineStr">
        <is>
          <t/>
        </is>
      </c>
      <c r="BR139" t="inlineStr">
        <is>
          <t/>
        </is>
      </c>
      <c r="BS139" t="inlineStr">
        <is>
          <t/>
        </is>
      </c>
      <c r="BT139" t="inlineStr">
        <is>
          <t/>
        </is>
      </c>
      <c r="BU139" t="inlineStr">
        <is>
          <t/>
        </is>
      </c>
      <c r="BV139" s="2" t="inlineStr">
        <is>
          <t>Contactloze chipkaart</t>
        </is>
      </c>
      <c r="BW139" s="2" t="inlineStr">
        <is>
          <t>2</t>
        </is>
      </c>
      <c r="BX139" s="2" t="inlineStr">
        <is>
          <t/>
        </is>
      </c>
      <c r="BY139" t="inlineStr">
        <is>
          <t/>
        </is>
      </c>
      <c r="BZ139" t="inlineStr">
        <is>
          <t/>
        </is>
      </c>
      <c r="CA139" t="inlineStr">
        <is>
          <t/>
        </is>
      </c>
      <c r="CB139" t="inlineStr">
        <is>
          <t/>
        </is>
      </c>
      <c r="CC139" t="inlineStr">
        <is>
          <t/>
        </is>
      </c>
      <c r="CD139" s="2" t="inlineStr">
        <is>
          <t>Cartão de proximidade com circuito integrado</t>
        </is>
      </c>
      <c r="CE139" s="2" t="inlineStr">
        <is>
          <t>2</t>
        </is>
      </c>
      <c r="CF139" s="2" t="inlineStr">
        <is>
          <t/>
        </is>
      </c>
      <c r="CG139" t="inlineStr">
        <is>
          <t/>
        </is>
      </c>
      <c r="CH139" t="inlineStr">
        <is>
          <t/>
        </is>
      </c>
      <c r="CI139" t="inlineStr">
        <is>
          <t/>
        </is>
      </c>
      <c r="CJ139" t="inlineStr">
        <is>
          <t/>
        </is>
      </c>
      <c r="CK139" t="inlineStr">
        <is>
          <t/>
        </is>
      </c>
      <c r="CL139" t="inlineStr">
        <is>
          <t/>
        </is>
      </c>
      <c r="CM139" t="inlineStr">
        <is>
          <t/>
        </is>
      </c>
      <c r="CN139" t="inlineStr">
        <is>
          <t/>
        </is>
      </c>
      <c r="CO139" t="inlineStr">
        <is>
          <t/>
        </is>
      </c>
      <c r="CP139" t="inlineStr">
        <is>
          <t/>
        </is>
      </c>
      <c r="CQ139" t="inlineStr">
        <is>
          <t/>
        </is>
      </c>
      <c r="CR139" t="inlineStr">
        <is>
          <t/>
        </is>
      </c>
      <c r="CS139" t="inlineStr">
        <is>
          <t/>
        </is>
      </c>
      <c r="CT139" t="inlineStr">
        <is>
          <t/>
        </is>
      </c>
      <c r="CU139" t="inlineStr">
        <is>
          <t/>
        </is>
      </c>
      <c r="CV139" t="inlineStr">
        <is>
          <t/>
        </is>
      </c>
      <c r="CW139" t="inlineStr">
        <is>
          <t/>
        </is>
      </c>
    </row>
    <row r="140">
      <c r="A140" s="1" t="str">
        <f>HYPERLINK("https://iate.europa.eu/entry/result/3610524/all", "3610524")</f>
        <v>3610524</v>
      </c>
      <c r="B140" t="inlineStr">
        <is>
          <t>POLITICS;EDUCATION AND COMMUNICATIONS</t>
        </is>
      </c>
      <c r="C140"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40" t="inlineStr">
        <is>
          <t>no</t>
        </is>
      </c>
      <c r="E140" t="inlineStr">
        <is>
          <t/>
        </is>
      </c>
      <c r="F140" t="inlineStr">
        <is>
          <t/>
        </is>
      </c>
      <c r="G140" t="inlineStr">
        <is>
          <t/>
        </is>
      </c>
      <c r="H140" t="inlineStr">
        <is>
          <t/>
        </is>
      </c>
      <c r="I140" t="inlineStr">
        <is>
          <t/>
        </is>
      </c>
      <c r="J140" t="inlineStr">
        <is>
          <t/>
        </is>
      </c>
      <c r="K140" t="inlineStr">
        <is>
          <t/>
        </is>
      </c>
      <c r="L140" t="inlineStr">
        <is>
          <t/>
        </is>
      </c>
      <c r="M140" t="inlineStr">
        <is>
          <t/>
        </is>
      </c>
      <c r="N140" t="inlineStr">
        <is>
          <t/>
        </is>
      </c>
      <c r="O140" t="inlineStr">
        <is>
          <t/>
        </is>
      </c>
      <c r="P140" t="inlineStr">
        <is>
          <t/>
        </is>
      </c>
      <c r="Q140" t="inlineStr">
        <is>
          <t/>
        </is>
      </c>
      <c r="R140" s="2" t="inlineStr">
        <is>
          <t>Kennung der Elementardatei</t>
        </is>
      </c>
      <c r="S140" s="2" t="inlineStr">
        <is>
          <t>2</t>
        </is>
      </c>
      <c r="T140" s="2" t="inlineStr">
        <is>
          <t/>
        </is>
      </c>
      <c r="U140" t="inlineStr">
        <is>
          <t/>
        </is>
      </c>
      <c r="V140" s="2" t="inlineStr">
        <is>
          <t>αναγνωριστικό στοιχειώδους φακέλου</t>
        </is>
      </c>
      <c r="W140" s="2" t="inlineStr">
        <is>
          <t>2</t>
        </is>
      </c>
      <c r="X140" s="2" t="inlineStr">
        <is>
          <t/>
        </is>
      </c>
      <c r="Y140" t="inlineStr">
        <is>
          <t/>
        </is>
      </c>
      <c r="Z140" s="2" t="inlineStr">
        <is>
          <t>Elementary File Identifier|
EFID</t>
        </is>
      </c>
      <c r="AA140" s="2" t="inlineStr">
        <is>
          <t>2|
2</t>
        </is>
      </c>
      <c r="AB140" s="2" t="inlineStr">
        <is>
          <t xml:space="preserve">|
</t>
        </is>
      </c>
      <c r="AC140" t="inlineStr">
        <is>
          <t/>
        </is>
      </c>
      <c r="AD140" s="2" t="inlineStr">
        <is>
          <t>IAE|
Identificador del archivo elemental</t>
        </is>
      </c>
      <c r="AE140" s="2" t="inlineStr">
        <is>
          <t>2|
2</t>
        </is>
      </c>
      <c r="AF140" s="2" t="inlineStr">
        <is>
          <t xml:space="preserve">|
</t>
        </is>
      </c>
      <c r="AG140" t="inlineStr">
        <is>
          <t/>
        </is>
      </c>
      <c r="AH140" t="inlineStr">
        <is>
          <t/>
        </is>
      </c>
      <c r="AI140" t="inlineStr">
        <is>
          <t/>
        </is>
      </c>
      <c r="AJ140" t="inlineStr">
        <is>
          <t/>
        </is>
      </c>
      <c r="AK140" t="inlineStr">
        <is>
          <t/>
        </is>
      </c>
      <c r="AL140" s="2" t="inlineStr">
        <is>
          <t>EF-tiedostotunniste</t>
        </is>
      </c>
      <c r="AM140" s="2" t="inlineStr">
        <is>
          <t>2</t>
        </is>
      </c>
      <c r="AN140" s="2" t="inlineStr">
        <is>
          <t/>
        </is>
      </c>
      <c r="AO140" t="inlineStr">
        <is>
          <t/>
        </is>
      </c>
      <c r="AP140" s="2" t="inlineStr">
        <is>
          <t>Identifiant de fichier élémentaire</t>
        </is>
      </c>
      <c r="AQ140" s="2" t="inlineStr">
        <is>
          <t>2</t>
        </is>
      </c>
      <c r="AR140" s="2" t="inlineStr">
        <is>
          <t/>
        </is>
      </c>
      <c r="AS140" t="inlineStr">
        <is>
          <t/>
        </is>
      </c>
      <c r="AT140" t="inlineStr">
        <is>
          <t/>
        </is>
      </c>
      <c r="AU140" t="inlineStr">
        <is>
          <t/>
        </is>
      </c>
      <c r="AV140" t="inlineStr">
        <is>
          <t/>
        </is>
      </c>
      <c r="AW140" t="inlineStr">
        <is>
          <t/>
        </is>
      </c>
      <c r="AX140" t="inlineStr">
        <is>
          <t/>
        </is>
      </c>
      <c r="AY140" t="inlineStr">
        <is>
          <t/>
        </is>
      </c>
      <c r="AZ140" t="inlineStr">
        <is>
          <t/>
        </is>
      </c>
      <c r="BA140" t="inlineStr">
        <is>
          <t/>
        </is>
      </c>
      <c r="BB140" s="2" t="inlineStr">
        <is>
          <t>adatállomány azonosítója</t>
        </is>
      </c>
      <c r="BC140" s="2" t="inlineStr">
        <is>
          <t>2</t>
        </is>
      </c>
      <c r="BD140" s="2" t="inlineStr">
        <is>
          <t/>
        </is>
      </c>
      <c r="BE140" t="inlineStr">
        <is>
          <t/>
        </is>
      </c>
      <c r="BF140" s="2" t="inlineStr">
        <is>
          <t>Identificativo del file elementare</t>
        </is>
      </c>
      <c r="BG140" s="2" t="inlineStr">
        <is>
          <t>2</t>
        </is>
      </c>
      <c r="BH140" s="2" t="inlineStr">
        <is>
          <t/>
        </is>
      </c>
      <c r="BI140" t="inlineStr">
        <is>
          <t/>
        </is>
      </c>
      <c r="BJ140" t="inlineStr">
        <is>
          <t/>
        </is>
      </c>
      <c r="BK140" t="inlineStr">
        <is>
          <t/>
        </is>
      </c>
      <c r="BL140" t="inlineStr">
        <is>
          <t/>
        </is>
      </c>
      <c r="BM140" t="inlineStr">
        <is>
          <t/>
        </is>
      </c>
      <c r="BN140" t="inlineStr">
        <is>
          <t/>
        </is>
      </c>
      <c r="BO140" t="inlineStr">
        <is>
          <t/>
        </is>
      </c>
      <c r="BP140" t="inlineStr">
        <is>
          <t/>
        </is>
      </c>
      <c r="BQ140" t="inlineStr">
        <is>
          <t/>
        </is>
      </c>
      <c r="BR140" t="inlineStr">
        <is>
          <t/>
        </is>
      </c>
      <c r="BS140" t="inlineStr">
        <is>
          <t/>
        </is>
      </c>
      <c r="BT140" t="inlineStr">
        <is>
          <t/>
        </is>
      </c>
      <c r="BU140" t="inlineStr">
        <is>
          <t/>
        </is>
      </c>
      <c r="BV140" s="2" t="inlineStr">
        <is>
          <t>Identificatiehoofdbestanden</t>
        </is>
      </c>
      <c r="BW140" s="2" t="inlineStr">
        <is>
          <t>2</t>
        </is>
      </c>
      <c r="BX140" s="2" t="inlineStr">
        <is>
          <t/>
        </is>
      </c>
      <c r="BY140" t="inlineStr">
        <is>
          <t/>
        </is>
      </c>
      <c r="BZ140" t="inlineStr">
        <is>
          <t/>
        </is>
      </c>
      <c r="CA140" t="inlineStr">
        <is>
          <t/>
        </is>
      </c>
      <c r="CB140" t="inlineStr">
        <is>
          <t/>
        </is>
      </c>
      <c r="CC140" t="inlineStr">
        <is>
          <t/>
        </is>
      </c>
      <c r="CD140" s="2" t="inlineStr">
        <is>
          <t>Identificador de ficheiro elementar</t>
        </is>
      </c>
      <c r="CE140" s="2" t="inlineStr">
        <is>
          <t>2</t>
        </is>
      </c>
      <c r="CF140" s="2" t="inlineStr">
        <is>
          <t/>
        </is>
      </c>
      <c r="CG140" t="inlineStr">
        <is>
          <t/>
        </is>
      </c>
      <c r="CH140" t="inlineStr">
        <is>
          <t/>
        </is>
      </c>
      <c r="CI140" t="inlineStr">
        <is>
          <t/>
        </is>
      </c>
      <c r="CJ140" t="inlineStr">
        <is>
          <t/>
        </is>
      </c>
      <c r="CK140" t="inlineStr">
        <is>
          <t/>
        </is>
      </c>
      <c r="CL140" t="inlineStr">
        <is>
          <t/>
        </is>
      </c>
      <c r="CM140" t="inlineStr">
        <is>
          <t/>
        </is>
      </c>
      <c r="CN140" t="inlineStr">
        <is>
          <t/>
        </is>
      </c>
      <c r="CO140" t="inlineStr">
        <is>
          <t/>
        </is>
      </c>
      <c r="CP140" t="inlineStr">
        <is>
          <t/>
        </is>
      </c>
      <c r="CQ140" t="inlineStr">
        <is>
          <t/>
        </is>
      </c>
      <c r="CR140" t="inlineStr">
        <is>
          <t/>
        </is>
      </c>
      <c r="CS140" t="inlineStr">
        <is>
          <t/>
        </is>
      </c>
      <c r="CT140" t="inlineStr">
        <is>
          <t/>
        </is>
      </c>
      <c r="CU140" t="inlineStr">
        <is>
          <t/>
        </is>
      </c>
      <c r="CV140" t="inlineStr">
        <is>
          <t/>
        </is>
      </c>
      <c r="CW140" t="inlineStr">
        <is>
          <t/>
        </is>
      </c>
    </row>
    <row r="141">
      <c r="A141" s="1" t="str">
        <f>HYPERLINK("https://iate.europa.eu/entry/result/3610527/all", "3610527")</f>
        <v>3610527</v>
      </c>
      <c r="B141" t="inlineStr">
        <is>
          <t>POLITICS;EDUCATION AND COMMUNICATIONS</t>
        </is>
      </c>
      <c r="C141"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41" t="inlineStr">
        <is>
          <t>no</t>
        </is>
      </c>
      <c r="E141" t="inlineStr">
        <is>
          <t/>
        </is>
      </c>
      <c r="F141" t="inlineStr">
        <is>
          <t/>
        </is>
      </c>
      <c r="G141" t="inlineStr">
        <is>
          <t/>
        </is>
      </c>
      <c r="H141" t="inlineStr">
        <is>
          <t/>
        </is>
      </c>
      <c r="I141" t="inlineStr">
        <is>
          <t/>
        </is>
      </c>
      <c r="J141" t="inlineStr">
        <is>
          <t/>
        </is>
      </c>
      <c r="K141" t="inlineStr">
        <is>
          <t/>
        </is>
      </c>
      <c r="L141" t="inlineStr">
        <is>
          <t/>
        </is>
      </c>
      <c r="M141" t="inlineStr">
        <is>
          <t/>
        </is>
      </c>
      <c r="N141" t="inlineStr">
        <is>
          <t/>
        </is>
      </c>
      <c r="O141" t="inlineStr">
        <is>
          <t/>
        </is>
      </c>
      <c r="P141" t="inlineStr">
        <is>
          <t/>
        </is>
      </c>
      <c r="Q141" t="inlineStr">
        <is>
          <t/>
        </is>
      </c>
      <c r="R141" t="inlineStr">
        <is>
          <t/>
        </is>
      </c>
      <c r="S141" t="inlineStr">
        <is>
          <t/>
        </is>
      </c>
      <c r="T141" t="inlineStr">
        <is>
          <t/>
        </is>
      </c>
      <c r="U141" t="inlineStr">
        <is>
          <t/>
        </is>
      </c>
      <c r="V141" t="inlineStr">
        <is>
          <t/>
        </is>
      </c>
      <c r="W141" t="inlineStr">
        <is>
          <t/>
        </is>
      </c>
      <c r="X141" t="inlineStr">
        <is>
          <t/>
        </is>
      </c>
      <c r="Y141" t="inlineStr">
        <is>
          <t/>
        </is>
      </c>
      <c r="Z141" s="2" t="inlineStr">
        <is>
          <t>ERZ|
Effective reading zone</t>
        </is>
      </c>
      <c r="AA141" s="2" t="inlineStr">
        <is>
          <t>2|
2</t>
        </is>
      </c>
      <c r="AB141" s="2" t="inlineStr">
        <is>
          <t xml:space="preserve">|
</t>
        </is>
      </c>
      <c r="AC141" t="inlineStr">
        <is>
          <t/>
        </is>
      </c>
      <c r="AD141" s="2" t="inlineStr">
        <is>
          <t>ZLE|
Zona de lectura efectiva</t>
        </is>
      </c>
      <c r="AE141" s="2" t="inlineStr">
        <is>
          <t>2|
2</t>
        </is>
      </c>
      <c r="AF141" s="2" t="inlineStr">
        <is>
          <t xml:space="preserve">|
</t>
        </is>
      </c>
      <c r="AG141" t="inlineStr">
        <is>
          <t/>
        </is>
      </c>
      <c r="AH141" t="inlineStr">
        <is>
          <t/>
        </is>
      </c>
      <c r="AI141" t="inlineStr">
        <is>
          <t/>
        </is>
      </c>
      <c r="AJ141" t="inlineStr">
        <is>
          <t/>
        </is>
      </c>
      <c r="AK141" t="inlineStr">
        <is>
          <t/>
        </is>
      </c>
      <c r="AL141" t="inlineStr">
        <is>
          <t/>
        </is>
      </c>
      <c r="AM141" t="inlineStr">
        <is>
          <t/>
        </is>
      </c>
      <c r="AN141" t="inlineStr">
        <is>
          <t/>
        </is>
      </c>
      <c r="AO141" t="inlineStr">
        <is>
          <t/>
        </is>
      </c>
      <c r="AP141" s="2" t="inlineStr">
        <is>
          <t>Zone de lecture effective|
ZLE</t>
        </is>
      </c>
      <c r="AQ141" s="2" t="inlineStr">
        <is>
          <t>2|
2</t>
        </is>
      </c>
      <c r="AR141" s="2" t="inlineStr">
        <is>
          <t xml:space="preserve">|
</t>
        </is>
      </c>
      <c r="AS141" t="inlineStr">
        <is>
          <t/>
        </is>
      </c>
      <c r="AT141" t="inlineStr">
        <is>
          <t/>
        </is>
      </c>
      <c r="AU141" t="inlineStr">
        <is>
          <t/>
        </is>
      </c>
      <c r="AV141" t="inlineStr">
        <is>
          <t/>
        </is>
      </c>
      <c r="AW141" t="inlineStr">
        <is>
          <t/>
        </is>
      </c>
      <c r="AX141" t="inlineStr">
        <is>
          <t/>
        </is>
      </c>
      <c r="AY141" t="inlineStr">
        <is>
          <t/>
        </is>
      </c>
      <c r="AZ141" t="inlineStr">
        <is>
          <t/>
        </is>
      </c>
      <c r="BA141" t="inlineStr">
        <is>
          <t/>
        </is>
      </c>
      <c r="BB141" t="inlineStr">
        <is>
          <t/>
        </is>
      </c>
      <c r="BC141" t="inlineStr">
        <is>
          <t/>
        </is>
      </c>
      <c r="BD141" t="inlineStr">
        <is>
          <t/>
        </is>
      </c>
      <c r="BE141" t="inlineStr">
        <is>
          <t/>
        </is>
      </c>
      <c r="BF141" t="inlineStr">
        <is>
          <t/>
        </is>
      </c>
      <c r="BG141" t="inlineStr">
        <is>
          <t/>
        </is>
      </c>
      <c r="BH141" t="inlineStr">
        <is>
          <t/>
        </is>
      </c>
      <c r="BI141" t="inlineStr">
        <is>
          <t/>
        </is>
      </c>
      <c r="BJ141" t="inlineStr">
        <is>
          <t/>
        </is>
      </c>
      <c r="BK141" t="inlineStr">
        <is>
          <t/>
        </is>
      </c>
      <c r="BL141" t="inlineStr">
        <is>
          <t/>
        </is>
      </c>
      <c r="BM141" t="inlineStr">
        <is>
          <t/>
        </is>
      </c>
      <c r="BN141" t="inlineStr">
        <is>
          <t/>
        </is>
      </c>
      <c r="BO141" t="inlineStr">
        <is>
          <t/>
        </is>
      </c>
      <c r="BP141" t="inlineStr">
        <is>
          <t/>
        </is>
      </c>
      <c r="BQ141" t="inlineStr">
        <is>
          <t/>
        </is>
      </c>
      <c r="BR141" t="inlineStr">
        <is>
          <t/>
        </is>
      </c>
      <c r="BS141" t="inlineStr">
        <is>
          <t/>
        </is>
      </c>
      <c r="BT141" t="inlineStr">
        <is>
          <t/>
        </is>
      </c>
      <c r="BU141" t="inlineStr">
        <is>
          <t/>
        </is>
      </c>
      <c r="BV141" t="inlineStr">
        <is>
          <t/>
        </is>
      </c>
      <c r="BW141" t="inlineStr">
        <is>
          <t/>
        </is>
      </c>
      <c r="BX141" t="inlineStr">
        <is>
          <t/>
        </is>
      </c>
      <c r="BY141" t="inlineStr">
        <is>
          <t/>
        </is>
      </c>
      <c r="BZ141" t="inlineStr">
        <is>
          <t/>
        </is>
      </c>
      <c r="CA141" t="inlineStr">
        <is>
          <t/>
        </is>
      </c>
      <c r="CB141" t="inlineStr">
        <is>
          <t/>
        </is>
      </c>
      <c r="CC141" t="inlineStr">
        <is>
          <t/>
        </is>
      </c>
      <c r="CD141" t="inlineStr">
        <is>
          <t/>
        </is>
      </c>
      <c r="CE141" t="inlineStr">
        <is>
          <t/>
        </is>
      </c>
      <c r="CF141" t="inlineStr">
        <is>
          <t/>
        </is>
      </c>
      <c r="CG141" t="inlineStr">
        <is>
          <t/>
        </is>
      </c>
      <c r="CH141" t="inlineStr">
        <is>
          <t/>
        </is>
      </c>
      <c r="CI141" t="inlineStr">
        <is>
          <t/>
        </is>
      </c>
      <c r="CJ141" t="inlineStr">
        <is>
          <t/>
        </is>
      </c>
      <c r="CK141" t="inlineStr">
        <is>
          <t/>
        </is>
      </c>
      <c r="CL141" t="inlineStr">
        <is>
          <t/>
        </is>
      </c>
      <c r="CM141" t="inlineStr">
        <is>
          <t/>
        </is>
      </c>
      <c r="CN141" t="inlineStr">
        <is>
          <t/>
        </is>
      </c>
      <c r="CO141" t="inlineStr">
        <is>
          <t/>
        </is>
      </c>
      <c r="CP141" t="inlineStr">
        <is>
          <t/>
        </is>
      </c>
      <c r="CQ141" t="inlineStr">
        <is>
          <t/>
        </is>
      </c>
      <c r="CR141" t="inlineStr">
        <is>
          <t/>
        </is>
      </c>
      <c r="CS141" t="inlineStr">
        <is>
          <t/>
        </is>
      </c>
      <c r="CT141" t="inlineStr">
        <is>
          <t/>
        </is>
      </c>
      <c r="CU141" t="inlineStr">
        <is>
          <t/>
        </is>
      </c>
      <c r="CV141" t="inlineStr">
        <is>
          <t/>
        </is>
      </c>
      <c r="CW141" t="inlineStr">
        <is>
          <t/>
        </is>
      </c>
    </row>
    <row r="142">
      <c r="A142" s="1" t="str">
        <f>HYPERLINK("https://iate.europa.eu/entry/result/3610345/all", "3610345")</f>
        <v>3610345</v>
      </c>
      <c r="B142" t="inlineStr">
        <is>
          <t>POLITICS;EDUCATION AND COMMUNICATIONS</t>
        </is>
      </c>
      <c r="C142"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42" t="inlineStr">
        <is>
          <t>no</t>
        </is>
      </c>
      <c r="E142" t="inlineStr">
        <is>
          <t/>
        </is>
      </c>
      <c r="F142" t="inlineStr">
        <is>
          <t/>
        </is>
      </c>
      <c r="G142" t="inlineStr">
        <is>
          <t/>
        </is>
      </c>
      <c r="H142" t="inlineStr">
        <is>
          <t/>
        </is>
      </c>
      <c r="I142" t="inlineStr">
        <is>
          <t/>
        </is>
      </c>
      <c r="J142" t="inlineStr">
        <is>
          <t/>
        </is>
      </c>
      <c r="K142" t="inlineStr">
        <is>
          <t/>
        </is>
      </c>
      <c r="L142" t="inlineStr">
        <is>
          <t/>
        </is>
      </c>
      <c r="M142" t="inlineStr">
        <is>
          <t/>
        </is>
      </c>
      <c r="N142" t="inlineStr">
        <is>
          <t/>
        </is>
      </c>
      <c r="O142" t="inlineStr">
        <is>
          <t/>
        </is>
      </c>
      <c r="P142" t="inlineStr">
        <is>
          <t/>
        </is>
      </c>
      <c r="Q142" t="inlineStr">
        <is>
          <t/>
        </is>
      </c>
      <c r="R142" s="2" t="inlineStr">
        <is>
          <t>registrierte Anwendungskennung</t>
        </is>
      </c>
      <c r="S142" s="2" t="inlineStr">
        <is>
          <t>2</t>
        </is>
      </c>
      <c r="T142" s="2" t="inlineStr">
        <is>
          <t/>
        </is>
      </c>
      <c r="U142" t="inlineStr">
        <is>
          <t/>
        </is>
      </c>
      <c r="V142" s="2" t="inlineStr">
        <is>
          <t>καταχωρισμένο αναγνωριστικό εφαρμογής</t>
        </is>
      </c>
      <c r="W142" s="2" t="inlineStr">
        <is>
          <t>2</t>
        </is>
      </c>
      <c r="X142" s="2" t="inlineStr">
        <is>
          <t/>
        </is>
      </c>
      <c r="Y142" t="inlineStr">
        <is>
          <t/>
        </is>
      </c>
      <c r="Z142" s="2" t="inlineStr">
        <is>
          <t>Registered Application Identifier|
RID</t>
        </is>
      </c>
      <c r="AA142" s="2" t="inlineStr">
        <is>
          <t>2|
2</t>
        </is>
      </c>
      <c r="AB142" s="2" t="inlineStr">
        <is>
          <t xml:space="preserve">|
</t>
        </is>
      </c>
      <c r="AC142" t="inlineStr">
        <is>
          <t/>
        </is>
      </c>
      <c r="AD142" s="2" t="inlineStr">
        <is>
          <t>Identificador de la aplicación registrada|
IAR</t>
        </is>
      </c>
      <c r="AE142" s="2" t="inlineStr">
        <is>
          <t>2|
2</t>
        </is>
      </c>
      <c r="AF142" s="2" t="inlineStr">
        <is>
          <t xml:space="preserve">|
</t>
        </is>
      </c>
      <c r="AG142" t="inlineStr">
        <is>
          <t/>
        </is>
      </c>
      <c r="AH142" t="inlineStr">
        <is>
          <t/>
        </is>
      </c>
      <c r="AI142" t="inlineStr">
        <is>
          <t/>
        </is>
      </c>
      <c r="AJ142" t="inlineStr">
        <is>
          <t/>
        </is>
      </c>
      <c r="AK142" t="inlineStr">
        <is>
          <t/>
        </is>
      </c>
      <c r="AL142" s="2" t="inlineStr">
        <is>
          <t>rekisteröidyn sovellustoimittajan tunniste</t>
        </is>
      </c>
      <c r="AM142" s="2" t="inlineStr">
        <is>
          <t>2</t>
        </is>
      </c>
      <c r="AN142" s="2" t="inlineStr">
        <is>
          <t/>
        </is>
      </c>
      <c r="AO142" t="inlineStr">
        <is>
          <t/>
        </is>
      </c>
      <c r="AP142" s="2" t="inlineStr">
        <is>
          <t>Identifiant d’application homologué</t>
        </is>
      </c>
      <c r="AQ142" s="2" t="inlineStr">
        <is>
          <t>2</t>
        </is>
      </c>
      <c r="AR142" s="2" t="inlineStr">
        <is>
          <t/>
        </is>
      </c>
      <c r="AS142" t="inlineStr">
        <is>
          <t/>
        </is>
      </c>
      <c r="AT142" t="inlineStr">
        <is>
          <t/>
        </is>
      </c>
      <c r="AU142" t="inlineStr">
        <is>
          <t/>
        </is>
      </c>
      <c r="AV142" t="inlineStr">
        <is>
          <t/>
        </is>
      </c>
      <c r="AW142" t="inlineStr">
        <is>
          <t/>
        </is>
      </c>
      <c r="AX142" t="inlineStr">
        <is>
          <t/>
        </is>
      </c>
      <c r="AY142" t="inlineStr">
        <is>
          <t/>
        </is>
      </c>
      <c r="AZ142" t="inlineStr">
        <is>
          <t/>
        </is>
      </c>
      <c r="BA142" t="inlineStr">
        <is>
          <t/>
        </is>
      </c>
      <c r="BB142" s="2" t="inlineStr">
        <is>
          <t>regisztrált alkalmazásazonosító</t>
        </is>
      </c>
      <c r="BC142" s="2" t="inlineStr">
        <is>
          <t>2</t>
        </is>
      </c>
      <c r="BD142" s="2" t="inlineStr">
        <is>
          <t/>
        </is>
      </c>
      <c r="BE142" t="inlineStr">
        <is>
          <t/>
        </is>
      </c>
      <c r="BF142" s="2" t="inlineStr">
        <is>
          <t>Identificatore applicativo registrato</t>
        </is>
      </c>
      <c r="BG142" s="2" t="inlineStr">
        <is>
          <t>2</t>
        </is>
      </c>
      <c r="BH142" s="2" t="inlineStr">
        <is>
          <t/>
        </is>
      </c>
      <c r="BI142" t="inlineStr">
        <is>
          <t/>
        </is>
      </c>
      <c r="BJ142" t="inlineStr">
        <is>
          <t/>
        </is>
      </c>
      <c r="BK142" t="inlineStr">
        <is>
          <t/>
        </is>
      </c>
      <c r="BL142" t="inlineStr">
        <is>
          <t/>
        </is>
      </c>
      <c r="BM142" t="inlineStr">
        <is>
          <t/>
        </is>
      </c>
      <c r="BN142" t="inlineStr">
        <is>
          <t/>
        </is>
      </c>
      <c r="BO142" t="inlineStr">
        <is>
          <t/>
        </is>
      </c>
      <c r="BP142" t="inlineStr">
        <is>
          <t/>
        </is>
      </c>
      <c r="BQ142" t="inlineStr">
        <is>
          <t/>
        </is>
      </c>
      <c r="BR142" t="inlineStr">
        <is>
          <t/>
        </is>
      </c>
      <c r="BS142" t="inlineStr">
        <is>
          <t/>
        </is>
      </c>
      <c r="BT142" t="inlineStr">
        <is>
          <t/>
        </is>
      </c>
      <c r="BU142" t="inlineStr">
        <is>
          <t/>
        </is>
      </c>
      <c r="BV142" s="2" t="inlineStr">
        <is>
          <t>geregistreerde applicatie-identificatie</t>
        </is>
      </c>
      <c r="BW142" s="2" t="inlineStr">
        <is>
          <t>2</t>
        </is>
      </c>
      <c r="BX142" s="2" t="inlineStr">
        <is>
          <t/>
        </is>
      </c>
      <c r="BY142" t="inlineStr">
        <is>
          <t/>
        </is>
      </c>
      <c r="BZ142" t="inlineStr">
        <is>
          <t/>
        </is>
      </c>
      <c r="CA142" t="inlineStr">
        <is>
          <t/>
        </is>
      </c>
      <c r="CB142" t="inlineStr">
        <is>
          <t/>
        </is>
      </c>
      <c r="CC142" t="inlineStr">
        <is>
          <t/>
        </is>
      </c>
      <c r="CD142" s="2" t="inlineStr">
        <is>
          <t>Identificador de aplicação registado</t>
        </is>
      </c>
      <c r="CE142" s="2" t="inlineStr">
        <is>
          <t>2</t>
        </is>
      </c>
      <c r="CF142" s="2" t="inlineStr">
        <is>
          <t/>
        </is>
      </c>
      <c r="CG142" t="inlineStr">
        <is>
          <t/>
        </is>
      </c>
      <c r="CH142" t="inlineStr">
        <is>
          <t/>
        </is>
      </c>
      <c r="CI142" t="inlineStr">
        <is>
          <t/>
        </is>
      </c>
      <c r="CJ142" t="inlineStr">
        <is>
          <t/>
        </is>
      </c>
      <c r="CK142" t="inlineStr">
        <is>
          <t/>
        </is>
      </c>
      <c r="CL142" t="inlineStr">
        <is>
          <t/>
        </is>
      </c>
      <c r="CM142" t="inlineStr">
        <is>
          <t/>
        </is>
      </c>
      <c r="CN142" t="inlineStr">
        <is>
          <t/>
        </is>
      </c>
      <c r="CO142" t="inlineStr">
        <is>
          <t/>
        </is>
      </c>
      <c r="CP142" t="inlineStr">
        <is>
          <t/>
        </is>
      </c>
      <c r="CQ142" t="inlineStr">
        <is>
          <t/>
        </is>
      </c>
      <c r="CR142" t="inlineStr">
        <is>
          <t/>
        </is>
      </c>
      <c r="CS142" t="inlineStr">
        <is>
          <t/>
        </is>
      </c>
      <c r="CT142" t="inlineStr">
        <is>
          <t/>
        </is>
      </c>
      <c r="CU142" t="inlineStr">
        <is>
          <t/>
        </is>
      </c>
      <c r="CV142" t="inlineStr">
        <is>
          <t/>
        </is>
      </c>
      <c r="CW142" t="inlineStr">
        <is>
          <t/>
        </is>
      </c>
    </row>
    <row r="143">
      <c r="A143" s="1" t="str">
        <f>HYPERLINK("https://iate.europa.eu/entry/result/3610351/all", "3610351")</f>
        <v>3610351</v>
      </c>
      <c r="B143" t="inlineStr">
        <is>
          <t>POLITICS;EDUCATION AND COMMUNICATIONS</t>
        </is>
      </c>
      <c r="C143"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43" t="inlineStr">
        <is>
          <t>no</t>
        </is>
      </c>
      <c r="E143" t="inlineStr">
        <is>
          <t/>
        </is>
      </c>
      <c r="F143" t="inlineStr">
        <is>
          <t/>
        </is>
      </c>
      <c r="G143" t="inlineStr">
        <is>
          <t/>
        </is>
      </c>
      <c r="H143" t="inlineStr">
        <is>
          <t/>
        </is>
      </c>
      <c r="I143" t="inlineStr">
        <is>
          <t/>
        </is>
      </c>
      <c r="J143" t="inlineStr">
        <is>
          <t/>
        </is>
      </c>
      <c r="K143" t="inlineStr">
        <is>
          <t/>
        </is>
      </c>
      <c r="L143" t="inlineStr">
        <is>
          <t/>
        </is>
      </c>
      <c r="M143" t="inlineStr">
        <is>
          <t/>
        </is>
      </c>
      <c r="N143" t="inlineStr">
        <is>
          <t/>
        </is>
      </c>
      <c r="O143" t="inlineStr">
        <is>
          <t/>
        </is>
      </c>
      <c r="P143" t="inlineStr">
        <is>
          <t/>
        </is>
      </c>
      <c r="Q143" t="inlineStr">
        <is>
          <t/>
        </is>
      </c>
      <c r="R143" s="2" t="inlineStr">
        <is>
          <t>Sicherheitsobjekt</t>
        </is>
      </c>
      <c r="S143" s="2" t="inlineStr">
        <is>
          <t>2</t>
        </is>
      </c>
      <c r="T143" s="2" t="inlineStr">
        <is>
          <t/>
        </is>
      </c>
      <c r="U143" t="inlineStr">
        <is>
          <t/>
        </is>
      </c>
      <c r="V143" s="2" t="inlineStr">
        <is>
          <t>αντικείμενο ασφάλειας εγγράφου</t>
        </is>
      </c>
      <c r="W143" s="2" t="inlineStr">
        <is>
          <t>2</t>
        </is>
      </c>
      <c r="X143" s="2" t="inlineStr">
        <is>
          <t/>
        </is>
      </c>
      <c r="Y143" t="inlineStr">
        <is>
          <t/>
        </is>
      </c>
      <c r="Z143" s="2" t="inlineStr">
        <is>
          <t>SOD|
Document Security Object|
Sod</t>
        </is>
      </c>
      <c r="AA143" s="2" t="inlineStr">
        <is>
          <t>2|
2|
2</t>
        </is>
      </c>
      <c r="AB143" s="2" t="inlineStr">
        <is>
          <t xml:space="preserve">|
|
</t>
        </is>
      </c>
      <c r="AC143" t="inlineStr">
        <is>
          <t/>
        </is>
      </c>
      <c r="AD143" s="2" t="inlineStr">
        <is>
          <t>OSD|
Objeto de seguridad del documento</t>
        </is>
      </c>
      <c r="AE143" s="2" t="inlineStr">
        <is>
          <t>2|
2</t>
        </is>
      </c>
      <c r="AF143" s="2" t="inlineStr">
        <is>
          <t xml:space="preserve">|
</t>
        </is>
      </c>
      <c r="AG143" t="inlineStr">
        <is>
          <t/>
        </is>
      </c>
      <c r="AH143" t="inlineStr">
        <is>
          <t/>
        </is>
      </c>
      <c r="AI143" t="inlineStr">
        <is>
          <t/>
        </is>
      </c>
      <c r="AJ143" t="inlineStr">
        <is>
          <t/>
        </is>
      </c>
      <c r="AK143" t="inlineStr">
        <is>
          <t/>
        </is>
      </c>
      <c r="AL143" s="2" t="inlineStr">
        <is>
          <t>dokumentin suojausobjekti</t>
        </is>
      </c>
      <c r="AM143" s="2" t="inlineStr">
        <is>
          <t>2</t>
        </is>
      </c>
      <c r="AN143" s="2" t="inlineStr">
        <is>
          <t/>
        </is>
      </c>
      <c r="AO143" t="inlineStr">
        <is>
          <t/>
        </is>
      </c>
      <c r="AP143" s="2" t="inlineStr">
        <is>
          <t>Objet de sécurité du document|
OSD|
Document de Sécurité d’Objet</t>
        </is>
      </c>
      <c r="AQ143" s="2" t="inlineStr">
        <is>
          <t>2|
2|
2</t>
        </is>
      </c>
      <c r="AR143" s="2" t="inlineStr">
        <is>
          <t xml:space="preserve">|
|
</t>
        </is>
      </c>
      <c r="AS143" t="inlineStr">
        <is>
          <t/>
        </is>
      </c>
      <c r="AT143" t="inlineStr">
        <is>
          <t/>
        </is>
      </c>
      <c r="AU143" t="inlineStr">
        <is>
          <t/>
        </is>
      </c>
      <c r="AV143" t="inlineStr">
        <is>
          <t/>
        </is>
      </c>
      <c r="AW143" t="inlineStr">
        <is>
          <t/>
        </is>
      </c>
      <c r="AX143" t="inlineStr">
        <is>
          <t/>
        </is>
      </c>
      <c r="AY143" t="inlineStr">
        <is>
          <t/>
        </is>
      </c>
      <c r="AZ143" t="inlineStr">
        <is>
          <t/>
        </is>
      </c>
      <c r="BA143" t="inlineStr">
        <is>
          <t/>
        </is>
      </c>
      <c r="BB143" s="2" t="inlineStr">
        <is>
          <t>okmány biztonsági modulja</t>
        </is>
      </c>
      <c r="BC143" s="2" t="inlineStr">
        <is>
          <t>2</t>
        </is>
      </c>
      <c r="BD143" s="2" t="inlineStr">
        <is>
          <t/>
        </is>
      </c>
      <c r="BE143" t="inlineStr">
        <is>
          <t/>
        </is>
      </c>
      <c r="BF143" s="2" t="inlineStr">
        <is>
          <t>Oggetto di sicurezza del documento</t>
        </is>
      </c>
      <c r="BG143" s="2" t="inlineStr">
        <is>
          <t>2</t>
        </is>
      </c>
      <c r="BH143" s="2" t="inlineStr">
        <is>
          <t/>
        </is>
      </c>
      <c r="BI143" t="inlineStr">
        <is>
          <t/>
        </is>
      </c>
      <c r="BJ143" t="inlineStr">
        <is>
          <t/>
        </is>
      </c>
      <c r="BK143" t="inlineStr">
        <is>
          <t/>
        </is>
      </c>
      <c r="BL143" t="inlineStr">
        <is>
          <t/>
        </is>
      </c>
      <c r="BM143" t="inlineStr">
        <is>
          <t/>
        </is>
      </c>
      <c r="BN143" t="inlineStr">
        <is>
          <t/>
        </is>
      </c>
      <c r="BO143" t="inlineStr">
        <is>
          <t/>
        </is>
      </c>
      <c r="BP143" t="inlineStr">
        <is>
          <t/>
        </is>
      </c>
      <c r="BQ143" t="inlineStr">
        <is>
          <t/>
        </is>
      </c>
      <c r="BR143" t="inlineStr">
        <is>
          <t/>
        </is>
      </c>
      <c r="BS143" t="inlineStr">
        <is>
          <t/>
        </is>
      </c>
      <c r="BT143" t="inlineStr">
        <is>
          <t/>
        </is>
      </c>
      <c r="BU143" t="inlineStr">
        <is>
          <t/>
        </is>
      </c>
      <c r="BV143" t="inlineStr">
        <is>
          <t/>
        </is>
      </c>
      <c r="BW143" t="inlineStr">
        <is>
          <t/>
        </is>
      </c>
      <c r="BX143" t="inlineStr">
        <is>
          <t/>
        </is>
      </c>
      <c r="BY143" t="inlineStr">
        <is>
          <t/>
        </is>
      </c>
      <c r="BZ143" t="inlineStr">
        <is>
          <t/>
        </is>
      </c>
      <c r="CA143" t="inlineStr">
        <is>
          <t/>
        </is>
      </c>
      <c r="CB143" t="inlineStr">
        <is>
          <t/>
        </is>
      </c>
      <c r="CC143" t="inlineStr">
        <is>
          <t/>
        </is>
      </c>
      <c r="CD143" s="2" t="inlineStr">
        <is>
          <t>Objeto respeitante à segurança de um documento</t>
        </is>
      </c>
      <c r="CE143" s="2" t="inlineStr">
        <is>
          <t>2</t>
        </is>
      </c>
      <c r="CF143" s="2" t="inlineStr">
        <is>
          <t/>
        </is>
      </c>
      <c r="CG143" t="inlineStr">
        <is>
          <t/>
        </is>
      </c>
      <c r="CH143" t="inlineStr">
        <is>
          <t/>
        </is>
      </c>
      <c r="CI143" t="inlineStr">
        <is>
          <t/>
        </is>
      </c>
      <c r="CJ143" t="inlineStr">
        <is>
          <t/>
        </is>
      </c>
      <c r="CK143" t="inlineStr">
        <is>
          <t/>
        </is>
      </c>
      <c r="CL143" t="inlineStr">
        <is>
          <t/>
        </is>
      </c>
      <c r="CM143" t="inlineStr">
        <is>
          <t/>
        </is>
      </c>
      <c r="CN143" t="inlineStr">
        <is>
          <t/>
        </is>
      </c>
      <c r="CO143" t="inlineStr">
        <is>
          <t/>
        </is>
      </c>
      <c r="CP143" t="inlineStr">
        <is>
          <t/>
        </is>
      </c>
      <c r="CQ143" t="inlineStr">
        <is>
          <t/>
        </is>
      </c>
      <c r="CR143" t="inlineStr">
        <is>
          <t/>
        </is>
      </c>
      <c r="CS143" t="inlineStr">
        <is>
          <t/>
        </is>
      </c>
      <c r="CT143" t="inlineStr">
        <is>
          <t/>
        </is>
      </c>
      <c r="CU143" t="inlineStr">
        <is>
          <t/>
        </is>
      </c>
      <c r="CV143" t="inlineStr">
        <is>
          <t/>
        </is>
      </c>
      <c r="CW143" t="inlineStr">
        <is>
          <t/>
        </is>
      </c>
    </row>
    <row r="144">
      <c r="A144" s="1" t="str">
        <f>HYPERLINK("https://iate.europa.eu/entry/result/3610337/all", "3610337")</f>
        <v>3610337</v>
      </c>
      <c r="B144" t="inlineStr">
        <is>
          <t>POLITICS;EDUCATION AND COMMUNICATIONS</t>
        </is>
      </c>
      <c r="C144"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44" t="inlineStr">
        <is>
          <t>no</t>
        </is>
      </c>
      <c r="E144" t="inlineStr">
        <is>
          <t/>
        </is>
      </c>
      <c r="F144" t="inlineStr">
        <is>
          <t/>
        </is>
      </c>
      <c r="G144" t="inlineStr">
        <is>
          <t/>
        </is>
      </c>
      <c r="H144" t="inlineStr">
        <is>
          <t/>
        </is>
      </c>
      <c r="I144" t="inlineStr">
        <is>
          <t/>
        </is>
      </c>
      <c r="J144" t="inlineStr">
        <is>
          <t/>
        </is>
      </c>
      <c r="K144" t="inlineStr">
        <is>
          <t/>
        </is>
      </c>
      <c r="L144" t="inlineStr">
        <is>
          <t/>
        </is>
      </c>
      <c r="M144" t="inlineStr">
        <is>
          <t/>
        </is>
      </c>
      <c r="N144" t="inlineStr">
        <is>
          <t/>
        </is>
      </c>
      <c r="O144" t="inlineStr">
        <is>
          <t/>
        </is>
      </c>
      <c r="P144" t="inlineStr">
        <is>
          <t/>
        </is>
      </c>
      <c r="Q144" t="inlineStr">
        <is>
          <t/>
        </is>
      </c>
      <c r="R144" s="2" t="inlineStr">
        <is>
          <t>Secure Messaging</t>
        </is>
      </c>
      <c r="S144" s="2" t="inlineStr">
        <is>
          <t>2</t>
        </is>
      </c>
      <c r="T144" s="2" t="inlineStr">
        <is>
          <t/>
        </is>
      </c>
      <c r="U144" t="inlineStr">
        <is>
          <t/>
        </is>
      </c>
      <c r="V144" s="2" t="inlineStr">
        <is>
          <t>Ασφαλής αποστολή μηνύματος</t>
        </is>
      </c>
      <c r="W144" s="2" t="inlineStr">
        <is>
          <t>2</t>
        </is>
      </c>
      <c r="X144" s="2" t="inlineStr">
        <is>
          <t/>
        </is>
      </c>
      <c r="Y144" t="inlineStr">
        <is>
          <t/>
        </is>
      </c>
      <c r="Z144" s="2" t="inlineStr">
        <is>
          <t>Secure Messaging|
SM</t>
        </is>
      </c>
      <c r="AA144" s="2" t="inlineStr">
        <is>
          <t>2|
2</t>
        </is>
      </c>
      <c r="AB144" s="2" t="inlineStr">
        <is>
          <t xml:space="preserve">|
</t>
        </is>
      </c>
      <c r="AC144" t="inlineStr">
        <is>
          <t/>
        </is>
      </c>
      <c r="AD144" s="2" t="inlineStr">
        <is>
          <t>construcción segura de mensajes|
Mensajería segura</t>
        </is>
      </c>
      <c r="AE144" s="2" t="inlineStr">
        <is>
          <t>2|
2</t>
        </is>
      </c>
      <c r="AF144" s="2" t="inlineStr">
        <is>
          <t xml:space="preserve">|
</t>
        </is>
      </c>
      <c r="AG144" t="inlineStr">
        <is>
          <t/>
        </is>
      </c>
      <c r="AH144" t="inlineStr">
        <is>
          <t/>
        </is>
      </c>
      <c r="AI144" t="inlineStr">
        <is>
          <t/>
        </is>
      </c>
      <c r="AJ144" t="inlineStr">
        <is>
          <t/>
        </is>
      </c>
      <c r="AK144" t="inlineStr">
        <is>
          <t/>
        </is>
      </c>
      <c r="AL144" s="2" t="inlineStr">
        <is>
          <t>suojattu sanomanvälitys</t>
        </is>
      </c>
      <c r="AM144" s="2" t="inlineStr">
        <is>
          <t>2</t>
        </is>
      </c>
      <c r="AN144" s="2" t="inlineStr">
        <is>
          <t/>
        </is>
      </c>
      <c r="AO144" t="inlineStr">
        <is>
          <t/>
        </is>
      </c>
      <c r="AP144" s="2" t="inlineStr">
        <is>
          <t>MS|
Messagerie sécurisée</t>
        </is>
      </c>
      <c r="AQ144" s="2" t="inlineStr">
        <is>
          <t>2|
2</t>
        </is>
      </c>
      <c r="AR144" s="2" t="inlineStr">
        <is>
          <t xml:space="preserve">|
</t>
        </is>
      </c>
      <c r="AS144" t="inlineStr">
        <is>
          <t/>
        </is>
      </c>
      <c r="AT144" t="inlineStr">
        <is>
          <t/>
        </is>
      </c>
      <c r="AU144" t="inlineStr">
        <is>
          <t/>
        </is>
      </c>
      <c r="AV144" t="inlineStr">
        <is>
          <t/>
        </is>
      </c>
      <c r="AW144" t="inlineStr">
        <is>
          <t/>
        </is>
      </c>
      <c r="AX144" t="inlineStr">
        <is>
          <t/>
        </is>
      </c>
      <c r="AY144" t="inlineStr">
        <is>
          <t/>
        </is>
      </c>
      <c r="AZ144" t="inlineStr">
        <is>
          <t/>
        </is>
      </c>
      <c r="BA144" t="inlineStr">
        <is>
          <t/>
        </is>
      </c>
      <c r="BB144" s="2" t="inlineStr">
        <is>
          <t>biztonsági üzenet</t>
        </is>
      </c>
      <c r="BC144" s="2" t="inlineStr">
        <is>
          <t>2</t>
        </is>
      </c>
      <c r="BD144" s="2" t="inlineStr">
        <is>
          <t/>
        </is>
      </c>
      <c r="BE144" t="inlineStr">
        <is>
          <t/>
        </is>
      </c>
      <c r="BF144" s="2" t="inlineStr">
        <is>
          <t>Messaggistica sicura</t>
        </is>
      </c>
      <c r="BG144" s="2" t="inlineStr">
        <is>
          <t>2</t>
        </is>
      </c>
      <c r="BH144" s="2" t="inlineStr">
        <is>
          <t/>
        </is>
      </c>
      <c r="BI144" t="inlineStr">
        <is>
          <t/>
        </is>
      </c>
      <c r="BJ144" t="inlineStr">
        <is>
          <t/>
        </is>
      </c>
      <c r="BK144" t="inlineStr">
        <is>
          <t/>
        </is>
      </c>
      <c r="BL144" t="inlineStr">
        <is>
          <t/>
        </is>
      </c>
      <c r="BM144" t="inlineStr">
        <is>
          <t/>
        </is>
      </c>
      <c r="BN144" t="inlineStr">
        <is>
          <t/>
        </is>
      </c>
      <c r="BO144" t="inlineStr">
        <is>
          <t/>
        </is>
      </c>
      <c r="BP144" t="inlineStr">
        <is>
          <t/>
        </is>
      </c>
      <c r="BQ144" t="inlineStr">
        <is>
          <t/>
        </is>
      </c>
      <c r="BR144" t="inlineStr">
        <is>
          <t/>
        </is>
      </c>
      <c r="BS144" t="inlineStr">
        <is>
          <t/>
        </is>
      </c>
      <c r="BT144" t="inlineStr">
        <is>
          <t/>
        </is>
      </c>
      <c r="BU144" t="inlineStr">
        <is>
          <t/>
        </is>
      </c>
      <c r="BV144" s="2" t="inlineStr">
        <is>
          <t>Beveiligde berichtenuitwisseling</t>
        </is>
      </c>
      <c r="BW144" s="2" t="inlineStr">
        <is>
          <t>2</t>
        </is>
      </c>
      <c r="BX144" s="2" t="inlineStr">
        <is>
          <t/>
        </is>
      </c>
      <c r="BY144" t="inlineStr">
        <is>
          <t/>
        </is>
      </c>
      <c r="BZ144" t="inlineStr">
        <is>
          <t/>
        </is>
      </c>
      <c r="CA144" t="inlineStr">
        <is>
          <t/>
        </is>
      </c>
      <c r="CB144" t="inlineStr">
        <is>
          <t/>
        </is>
      </c>
      <c r="CC144" t="inlineStr">
        <is>
          <t/>
        </is>
      </c>
      <c r="CD144" s="2" t="inlineStr">
        <is>
          <t>Envio seguro de mensagens</t>
        </is>
      </c>
      <c r="CE144" s="2" t="inlineStr">
        <is>
          <t>2</t>
        </is>
      </c>
      <c r="CF144" s="2" t="inlineStr">
        <is>
          <t/>
        </is>
      </c>
      <c r="CG144" t="inlineStr">
        <is>
          <t/>
        </is>
      </c>
      <c r="CH144" t="inlineStr">
        <is>
          <t/>
        </is>
      </c>
      <c r="CI144" t="inlineStr">
        <is>
          <t/>
        </is>
      </c>
      <c r="CJ144" t="inlineStr">
        <is>
          <t/>
        </is>
      </c>
      <c r="CK144" t="inlineStr">
        <is>
          <t/>
        </is>
      </c>
      <c r="CL144" t="inlineStr">
        <is>
          <t/>
        </is>
      </c>
      <c r="CM144" t="inlineStr">
        <is>
          <t/>
        </is>
      </c>
      <c r="CN144" t="inlineStr">
        <is>
          <t/>
        </is>
      </c>
      <c r="CO144" t="inlineStr">
        <is>
          <t/>
        </is>
      </c>
      <c r="CP144" t="inlineStr">
        <is>
          <t/>
        </is>
      </c>
      <c r="CQ144" t="inlineStr">
        <is>
          <t/>
        </is>
      </c>
      <c r="CR144" t="inlineStr">
        <is>
          <t/>
        </is>
      </c>
      <c r="CS144" t="inlineStr">
        <is>
          <t/>
        </is>
      </c>
      <c r="CT144" t="inlineStr">
        <is>
          <t/>
        </is>
      </c>
      <c r="CU144" t="inlineStr">
        <is>
          <t/>
        </is>
      </c>
      <c r="CV144" t="inlineStr">
        <is>
          <t/>
        </is>
      </c>
      <c r="CW144" t="inlineStr">
        <is>
          <t/>
        </is>
      </c>
    </row>
    <row r="145">
      <c r="A145" s="1" t="str">
        <f>HYPERLINK("https://iate.europa.eu/entry/result/3610363/all", "3610363")</f>
        <v>3610363</v>
      </c>
      <c r="B145" t="inlineStr">
        <is>
          <t>POLITICS;EDUCATION AND COMMUNICATIONS</t>
        </is>
      </c>
      <c r="C145"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45" t="inlineStr">
        <is>
          <t>no</t>
        </is>
      </c>
      <c r="E145" t="inlineStr">
        <is>
          <t/>
        </is>
      </c>
      <c r="F145" t="inlineStr">
        <is>
          <t/>
        </is>
      </c>
      <c r="G145" t="inlineStr">
        <is>
          <t/>
        </is>
      </c>
      <c r="H145" t="inlineStr">
        <is>
          <t/>
        </is>
      </c>
      <c r="I145" t="inlineStr">
        <is>
          <t/>
        </is>
      </c>
      <c r="J145" t="inlineStr">
        <is>
          <t/>
        </is>
      </c>
      <c r="K145" t="inlineStr">
        <is>
          <t/>
        </is>
      </c>
      <c r="L145" t="inlineStr">
        <is>
          <t/>
        </is>
      </c>
      <c r="M145" t="inlineStr">
        <is>
          <t/>
        </is>
      </c>
      <c r="N145" t="inlineStr">
        <is>
          <t/>
        </is>
      </c>
      <c r="O145" t="inlineStr">
        <is>
          <t/>
        </is>
      </c>
      <c r="P145" t="inlineStr">
        <is>
          <t/>
        </is>
      </c>
      <c r="Q145" t="inlineStr">
        <is>
          <t/>
        </is>
      </c>
      <c r="R145" s="2" t="inlineStr">
        <is>
          <t>Schnittstellengerät|
Kartenterminal</t>
        </is>
      </c>
      <c r="S145" s="2" t="inlineStr">
        <is>
          <t>2|
2</t>
        </is>
      </c>
      <c r="T145" s="2" t="inlineStr">
        <is>
          <t xml:space="preserve">|
</t>
        </is>
      </c>
      <c r="U145" t="inlineStr">
        <is>
          <t/>
        </is>
      </c>
      <c r="V145" s="2" t="inlineStr">
        <is>
          <t>Συσκευή διεπαφής</t>
        </is>
      </c>
      <c r="W145" s="2" t="inlineStr">
        <is>
          <t>2</t>
        </is>
      </c>
      <c r="X145" s="2" t="inlineStr">
        <is>
          <t/>
        </is>
      </c>
      <c r="Y145" t="inlineStr">
        <is>
          <t/>
        </is>
      </c>
      <c r="Z145" s="2" t="inlineStr">
        <is>
          <t>IFD|
InterFace Device</t>
        </is>
      </c>
      <c r="AA145" s="2" t="inlineStr">
        <is>
          <t>2|
2</t>
        </is>
      </c>
      <c r="AB145" s="2" t="inlineStr">
        <is>
          <t xml:space="preserve">|
</t>
        </is>
      </c>
      <c r="AC145" t="inlineStr">
        <is>
          <t/>
        </is>
      </c>
      <c r="AD145" s="2" t="inlineStr">
        <is>
          <t>Dispositivo de interfaz</t>
        </is>
      </c>
      <c r="AE145" s="2" t="inlineStr">
        <is>
          <t>2</t>
        </is>
      </c>
      <c r="AF145" s="2" t="inlineStr">
        <is>
          <t/>
        </is>
      </c>
      <c r="AG145" t="inlineStr">
        <is>
          <t/>
        </is>
      </c>
      <c r="AH145" t="inlineStr">
        <is>
          <t/>
        </is>
      </c>
      <c r="AI145" t="inlineStr">
        <is>
          <t/>
        </is>
      </c>
      <c r="AJ145" t="inlineStr">
        <is>
          <t/>
        </is>
      </c>
      <c r="AK145" t="inlineStr">
        <is>
          <t/>
        </is>
      </c>
      <c r="AL145" s="2" t="inlineStr">
        <is>
          <t>liitäntälaite</t>
        </is>
      </c>
      <c r="AM145" s="2" t="inlineStr">
        <is>
          <t>2</t>
        </is>
      </c>
      <c r="AN145" s="2" t="inlineStr">
        <is>
          <t/>
        </is>
      </c>
      <c r="AO145" t="inlineStr">
        <is>
          <t/>
        </is>
      </c>
      <c r="AP145" s="2" t="inlineStr">
        <is>
          <t>Dispositif d’interface</t>
        </is>
      </c>
      <c r="AQ145" s="2" t="inlineStr">
        <is>
          <t>2</t>
        </is>
      </c>
      <c r="AR145" s="2" t="inlineStr">
        <is>
          <t/>
        </is>
      </c>
      <c r="AS145" t="inlineStr">
        <is>
          <t/>
        </is>
      </c>
      <c r="AT145" t="inlineStr">
        <is>
          <t/>
        </is>
      </c>
      <c r="AU145" t="inlineStr">
        <is>
          <t/>
        </is>
      </c>
      <c r="AV145" t="inlineStr">
        <is>
          <t/>
        </is>
      </c>
      <c r="AW145" t="inlineStr">
        <is>
          <t/>
        </is>
      </c>
      <c r="AX145" t="inlineStr">
        <is>
          <t/>
        </is>
      </c>
      <c r="AY145" t="inlineStr">
        <is>
          <t/>
        </is>
      </c>
      <c r="AZ145" t="inlineStr">
        <is>
          <t/>
        </is>
      </c>
      <c r="BA145" t="inlineStr">
        <is>
          <t/>
        </is>
      </c>
      <c r="BB145" s="2" t="inlineStr">
        <is>
          <t>felületberendezés</t>
        </is>
      </c>
      <c r="BC145" s="2" t="inlineStr">
        <is>
          <t>2</t>
        </is>
      </c>
      <c r="BD145" s="2" t="inlineStr">
        <is>
          <t/>
        </is>
      </c>
      <c r="BE145" t="inlineStr">
        <is>
          <t/>
        </is>
      </c>
      <c r="BF145" s="2" t="inlineStr">
        <is>
          <t>Interfaccia</t>
        </is>
      </c>
      <c r="BG145" s="2" t="inlineStr">
        <is>
          <t>2</t>
        </is>
      </c>
      <c r="BH145" s="2" t="inlineStr">
        <is>
          <t/>
        </is>
      </c>
      <c r="BI145" t="inlineStr">
        <is>
          <t/>
        </is>
      </c>
      <c r="BJ145" t="inlineStr">
        <is>
          <t/>
        </is>
      </c>
      <c r="BK145" t="inlineStr">
        <is>
          <t/>
        </is>
      </c>
      <c r="BL145" t="inlineStr">
        <is>
          <t/>
        </is>
      </c>
      <c r="BM145" t="inlineStr">
        <is>
          <t/>
        </is>
      </c>
      <c r="BN145" t="inlineStr">
        <is>
          <t/>
        </is>
      </c>
      <c r="BO145" t="inlineStr">
        <is>
          <t/>
        </is>
      </c>
      <c r="BP145" t="inlineStr">
        <is>
          <t/>
        </is>
      </c>
      <c r="BQ145" t="inlineStr">
        <is>
          <t/>
        </is>
      </c>
      <c r="BR145" t="inlineStr">
        <is>
          <t/>
        </is>
      </c>
      <c r="BS145" t="inlineStr">
        <is>
          <t/>
        </is>
      </c>
      <c r="BT145" t="inlineStr">
        <is>
          <t/>
        </is>
      </c>
      <c r="BU145" t="inlineStr">
        <is>
          <t/>
        </is>
      </c>
      <c r="BV145" s="2" t="inlineStr">
        <is>
          <t>Interface-inrichting</t>
        </is>
      </c>
      <c r="BW145" s="2" t="inlineStr">
        <is>
          <t>2</t>
        </is>
      </c>
      <c r="BX145" s="2" t="inlineStr">
        <is>
          <t/>
        </is>
      </c>
      <c r="BY145" t="inlineStr">
        <is>
          <t/>
        </is>
      </c>
      <c r="BZ145" t="inlineStr">
        <is>
          <t/>
        </is>
      </c>
      <c r="CA145" t="inlineStr">
        <is>
          <t/>
        </is>
      </c>
      <c r="CB145" t="inlineStr">
        <is>
          <t/>
        </is>
      </c>
      <c r="CC145" t="inlineStr">
        <is>
          <t/>
        </is>
      </c>
      <c r="CD145" s="2" t="inlineStr">
        <is>
          <t>Dispositivo de interface</t>
        </is>
      </c>
      <c r="CE145" s="2" t="inlineStr">
        <is>
          <t>2</t>
        </is>
      </c>
      <c r="CF145" s="2" t="inlineStr">
        <is>
          <t/>
        </is>
      </c>
      <c r="CG145" t="inlineStr">
        <is>
          <t/>
        </is>
      </c>
      <c r="CH145" t="inlineStr">
        <is>
          <t/>
        </is>
      </c>
      <c r="CI145" t="inlineStr">
        <is>
          <t/>
        </is>
      </c>
      <c r="CJ145" t="inlineStr">
        <is>
          <t/>
        </is>
      </c>
      <c r="CK145" t="inlineStr">
        <is>
          <t/>
        </is>
      </c>
      <c r="CL145" t="inlineStr">
        <is>
          <t/>
        </is>
      </c>
      <c r="CM145" t="inlineStr">
        <is>
          <t/>
        </is>
      </c>
      <c r="CN145" t="inlineStr">
        <is>
          <t/>
        </is>
      </c>
      <c r="CO145" t="inlineStr">
        <is>
          <t/>
        </is>
      </c>
      <c r="CP145" t="inlineStr">
        <is>
          <t/>
        </is>
      </c>
      <c r="CQ145" t="inlineStr">
        <is>
          <t/>
        </is>
      </c>
      <c r="CR145" t="inlineStr">
        <is>
          <t/>
        </is>
      </c>
      <c r="CS145" t="inlineStr">
        <is>
          <t/>
        </is>
      </c>
      <c r="CT145" t="inlineStr">
        <is>
          <t/>
        </is>
      </c>
      <c r="CU145" t="inlineStr">
        <is>
          <t/>
        </is>
      </c>
      <c r="CV145" t="inlineStr">
        <is>
          <t/>
        </is>
      </c>
      <c r="CW145" t="inlineStr">
        <is>
          <t/>
        </is>
      </c>
    </row>
    <row r="146">
      <c r="A146" s="1" t="str">
        <f>HYPERLINK("https://iate.europa.eu/entry/result/3610372/all", "3610372")</f>
        <v>3610372</v>
      </c>
      <c r="B146" t="inlineStr">
        <is>
          <t>POLITICS;EDUCATION AND COMMUNICATIONS</t>
        </is>
      </c>
      <c r="C146"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46" t="inlineStr">
        <is>
          <t>no</t>
        </is>
      </c>
      <c r="E146" t="inlineStr">
        <is>
          <t/>
        </is>
      </c>
      <c r="F146" t="inlineStr">
        <is>
          <t/>
        </is>
      </c>
      <c r="G146" t="inlineStr">
        <is>
          <t/>
        </is>
      </c>
      <c r="H146" t="inlineStr">
        <is>
          <t/>
        </is>
      </c>
      <c r="I146" t="inlineStr">
        <is>
          <t/>
        </is>
      </c>
      <c r="J146" t="inlineStr">
        <is>
          <t/>
        </is>
      </c>
      <c r="K146" t="inlineStr">
        <is>
          <t/>
        </is>
      </c>
      <c r="L146" t="inlineStr">
        <is>
          <t/>
        </is>
      </c>
      <c r="M146" t="inlineStr">
        <is>
          <t/>
        </is>
      </c>
      <c r="N146" t="inlineStr">
        <is>
          <t/>
        </is>
      </c>
      <c r="O146" t="inlineStr">
        <is>
          <t/>
        </is>
      </c>
      <c r="P146" t="inlineStr">
        <is>
          <t/>
        </is>
      </c>
      <c r="Q146" t="inlineStr">
        <is>
          <t/>
        </is>
      </c>
      <c r="R146" t="inlineStr">
        <is>
          <t/>
        </is>
      </c>
      <c r="S146" t="inlineStr">
        <is>
          <t/>
        </is>
      </c>
      <c r="T146" t="inlineStr">
        <is>
          <t/>
        </is>
      </c>
      <c r="U146" t="inlineStr">
        <is>
          <t/>
        </is>
      </c>
      <c r="V146" s="2" t="inlineStr">
        <is>
          <t>κλείδα εγγράφου</t>
        </is>
      </c>
      <c r="W146" s="2" t="inlineStr">
        <is>
          <t>2</t>
        </is>
      </c>
      <c r="X146" s="2" t="inlineStr">
        <is>
          <t/>
        </is>
      </c>
      <c r="Y146" t="inlineStr">
        <is>
          <t/>
        </is>
      </c>
      <c r="Z146" s="2" t="inlineStr">
        <is>
          <t>document key|
kdoc</t>
        </is>
      </c>
      <c r="AA146" s="2" t="inlineStr">
        <is>
          <t>2|
2</t>
        </is>
      </c>
      <c r="AB146" s="2" t="inlineStr">
        <is>
          <t xml:space="preserve">|
</t>
        </is>
      </c>
      <c r="AC146" t="inlineStr">
        <is>
          <t/>
        </is>
      </c>
      <c r="AD146" t="inlineStr">
        <is>
          <t/>
        </is>
      </c>
      <c r="AE146" t="inlineStr">
        <is>
          <t/>
        </is>
      </c>
      <c r="AF146" t="inlineStr">
        <is>
          <t/>
        </is>
      </c>
      <c r="AG146" t="inlineStr">
        <is>
          <t/>
        </is>
      </c>
      <c r="AH146" t="inlineStr">
        <is>
          <t/>
        </is>
      </c>
      <c r="AI146" t="inlineStr">
        <is>
          <t/>
        </is>
      </c>
      <c r="AJ146" t="inlineStr">
        <is>
          <t/>
        </is>
      </c>
      <c r="AK146" t="inlineStr">
        <is>
          <t/>
        </is>
      </c>
      <c r="AL146" s="2" t="inlineStr">
        <is>
          <t>dokumenttiavain Kdoc</t>
        </is>
      </c>
      <c r="AM146" s="2" t="inlineStr">
        <is>
          <t>2</t>
        </is>
      </c>
      <c r="AN146" s="2" t="inlineStr">
        <is>
          <t/>
        </is>
      </c>
      <c r="AO146" t="inlineStr">
        <is>
          <t/>
        </is>
      </c>
      <c r="AP146" s="2" t="inlineStr">
        <is>
          <t>clé de document</t>
        </is>
      </c>
      <c r="AQ146" s="2" t="inlineStr">
        <is>
          <t>2</t>
        </is>
      </c>
      <c r="AR146" s="2" t="inlineStr">
        <is>
          <t/>
        </is>
      </c>
      <c r="AS146" t="inlineStr">
        <is>
          <t/>
        </is>
      </c>
      <c r="AT146" t="inlineStr">
        <is>
          <t/>
        </is>
      </c>
      <c r="AU146" t="inlineStr">
        <is>
          <t/>
        </is>
      </c>
      <c r="AV146" t="inlineStr">
        <is>
          <t/>
        </is>
      </c>
      <c r="AW146" t="inlineStr">
        <is>
          <t/>
        </is>
      </c>
      <c r="AX146" t="inlineStr">
        <is>
          <t/>
        </is>
      </c>
      <c r="AY146" t="inlineStr">
        <is>
          <t/>
        </is>
      </c>
      <c r="AZ146" t="inlineStr">
        <is>
          <t/>
        </is>
      </c>
      <c r="BA146" t="inlineStr">
        <is>
          <t/>
        </is>
      </c>
      <c r="BB146" s="2" t="inlineStr">
        <is>
          <t>dokumentumkulcs</t>
        </is>
      </c>
      <c r="BC146" s="2" t="inlineStr">
        <is>
          <t>2</t>
        </is>
      </c>
      <c r="BD146" s="2" t="inlineStr">
        <is>
          <t/>
        </is>
      </c>
      <c r="BE146" t="inlineStr">
        <is>
          <t/>
        </is>
      </c>
      <c r="BF146" s="2" t="inlineStr">
        <is>
          <t>chiave del documento</t>
        </is>
      </c>
      <c r="BG146" s="2" t="inlineStr">
        <is>
          <t>2</t>
        </is>
      </c>
      <c r="BH146" s="2" t="inlineStr">
        <is>
          <t/>
        </is>
      </c>
      <c r="BI146" t="inlineStr">
        <is>
          <t/>
        </is>
      </c>
      <c r="BJ146" t="inlineStr">
        <is>
          <t/>
        </is>
      </c>
      <c r="BK146" t="inlineStr">
        <is>
          <t/>
        </is>
      </c>
      <c r="BL146" t="inlineStr">
        <is>
          <t/>
        </is>
      </c>
      <c r="BM146" t="inlineStr">
        <is>
          <t/>
        </is>
      </c>
      <c r="BN146" t="inlineStr">
        <is>
          <t/>
        </is>
      </c>
      <c r="BO146" t="inlineStr">
        <is>
          <t/>
        </is>
      </c>
      <c r="BP146" t="inlineStr">
        <is>
          <t/>
        </is>
      </c>
      <c r="BQ146" t="inlineStr">
        <is>
          <t/>
        </is>
      </c>
      <c r="BR146" t="inlineStr">
        <is>
          <t/>
        </is>
      </c>
      <c r="BS146" t="inlineStr">
        <is>
          <t/>
        </is>
      </c>
      <c r="BT146" t="inlineStr">
        <is>
          <t/>
        </is>
      </c>
      <c r="BU146" t="inlineStr">
        <is>
          <t/>
        </is>
      </c>
      <c r="BV146" s="2" t="inlineStr">
        <is>
          <t>documentsleutel</t>
        </is>
      </c>
      <c r="BW146" s="2" t="inlineStr">
        <is>
          <t>2</t>
        </is>
      </c>
      <c r="BX146" s="2" t="inlineStr">
        <is>
          <t/>
        </is>
      </c>
      <c r="BY146" t="inlineStr">
        <is>
          <t/>
        </is>
      </c>
      <c r="BZ146" t="inlineStr">
        <is>
          <t/>
        </is>
      </c>
      <c r="CA146" t="inlineStr">
        <is>
          <t/>
        </is>
      </c>
      <c r="CB146" t="inlineStr">
        <is>
          <t/>
        </is>
      </c>
      <c r="CC146" t="inlineStr">
        <is>
          <t/>
        </is>
      </c>
      <c r="CD146" s="2" t="inlineStr">
        <is>
          <t>chave de documento</t>
        </is>
      </c>
      <c r="CE146" s="2" t="inlineStr">
        <is>
          <t>2</t>
        </is>
      </c>
      <c r="CF146" s="2" t="inlineStr">
        <is>
          <t/>
        </is>
      </c>
      <c r="CG146" t="inlineStr">
        <is>
          <t/>
        </is>
      </c>
      <c r="CH146" t="inlineStr">
        <is>
          <t/>
        </is>
      </c>
      <c r="CI146" t="inlineStr">
        <is>
          <t/>
        </is>
      </c>
      <c r="CJ146" t="inlineStr">
        <is>
          <t/>
        </is>
      </c>
      <c r="CK146" t="inlineStr">
        <is>
          <t/>
        </is>
      </c>
      <c r="CL146" t="inlineStr">
        <is>
          <t/>
        </is>
      </c>
      <c r="CM146" t="inlineStr">
        <is>
          <t/>
        </is>
      </c>
      <c r="CN146" t="inlineStr">
        <is>
          <t/>
        </is>
      </c>
      <c r="CO146" t="inlineStr">
        <is>
          <t/>
        </is>
      </c>
      <c r="CP146" t="inlineStr">
        <is>
          <t/>
        </is>
      </c>
      <c r="CQ146" t="inlineStr">
        <is>
          <t/>
        </is>
      </c>
      <c r="CR146" t="inlineStr">
        <is>
          <t/>
        </is>
      </c>
      <c r="CS146" t="inlineStr">
        <is>
          <t/>
        </is>
      </c>
      <c r="CT146" t="inlineStr">
        <is>
          <t/>
        </is>
      </c>
      <c r="CU146" t="inlineStr">
        <is>
          <t/>
        </is>
      </c>
      <c r="CV146" t="inlineStr">
        <is>
          <t/>
        </is>
      </c>
      <c r="CW146" t="inlineStr">
        <is>
          <t/>
        </is>
      </c>
    </row>
    <row r="147">
      <c r="A147" s="1" t="str">
        <f>HYPERLINK("https://iate.europa.eu/entry/result/3610285/all", "3610285")</f>
        <v>3610285</v>
      </c>
      <c r="B147" t="inlineStr">
        <is>
          <t>POLITICS;EDUCATION AND COMMUNICATIONS</t>
        </is>
      </c>
      <c r="C147"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47" t="inlineStr">
        <is>
          <t>no</t>
        </is>
      </c>
      <c r="E147" t="inlineStr">
        <is>
          <t/>
        </is>
      </c>
      <c r="F147" t="inlineStr">
        <is>
          <t/>
        </is>
      </c>
      <c r="G147" t="inlineStr">
        <is>
          <t/>
        </is>
      </c>
      <c r="H147" t="inlineStr">
        <is>
          <t/>
        </is>
      </c>
      <c r="I147" t="inlineStr">
        <is>
          <t/>
        </is>
      </c>
      <c r="J147" t="inlineStr">
        <is>
          <t/>
        </is>
      </c>
      <c r="K147" t="inlineStr">
        <is>
          <t/>
        </is>
      </c>
      <c r="L147" t="inlineStr">
        <is>
          <t/>
        </is>
      </c>
      <c r="M147" t="inlineStr">
        <is>
          <t/>
        </is>
      </c>
      <c r="N147" t="inlineStr">
        <is>
          <t/>
        </is>
      </c>
      <c r="O147" t="inlineStr">
        <is>
          <t/>
        </is>
      </c>
      <c r="P147" t="inlineStr">
        <is>
          <t/>
        </is>
      </c>
      <c r="Q147" t="inlineStr">
        <is>
          <t/>
        </is>
      </c>
      <c r="R147" s="2" t="inlineStr">
        <is>
          <t>einfache Zugangskontrolle</t>
        </is>
      </c>
      <c r="S147" s="2" t="inlineStr">
        <is>
          <t>2</t>
        </is>
      </c>
      <c r="T147" s="2" t="inlineStr">
        <is>
          <t/>
        </is>
      </c>
      <c r="U147" t="inlineStr">
        <is>
          <t/>
        </is>
      </c>
      <c r="V147" s="2" t="inlineStr">
        <is>
          <t>βασικός έλεγχος πρόσβασης</t>
        </is>
      </c>
      <c r="W147" s="2" t="inlineStr">
        <is>
          <t>2</t>
        </is>
      </c>
      <c r="X147" s="2" t="inlineStr">
        <is>
          <t/>
        </is>
      </c>
      <c r="Y147" t="inlineStr">
        <is>
          <t/>
        </is>
      </c>
      <c r="Z147" s="2" t="inlineStr">
        <is>
          <t>BAC|
Basic Access Control</t>
        </is>
      </c>
      <c r="AA147" s="2" t="inlineStr">
        <is>
          <t>2|
2</t>
        </is>
      </c>
      <c r="AB147" s="2" t="inlineStr">
        <is>
          <t xml:space="preserve">|
</t>
        </is>
      </c>
      <c r="AC147" t="inlineStr">
        <is>
          <t/>
        </is>
      </c>
      <c r="AD147" s="2" t="inlineStr">
        <is>
          <t>control de acceso básico</t>
        </is>
      </c>
      <c r="AE147" s="2" t="inlineStr">
        <is>
          <t>2</t>
        </is>
      </c>
      <c r="AF147" s="2" t="inlineStr">
        <is>
          <t/>
        </is>
      </c>
      <c r="AG147" t="inlineStr">
        <is>
          <t/>
        </is>
      </c>
      <c r="AH147" t="inlineStr">
        <is>
          <t/>
        </is>
      </c>
      <c r="AI147" t="inlineStr">
        <is>
          <t/>
        </is>
      </c>
      <c r="AJ147" t="inlineStr">
        <is>
          <t/>
        </is>
      </c>
      <c r="AK147" t="inlineStr">
        <is>
          <t/>
        </is>
      </c>
      <c r="AL147" t="inlineStr">
        <is>
          <t/>
        </is>
      </c>
      <c r="AM147" t="inlineStr">
        <is>
          <t/>
        </is>
      </c>
      <c r="AN147" t="inlineStr">
        <is>
          <t/>
        </is>
      </c>
      <c r="AO147" t="inlineStr">
        <is>
          <t/>
        </is>
      </c>
      <c r="AP147" s="2" t="inlineStr">
        <is>
          <t>contrôle d'accès de base</t>
        </is>
      </c>
      <c r="AQ147" s="2" t="inlineStr">
        <is>
          <t>2</t>
        </is>
      </c>
      <c r="AR147" s="2" t="inlineStr">
        <is>
          <t/>
        </is>
      </c>
      <c r="AS147" t="inlineStr">
        <is>
          <t/>
        </is>
      </c>
      <c r="AT147" t="inlineStr">
        <is>
          <t/>
        </is>
      </c>
      <c r="AU147" t="inlineStr">
        <is>
          <t/>
        </is>
      </c>
      <c r="AV147" t="inlineStr">
        <is>
          <t/>
        </is>
      </c>
      <c r="AW147" t="inlineStr">
        <is>
          <t/>
        </is>
      </c>
      <c r="AX147" t="inlineStr">
        <is>
          <t/>
        </is>
      </c>
      <c r="AY147" t="inlineStr">
        <is>
          <t/>
        </is>
      </c>
      <c r="AZ147" t="inlineStr">
        <is>
          <t/>
        </is>
      </c>
      <c r="BA147" t="inlineStr">
        <is>
          <t/>
        </is>
      </c>
      <c r="BB147" s="2" t="inlineStr">
        <is>
          <t>alapvető hozzáférési korlátozás</t>
        </is>
      </c>
      <c r="BC147" s="2" t="inlineStr">
        <is>
          <t>2</t>
        </is>
      </c>
      <c r="BD147" s="2" t="inlineStr">
        <is>
          <t/>
        </is>
      </c>
      <c r="BE147" t="inlineStr">
        <is>
          <t/>
        </is>
      </c>
      <c r="BF147" s="2" t="inlineStr">
        <is>
          <t>controllo accesso di base</t>
        </is>
      </c>
      <c r="BG147" s="2" t="inlineStr">
        <is>
          <t>2</t>
        </is>
      </c>
      <c r="BH147" s="2" t="inlineStr">
        <is>
          <t/>
        </is>
      </c>
      <c r="BI147" t="inlineStr">
        <is>
          <t/>
        </is>
      </c>
      <c r="BJ147" t="inlineStr">
        <is>
          <t/>
        </is>
      </c>
      <c r="BK147" t="inlineStr">
        <is>
          <t/>
        </is>
      </c>
      <c r="BL147" t="inlineStr">
        <is>
          <t/>
        </is>
      </c>
      <c r="BM147" t="inlineStr">
        <is>
          <t/>
        </is>
      </c>
      <c r="BN147" t="inlineStr">
        <is>
          <t/>
        </is>
      </c>
      <c r="BO147" t="inlineStr">
        <is>
          <t/>
        </is>
      </c>
      <c r="BP147" t="inlineStr">
        <is>
          <t/>
        </is>
      </c>
      <c r="BQ147" t="inlineStr">
        <is>
          <t/>
        </is>
      </c>
      <c r="BR147" t="inlineStr">
        <is>
          <t/>
        </is>
      </c>
      <c r="BS147" t="inlineStr">
        <is>
          <t/>
        </is>
      </c>
      <c r="BT147" t="inlineStr">
        <is>
          <t/>
        </is>
      </c>
      <c r="BU147" t="inlineStr">
        <is>
          <t/>
        </is>
      </c>
      <c r="BV147" s="2" t="inlineStr">
        <is>
          <t>eenvoudige toegangscontrole</t>
        </is>
      </c>
      <c r="BW147" s="2" t="inlineStr">
        <is>
          <t>2</t>
        </is>
      </c>
      <c r="BX147" s="2" t="inlineStr">
        <is>
          <t/>
        </is>
      </c>
      <c r="BY147" t="inlineStr">
        <is>
          <t/>
        </is>
      </c>
      <c r="BZ147" t="inlineStr">
        <is>
          <t/>
        </is>
      </c>
      <c r="CA147" t="inlineStr">
        <is>
          <t/>
        </is>
      </c>
      <c r="CB147" t="inlineStr">
        <is>
          <t/>
        </is>
      </c>
      <c r="CC147" t="inlineStr">
        <is>
          <t/>
        </is>
      </c>
      <c r="CD147" s="2" t="inlineStr">
        <is>
          <t>controlo de acesso básico</t>
        </is>
      </c>
      <c r="CE147" s="2" t="inlineStr">
        <is>
          <t>2</t>
        </is>
      </c>
      <c r="CF147" s="2" t="inlineStr">
        <is>
          <t/>
        </is>
      </c>
      <c r="CG147" t="inlineStr">
        <is>
          <t/>
        </is>
      </c>
      <c r="CH147" t="inlineStr">
        <is>
          <t/>
        </is>
      </c>
      <c r="CI147" t="inlineStr">
        <is>
          <t/>
        </is>
      </c>
      <c r="CJ147" t="inlineStr">
        <is>
          <t/>
        </is>
      </c>
      <c r="CK147" t="inlineStr">
        <is>
          <t/>
        </is>
      </c>
      <c r="CL147" t="inlineStr">
        <is>
          <t/>
        </is>
      </c>
      <c r="CM147" t="inlineStr">
        <is>
          <t/>
        </is>
      </c>
      <c r="CN147" t="inlineStr">
        <is>
          <t/>
        </is>
      </c>
      <c r="CO147" t="inlineStr">
        <is>
          <t/>
        </is>
      </c>
      <c r="CP147" t="inlineStr">
        <is>
          <t/>
        </is>
      </c>
      <c r="CQ147" t="inlineStr">
        <is>
          <t/>
        </is>
      </c>
      <c r="CR147" t="inlineStr">
        <is>
          <t/>
        </is>
      </c>
      <c r="CS147" t="inlineStr">
        <is>
          <t/>
        </is>
      </c>
      <c r="CT147" t="inlineStr">
        <is>
          <t/>
        </is>
      </c>
      <c r="CU147" t="inlineStr">
        <is>
          <t/>
        </is>
      </c>
      <c r="CV147" t="inlineStr">
        <is>
          <t/>
        </is>
      </c>
      <c r="CW147" t="inlineStr">
        <is>
          <t/>
        </is>
      </c>
    </row>
    <row r="148">
      <c r="A148" s="1" t="str">
        <f>HYPERLINK("https://iate.europa.eu/entry/result/3610299/all", "3610299")</f>
        <v>3610299</v>
      </c>
      <c r="B148" t="inlineStr">
        <is>
          <t>POLITICS;EDUCATION AND COMMUNICATIONS</t>
        </is>
      </c>
      <c r="C148"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48" t="inlineStr">
        <is>
          <t>no</t>
        </is>
      </c>
      <c r="E148" t="inlineStr">
        <is>
          <t/>
        </is>
      </c>
      <c r="F148" t="inlineStr">
        <is>
          <t/>
        </is>
      </c>
      <c r="G148" t="inlineStr">
        <is>
          <t/>
        </is>
      </c>
      <c r="H148" t="inlineStr">
        <is>
          <t/>
        </is>
      </c>
      <c r="I148" t="inlineStr">
        <is>
          <t/>
        </is>
      </c>
      <c r="J148" t="inlineStr">
        <is>
          <t/>
        </is>
      </c>
      <c r="K148" t="inlineStr">
        <is>
          <t/>
        </is>
      </c>
      <c r="L148" t="inlineStr">
        <is>
          <t/>
        </is>
      </c>
      <c r="M148" t="inlineStr">
        <is>
          <t/>
        </is>
      </c>
      <c r="N148" t="inlineStr">
        <is>
          <t/>
        </is>
      </c>
      <c r="O148" t="inlineStr">
        <is>
          <t/>
        </is>
      </c>
      <c r="P148" t="inlineStr">
        <is>
          <t/>
        </is>
      </c>
      <c r="Q148" t="inlineStr">
        <is>
          <t/>
        </is>
      </c>
      <c r="R148" s="2" t="inlineStr">
        <is>
          <t>Befehlsstruktur</t>
        </is>
      </c>
      <c r="S148" s="2" t="inlineStr">
        <is>
          <t>2</t>
        </is>
      </c>
      <c r="T148" s="2" t="inlineStr">
        <is>
          <t/>
        </is>
      </c>
      <c r="U148" t="inlineStr">
        <is>
          <t/>
        </is>
      </c>
      <c r="V148" s="2" t="inlineStr">
        <is>
          <t>Μονάδα δεδομένων πρωτοκόλλου εφαρμογής</t>
        </is>
      </c>
      <c r="W148" s="2" t="inlineStr">
        <is>
          <t>2</t>
        </is>
      </c>
      <c r="X148" s="2" t="inlineStr">
        <is>
          <t/>
        </is>
      </c>
      <c r="Y148" t="inlineStr">
        <is>
          <t>δομή μίας εντολής</t>
        </is>
      </c>
      <c r="Z148" s="2" t="inlineStr">
        <is>
          <t>APDU|
Application Protocol Data Unit</t>
        </is>
      </c>
      <c r="AA148" s="2" t="inlineStr">
        <is>
          <t>2|
2</t>
        </is>
      </c>
      <c r="AB148" s="2" t="inlineStr">
        <is>
          <t xml:space="preserve">|
</t>
        </is>
      </c>
      <c r="AC148" t="inlineStr">
        <is>
          <t/>
        </is>
      </c>
      <c r="AD148" s="2" t="inlineStr">
        <is>
          <t>Unidad de datos de protocolo de una aplicación</t>
        </is>
      </c>
      <c r="AE148" s="2" t="inlineStr">
        <is>
          <t>2</t>
        </is>
      </c>
      <c r="AF148" s="2" t="inlineStr">
        <is>
          <t/>
        </is>
      </c>
      <c r="AG148" t="inlineStr">
        <is>
          <t>estructura de un comando</t>
        </is>
      </c>
      <c r="AH148" t="inlineStr">
        <is>
          <t/>
        </is>
      </c>
      <c r="AI148" t="inlineStr">
        <is>
          <t/>
        </is>
      </c>
      <c r="AJ148" t="inlineStr">
        <is>
          <t/>
        </is>
      </c>
      <c r="AK148" t="inlineStr">
        <is>
          <t/>
        </is>
      </c>
      <c r="AL148" t="inlineStr">
        <is>
          <t/>
        </is>
      </c>
      <c r="AM148" t="inlineStr">
        <is>
          <t/>
        </is>
      </c>
      <c r="AN148" t="inlineStr">
        <is>
          <t/>
        </is>
      </c>
      <c r="AO148" t="inlineStr">
        <is>
          <t/>
        </is>
      </c>
      <c r="AP148" s="2" t="inlineStr">
        <is>
          <t>UPDA|
Unité de données du protocole d'application</t>
        </is>
      </c>
      <c r="AQ148" s="2" t="inlineStr">
        <is>
          <t>2|
2</t>
        </is>
      </c>
      <c r="AR148" s="2" t="inlineStr">
        <is>
          <t xml:space="preserve">|
</t>
        </is>
      </c>
      <c r="AS148" t="inlineStr">
        <is>
          <t/>
        </is>
      </c>
      <c r="AT148" t="inlineStr">
        <is>
          <t/>
        </is>
      </c>
      <c r="AU148" t="inlineStr">
        <is>
          <t/>
        </is>
      </c>
      <c r="AV148" t="inlineStr">
        <is>
          <t/>
        </is>
      </c>
      <c r="AW148" t="inlineStr">
        <is>
          <t/>
        </is>
      </c>
      <c r="AX148" t="inlineStr">
        <is>
          <t/>
        </is>
      </c>
      <c r="AY148" t="inlineStr">
        <is>
          <t/>
        </is>
      </c>
      <c r="AZ148" t="inlineStr">
        <is>
          <t/>
        </is>
      </c>
      <c r="BA148" t="inlineStr">
        <is>
          <t/>
        </is>
      </c>
      <c r="BB148" s="2" t="inlineStr">
        <is>
          <t>alkalmazási protokoll adategysége</t>
        </is>
      </c>
      <c r="BC148" s="2" t="inlineStr">
        <is>
          <t>2</t>
        </is>
      </c>
      <c r="BD148" s="2" t="inlineStr">
        <is>
          <t/>
        </is>
      </c>
      <c r="BE148" t="inlineStr">
        <is>
          <t>a parancs szerkezete</t>
        </is>
      </c>
      <c r="BF148" s="2" t="inlineStr">
        <is>
          <t>Unità dati protocollo applicazione</t>
        </is>
      </c>
      <c r="BG148" s="2" t="inlineStr">
        <is>
          <t>2</t>
        </is>
      </c>
      <c r="BH148" s="2" t="inlineStr">
        <is>
          <t/>
        </is>
      </c>
      <c r="BI148" t="inlineStr">
        <is>
          <t>struttura di un comando</t>
        </is>
      </c>
      <c r="BJ148" t="inlineStr">
        <is>
          <t/>
        </is>
      </c>
      <c r="BK148" t="inlineStr">
        <is>
          <t/>
        </is>
      </c>
      <c r="BL148" t="inlineStr">
        <is>
          <t/>
        </is>
      </c>
      <c r="BM148" t="inlineStr">
        <is>
          <t/>
        </is>
      </c>
      <c r="BN148" t="inlineStr">
        <is>
          <t/>
        </is>
      </c>
      <c r="BO148" t="inlineStr">
        <is>
          <t/>
        </is>
      </c>
      <c r="BP148" t="inlineStr">
        <is>
          <t/>
        </is>
      </c>
      <c r="BQ148" t="inlineStr">
        <is>
          <t/>
        </is>
      </c>
      <c r="BR148" t="inlineStr">
        <is>
          <t/>
        </is>
      </c>
      <c r="BS148" t="inlineStr">
        <is>
          <t/>
        </is>
      </c>
      <c r="BT148" t="inlineStr">
        <is>
          <t/>
        </is>
      </c>
      <c r="BU148" t="inlineStr">
        <is>
          <t/>
        </is>
      </c>
      <c r="BV148" s="2" t="inlineStr">
        <is>
          <t>Toepassingsprotocol gegevensunit</t>
        </is>
      </c>
      <c r="BW148" s="2" t="inlineStr">
        <is>
          <t>2</t>
        </is>
      </c>
      <c r="BX148" s="2" t="inlineStr">
        <is>
          <t/>
        </is>
      </c>
      <c r="BY148" t="inlineStr">
        <is>
          <t>structuur van een commando</t>
        </is>
      </c>
      <c r="BZ148" t="inlineStr">
        <is>
          <t/>
        </is>
      </c>
      <c r="CA148" t="inlineStr">
        <is>
          <t/>
        </is>
      </c>
      <c r="CB148" t="inlineStr">
        <is>
          <t/>
        </is>
      </c>
      <c r="CC148" t="inlineStr">
        <is>
          <t/>
        </is>
      </c>
      <c r="CD148" s="2" t="inlineStr">
        <is>
          <t>Unidade de dados do protocolo de uma aplicação</t>
        </is>
      </c>
      <c r="CE148" s="2" t="inlineStr">
        <is>
          <t>2</t>
        </is>
      </c>
      <c r="CF148" s="2" t="inlineStr">
        <is>
          <t/>
        </is>
      </c>
      <c r="CG148" t="inlineStr">
        <is>
          <t>estrutura de um comando</t>
        </is>
      </c>
      <c r="CH148" t="inlineStr">
        <is>
          <t/>
        </is>
      </c>
      <c r="CI148" t="inlineStr">
        <is>
          <t/>
        </is>
      </c>
      <c r="CJ148" t="inlineStr">
        <is>
          <t/>
        </is>
      </c>
      <c r="CK148" t="inlineStr">
        <is>
          <t/>
        </is>
      </c>
      <c r="CL148" t="inlineStr">
        <is>
          <t/>
        </is>
      </c>
      <c r="CM148" t="inlineStr">
        <is>
          <t/>
        </is>
      </c>
      <c r="CN148" t="inlineStr">
        <is>
          <t/>
        </is>
      </c>
      <c r="CO148" t="inlineStr">
        <is>
          <t/>
        </is>
      </c>
      <c r="CP148" t="inlineStr">
        <is>
          <t/>
        </is>
      </c>
      <c r="CQ148" t="inlineStr">
        <is>
          <t/>
        </is>
      </c>
      <c r="CR148" t="inlineStr">
        <is>
          <t/>
        </is>
      </c>
      <c r="CS148" t="inlineStr">
        <is>
          <t/>
        </is>
      </c>
      <c r="CT148" t="inlineStr">
        <is>
          <t/>
        </is>
      </c>
      <c r="CU148" t="inlineStr">
        <is>
          <t/>
        </is>
      </c>
      <c r="CV148" t="inlineStr">
        <is>
          <t/>
        </is>
      </c>
      <c r="CW148" t="inlineStr">
        <is>
          <t/>
        </is>
      </c>
    </row>
    <row r="149">
      <c r="A149" s="1" t="str">
        <f>HYPERLINK("https://iate.europa.eu/entry/result/3610293/all", "3610293")</f>
        <v>3610293</v>
      </c>
      <c r="B149" t="inlineStr">
        <is>
          <t>POLITICS;EDUCATION AND COMMUNICATIONS</t>
        </is>
      </c>
      <c r="C149"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49" t="inlineStr">
        <is>
          <t>no</t>
        </is>
      </c>
      <c r="E149" t="inlineStr">
        <is>
          <t/>
        </is>
      </c>
      <c r="F149" t="inlineStr">
        <is>
          <t/>
        </is>
      </c>
      <c r="G149" t="inlineStr">
        <is>
          <t/>
        </is>
      </c>
      <c r="H149" t="inlineStr">
        <is>
          <t/>
        </is>
      </c>
      <c r="I149" t="inlineStr">
        <is>
          <t/>
        </is>
      </c>
      <c r="J149" t="inlineStr">
        <is>
          <t/>
        </is>
      </c>
      <c r="K149" t="inlineStr">
        <is>
          <t/>
        </is>
      </c>
      <c r="L149" t="inlineStr">
        <is>
          <t/>
        </is>
      </c>
      <c r="M149" t="inlineStr">
        <is>
          <t/>
        </is>
      </c>
      <c r="N149" t="inlineStr">
        <is>
          <t/>
        </is>
      </c>
      <c r="O149" t="inlineStr">
        <is>
          <t/>
        </is>
      </c>
      <c r="P149" t="inlineStr">
        <is>
          <t/>
        </is>
      </c>
      <c r="Q149" t="inlineStr">
        <is>
          <t/>
        </is>
      </c>
      <c r="R149" s="2" t="inlineStr">
        <is>
          <t>Sichere Signaturerstellungseinheit</t>
        </is>
      </c>
      <c r="S149" s="2" t="inlineStr">
        <is>
          <t>2</t>
        </is>
      </c>
      <c r="T149" s="2" t="inlineStr">
        <is>
          <t/>
        </is>
      </c>
      <c r="U149" t="inlineStr">
        <is>
          <t/>
        </is>
      </c>
      <c r="V149" s="2" t="inlineStr">
        <is>
          <t>ασφαλή διάταξη δημιουργίας υπογραφών</t>
        </is>
      </c>
      <c r="W149" s="2" t="inlineStr">
        <is>
          <t>2</t>
        </is>
      </c>
      <c r="X149" s="2" t="inlineStr">
        <is>
          <t/>
        </is>
      </c>
      <c r="Y149" t="inlineStr">
        <is>
          <t/>
        </is>
      </c>
      <c r="Z149" s="2" t="inlineStr">
        <is>
          <t>SSCD|
Secure Signature Creation Device</t>
        </is>
      </c>
      <c r="AA149" s="2" t="inlineStr">
        <is>
          <t>2|
2</t>
        </is>
      </c>
      <c r="AB149" s="2" t="inlineStr">
        <is>
          <t xml:space="preserve">|
</t>
        </is>
      </c>
      <c r="AC149" t="inlineStr">
        <is>
          <t/>
        </is>
      </c>
      <c r="AD149" s="2" t="inlineStr">
        <is>
          <t>dispositivo seguro de creación de firma</t>
        </is>
      </c>
      <c r="AE149" s="2" t="inlineStr">
        <is>
          <t>2</t>
        </is>
      </c>
      <c r="AF149" s="2" t="inlineStr">
        <is>
          <t/>
        </is>
      </c>
      <c r="AG149" t="inlineStr">
        <is>
          <t/>
        </is>
      </c>
      <c r="AH149" t="inlineStr">
        <is>
          <t/>
        </is>
      </c>
      <c r="AI149" t="inlineStr">
        <is>
          <t/>
        </is>
      </c>
      <c r="AJ149" t="inlineStr">
        <is>
          <t/>
        </is>
      </c>
      <c r="AK149" t="inlineStr">
        <is>
          <t/>
        </is>
      </c>
      <c r="AL149" s="2" t="inlineStr">
        <is>
          <t>turvallinen allekirjoitusten luomismenetelmä</t>
        </is>
      </c>
      <c r="AM149" s="2" t="inlineStr">
        <is>
          <t>2</t>
        </is>
      </c>
      <c r="AN149" s="2" t="inlineStr">
        <is>
          <t/>
        </is>
      </c>
      <c r="AO149" t="inlineStr">
        <is>
          <t/>
        </is>
      </c>
      <c r="AP149" s="2" t="inlineStr">
        <is>
          <t>dispositif sécurisé de création de signature</t>
        </is>
      </c>
      <c r="AQ149" s="2" t="inlineStr">
        <is>
          <t>2</t>
        </is>
      </c>
      <c r="AR149" s="2" t="inlineStr">
        <is>
          <t/>
        </is>
      </c>
      <c r="AS149" t="inlineStr">
        <is>
          <t/>
        </is>
      </c>
      <c r="AT149" t="inlineStr">
        <is>
          <t/>
        </is>
      </c>
      <c r="AU149" t="inlineStr">
        <is>
          <t/>
        </is>
      </c>
      <c r="AV149" t="inlineStr">
        <is>
          <t/>
        </is>
      </c>
      <c r="AW149" t="inlineStr">
        <is>
          <t/>
        </is>
      </c>
      <c r="AX149" t="inlineStr">
        <is>
          <t/>
        </is>
      </c>
      <c r="AY149" t="inlineStr">
        <is>
          <t/>
        </is>
      </c>
      <c r="AZ149" t="inlineStr">
        <is>
          <t/>
        </is>
      </c>
      <c r="BA149" t="inlineStr">
        <is>
          <t/>
        </is>
      </c>
      <c r="BB149" s="2" t="inlineStr">
        <is>
          <t>biztonságos aláírás-létrehozó eszköz</t>
        </is>
      </c>
      <c r="BC149" s="2" t="inlineStr">
        <is>
          <t>2</t>
        </is>
      </c>
      <c r="BD149" s="2" t="inlineStr">
        <is>
          <t/>
        </is>
      </c>
      <c r="BE149" t="inlineStr">
        <is>
          <t/>
        </is>
      </c>
      <c r="BF149" s="2" t="inlineStr">
        <is>
          <t>dispositivo per la creazione di una firma sicura</t>
        </is>
      </c>
      <c r="BG149" s="2" t="inlineStr">
        <is>
          <t>2</t>
        </is>
      </c>
      <c r="BH149" s="2" t="inlineStr">
        <is>
          <t/>
        </is>
      </c>
      <c r="BI149" t="inlineStr">
        <is>
          <t/>
        </is>
      </c>
      <c r="BJ149" s="2" t="inlineStr">
        <is>
          <t>saugi parašo formavimo įranga|
SPFĮ</t>
        </is>
      </c>
      <c r="BK149" s="2" t="inlineStr">
        <is>
          <t>2|
2</t>
        </is>
      </c>
      <c r="BL149" s="2" t="inlineStr">
        <is>
          <t xml:space="preserve">|
</t>
        </is>
      </c>
      <c r="BM149" t="inlineStr">
        <is>
          <t/>
        </is>
      </c>
      <c r="BN149" t="inlineStr">
        <is>
          <t/>
        </is>
      </c>
      <c r="BO149" t="inlineStr">
        <is>
          <t/>
        </is>
      </c>
      <c r="BP149" t="inlineStr">
        <is>
          <t/>
        </is>
      </c>
      <c r="BQ149" t="inlineStr">
        <is>
          <t/>
        </is>
      </c>
      <c r="BR149" t="inlineStr">
        <is>
          <t/>
        </is>
      </c>
      <c r="BS149" t="inlineStr">
        <is>
          <t/>
        </is>
      </c>
      <c r="BT149" t="inlineStr">
        <is>
          <t/>
        </is>
      </c>
      <c r="BU149" t="inlineStr">
        <is>
          <t/>
        </is>
      </c>
      <c r="BV149" s="2" t="inlineStr">
        <is>
          <t>veilig middel voor het aanmaken van een handtekening</t>
        </is>
      </c>
      <c r="BW149" s="2" t="inlineStr">
        <is>
          <t>2</t>
        </is>
      </c>
      <c r="BX149" s="2" t="inlineStr">
        <is>
          <t/>
        </is>
      </c>
      <c r="BY149" t="inlineStr">
        <is>
          <t/>
        </is>
      </c>
      <c r="BZ149" t="inlineStr">
        <is>
          <t/>
        </is>
      </c>
      <c r="CA149" t="inlineStr">
        <is>
          <t/>
        </is>
      </c>
      <c r="CB149" t="inlineStr">
        <is>
          <t/>
        </is>
      </c>
      <c r="CC149" t="inlineStr">
        <is>
          <t/>
        </is>
      </c>
      <c r="CD149" s="2" t="inlineStr">
        <is>
          <t>dispositivo seguro de criação de assinaturas</t>
        </is>
      </c>
      <c r="CE149" s="2" t="inlineStr">
        <is>
          <t>2</t>
        </is>
      </c>
      <c r="CF149" s="2" t="inlineStr">
        <is>
          <t/>
        </is>
      </c>
      <c r="CG149" t="inlineStr">
        <is>
          <t/>
        </is>
      </c>
      <c r="CH149" t="inlineStr">
        <is>
          <t/>
        </is>
      </c>
      <c r="CI149" t="inlineStr">
        <is>
          <t/>
        </is>
      </c>
      <c r="CJ149" t="inlineStr">
        <is>
          <t/>
        </is>
      </c>
      <c r="CK149" t="inlineStr">
        <is>
          <t/>
        </is>
      </c>
      <c r="CL149" t="inlineStr">
        <is>
          <t/>
        </is>
      </c>
      <c r="CM149" t="inlineStr">
        <is>
          <t/>
        </is>
      </c>
      <c r="CN149" t="inlineStr">
        <is>
          <t/>
        </is>
      </c>
      <c r="CO149" t="inlineStr">
        <is>
          <t/>
        </is>
      </c>
      <c r="CP149" t="inlineStr">
        <is>
          <t/>
        </is>
      </c>
      <c r="CQ149" t="inlineStr">
        <is>
          <t/>
        </is>
      </c>
      <c r="CR149" t="inlineStr">
        <is>
          <t/>
        </is>
      </c>
      <c r="CS149" t="inlineStr">
        <is>
          <t/>
        </is>
      </c>
      <c r="CT149" t="inlineStr">
        <is>
          <t/>
        </is>
      </c>
      <c r="CU149" t="inlineStr">
        <is>
          <t/>
        </is>
      </c>
      <c r="CV149" t="inlineStr">
        <is>
          <t/>
        </is>
      </c>
      <c r="CW149" t="inlineStr">
        <is>
          <t/>
        </is>
      </c>
    </row>
    <row r="150">
      <c r="A150" s="1" t="str">
        <f>HYPERLINK("https://iate.europa.eu/entry/result/3610295/all", "3610295")</f>
        <v>3610295</v>
      </c>
      <c r="B150" t="inlineStr">
        <is>
          <t>POLITICS;EDUCATION AND COMMUNICATIONS</t>
        </is>
      </c>
      <c r="C150"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50" t="inlineStr">
        <is>
          <t>no</t>
        </is>
      </c>
      <c r="E150" t="inlineStr">
        <is>
          <t/>
        </is>
      </c>
      <c r="F150" t="inlineStr">
        <is>
          <t/>
        </is>
      </c>
      <c r="G150" t="inlineStr">
        <is>
          <t/>
        </is>
      </c>
      <c r="H150" t="inlineStr">
        <is>
          <t/>
        </is>
      </c>
      <c r="I150" t="inlineStr">
        <is>
          <t/>
        </is>
      </c>
      <c r="J150" t="inlineStr">
        <is>
          <t/>
        </is>
      </c>
      <c r="K150" t="inlineStr">
        <is>
          <t/>
        </is>
      </c>
      <c r="L150" t="inlineStr">
        <is>
          <t/>
        </is>
      </c>
      <c r="M150" t="inlineStr">
        <is>
          <t/>
        </is>
      </c>
      <c r="N150" t="inlineStr">
        <is>
          <t/>
        </is>
      </c>
      <c r="O150" t="inlineStr">
        <is>
          <t/>
        </is>
      </c>
      <c r="P150" t="inlineStr">
        <is>
          <t/>
        </is>
      </c>
      <c r="Q150" t="inlineStr">
        <is>
          <t/>
        </is>
      </c>
      <c r="R150" s="2" t="inlineStr">
        <is>
          <t>Anwendungskennung</t>
        </is>
      </c>
      <c r="S150" s="2" t="inlineStr">
        <is>
          <t>2</t>
        </is>
      </c>
      <c r="T150" s="2" t="inlineStr">
        <is>
          <t/>
        </is>
      </c>
      <c r="U150" t="inlineStr">
        <is>
          <t/>
        </is>
      </c>
      <c r="V150" s="2" t="inlineStr">
        <is>
          <t>αναγνωριστικό εφαρμογής</t>
        </is>
      </c>
      <c r="W150" s="2" t="inlineStr">
        <is>
          <t>2</t>
        </is>
      </c>
      <c r="X150" s="2" t="inlineStr">
        <is>
          <t/>
        </is>
      </c>
      <c r="Y150" t="inlineStr">
        <is>
          <t/>
        </is>
      </c>
      <c r="Z150" s="2" t="inlineStr">
        <is>
          <t>AID|
Application Identifier</t>
        </is>
      </c>
      <c r="AA150" s="2" t="inlineStr">
        <is>
          <t>2|
2</t>
        </is>
      </c>
      <c r="AB150" s="2" t="inlineStr">
        <is>
          <t xml:space="preserve">|
</t>
        </is>
      </c>
      <c r="AC150" t="inlineStr">
        <is>
          <t/>
        </is>
      </c>
      <c r="AD150" s="2" t="inlineStr">
        <is>
          <t>Identificador de aplicación|
IDA</t>
        </is>
      </c>
      <c r="AE150" s="2" t="inlineStr">
        <is>
          <t>2|
2</t>
        </is>
      </c>
      <c r="AF150" s="2" t="inlineStr">
        <is>
          <t xml:space="preserve">|
</t>
        </is>
      </c>
      <c r="AG150" t="inlineStr">
        <is>
          <t/>
        </is>
      </c>
      <c r="AH150" t="inlineStr">
        <is>
          <t/>
        </is>
      </c>
      <c r="AI150" t="inlineStr">
        <is>
          <t/>
        </is>
      </c>
      <c r="AJ150" t="inlineStr">
        <is>
          <t/>
        </is>
      </c>
      <c r="AK150" t="inlineStr">
        <is>
          <t/>
        </is>
      </c>
      <c r="AL150" t="inlineStr">
        <is>
          <t/>
        </is>
      </c>
      <c r="AM150" t="inlineStr">
        <is>
          <t/>
        </is>
      </c>
      <c r="AN150" t="inlineStr">
        <is>
          <t/>
        </is>
      </c>
      <c r="AO150" t="inlineStr">
        <is>
          <t/>
        </is>
      </c>
      <c r="AP150" s="2" t="inlineStr">
        <is>
          <t>Identifiant d’application</t>
        </is>
      </c>
      <c r="AQ150" s="2" t="inlineStr">
        <is>
          <t>2</t>
        </is>
      </c>
      <c r="AR150" s="2" t="inlineStr">
        <is>
          <t/>
        </is>
      </c>
      <c r="AS150" t="inlineStr">
        <is>
          <t/>
        </is>
      </c>
      <c r="AT150" t="inlineStr">
        <is>
          <t/>
        </is>
      </c>
      <c r="AU150" t="inlineStr">
        <is>
          <t/>
        </is>
      </c>
      <c r="AV150" t="inlineStr">
        <is>
          <t/>
        </is>
      </c>
      <c r="AW150" t="inlineStr">
        <is>
          <t/>
        </is>
      </c>
      <c r="AX150" t="inlineStr">
        <is>
          <t/>
        </is>
      </c>
      <c r="AY150" t="inlineStr">
        <is>
          <t/>
        </is>
      </c>
      <c r="AZ150" t="inlineStr">
        <is>
          <t/>
        </is>
      </c>
      <c r="BA150" t="inlineStr">
        <is>
          <t/>
        </is>
      </c>
      <c r="BB150" s="2" t="inlineStr">
        <is>
          <t>alkalmazásazonosító</t>
        </is>
      </c>
      <c r="BC150" s="2" t="inlineStr">
        <is>
          <t>2</t>
        </is>
      </c>
      <c r="BD150" s="2" t="inlineStr">
        <is>
          <t/>
        </is>
      </c>
      <c r="BE150" t="inlineStr">
        <is>
          <t/>
        </is>
      </c>
      <c r="BF150" s="2" t="inlineStr">
        <is>
          <t>Protezione d’accesso di base</t>
        </is>
      </c>
      <c r="BG150" s="2" t="inlineStr">
        <is>
          <t>2</t>
        </is>
      </c>
      <c r="BH150" s="2" t="inlineStr">
        <is>
          <t/>
        </is>
      </c>
      <c r="BI150" t="inlineStr">
        <is>
          <t/>
        </is>
      </c>
      <c r="BJ150" t="inlineStr">
        <is>
          <t/>
        </is>
      </c>
      <c r="BK150" t="inlineStr">
        <is>
          <t/>
        </is>
      </c>
      <c r="BL150" t="inlineStr">
        <is>
          <t/>
        </is>
      </c>
      <c r="BM150" t="inlineStr">
        <is>
          <t/>
        </is>
      </c>
      <c r="BN150" t="inlineStr">
        <is>
          <t/>
        </is>
      </c>
      <c r="BO150" t="inlineStr">
        <is>
          <t/>
        </is>
      </c>
      <c r="BP150" t="inlineStr">
        <is>
          <t/>
        </is>
      </c>
      <c r="BQ150" t="inlineStr">
        <is>
          <t/>
        </is>
      </c>
      <c r="BR150" t="inlineStr">
        <is>
          <t/>
        </is>
      </c>
      <c r="BS150" t="inlineStr">
        <is>
          <t/>
        </is>
      </c>
      <c r="BT150" t="inlineStr">
        <is>
          <t/>
        </is>
      </c>
      <c r="BU150" t="inlineStr">
        <is>
          <t/>
        </is>
      </c>
      <c r="BV150" s="2" t="inlineStr">
        <is>
          <t>Applicatie-identificatie</t>
        </is>
      </c>
      <c r="BW150" s="2" t="inlineStr">
        <is>
          <t>2</t>
        </is>
      </c>
      <c r="BX150" s="2" t="inlineStr">
        <is>
          <t/>
        </is>
      </c>
      <c r="BY150" t="inlineStr">
        <is>
          <t/>
        </is>
      </c>
      <c r="BZ150" t="inlineStr">
        <is>
          <t/>
        </is>
      </c>
      <c r="CA150" t="inlineStr">
        <is>
          <t/>
        </is>
      </c>
      <c r="CB150" t="inlineStr">
        <is>
          <t/>
        </is>
      </c>
      <c r="CC150" t="inlineStr">
        <is>
          <t/>
        </is>
      </c>
      <c r="CD150" s="2" t="inlineStr">
        <is>
          <t>Identificador de aplicação</t>
        </is>
      </c>
      <c r="CE150" s="2" t="inlineStr">
        <is>
          <t>2</t>
        </is>
      </c>
      <c r="CF150" s="2" t="inlineStr">
        <is>
          <t/>
        </is>
      </c>
      <c r="CG150" t="inlineStr">
        <is>
          <t/>
        </is>
      </c>
      <c r="CH150" t="inlineStr">
        <is>
          <t/>
        </is>
      </c>
      <c r="CI150" t="inlineStr">
        <is>
          <t/>
        </is>
      </c>
      <c r="CJ150" t="inlineStr">
        <is>
          <t/>
        </is>
      </c>
      <c r="CK150" t="inlineStr">
        <is>
          <t/>
        </is>
      </c>
      <c r="CL150" t="inlineStr">
        <is>
          <t/>
        </is>
      </c>
      <c r="CM150" t="inlineStr">
        <is>
          <t/>
        </is>
      </c>
      <c r="CN150" t="inlineStr">
        <is>
          <t/>
        </is>
      </c>
      <c r="CO150" t="inlineStr">
        <is>
          <t/>
        </is>
      </c>
      <c r="CP150" t="inlineStr">
        <is>
          <t/>
        </is>
      </c>
      <c r="CQ150" t="inlineStr">
        <is>
          <t/>
        </is>
      </c>
      <c r="CR150" t="inlineStr">
        <is>
          <t/>
        </is>
      </c>
      <c r="CS150" t="inlineStr">
        <is>
          <t/>
        </is>
      </c>
      <c r="CT150" t="inlineStr">
        <is>
          <t/>
        </is>
      </c>
      <c r="CU150" t="inlineStr">
        <is>
          <t/>
        </is>
      </c>
      <c r="CV150" t="inlineStr">
        <is>
          <t/>
        </is>
      </c>
      <c r="CW150" t="inlineStr">
        <is>
          <t/>
        </is>
      </c>
    </row>
    <row r="151">
      <c r="A151" s="1" t="str">
        <f>HYPERLINK("https://iate.europa.eu/entry/result/3610307/all", "3610307")</f>
        <v>3610307</v>
      </c>
      <c r="B151" t="inlineStr">
        <is>
          <t>POLITICS;EDUCATION AND COMMUNICATIONS</t>
        </is>
      </c>
      <c r="C151"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51" t="inlineStr">
        <is>
          <t>no</t>
        </is>
      </c>
      <c r="E151" t="inlineStr">
        <is>
          <t/>
        </is>
      </c>
      <c r="F151" t="inlineStr">
        <is>
          <t/>
        </is>
      </c>
      <c r="G151" t="inlineStr">
        <is>
          <t/>
        </is>
      </c>
      <c r="H151" t="inlineStr">
        <is>
          <t/>
        </is>
      </c>
      <c r="I151" t="inlineStr">
        <is>
          <t/>
        </is>
      </c>
      <c r="J151" t="inlineStr">
        <is>
          <t/>
        </is>
      </c>
      <c r="K151" t="inlineStr">
        <is>
          <t/>
        </is>
      </c>
      <c r="L151" t="inlineStr">
        <is>
          <t/>
        </is>
      </c>
      <c r="M151" t="inlineStr">
        <is>
          <t/>
        </is>
      </c>
      <c r="N151" t="inlineStr">
        <is>
          <t/>
        </is>
      </c>
      <c r="O151" t="inlineStr">
        <is>
          <t/>
        </is>
      </c>
      <c r="P151" t="inlineStr">
        <is>
          <t/>
        </is>
      </c>
      <c r="Q151" t="inlineStr">
        <is>
          <t/>
        </is>
      </c>
      <c r="R151" s="2" t="inlineStr">
        <is>
          <t>grundlegender Zugangsschutz</t>
        </is>
      </c>
      <c r="S151" s="2" t="inlineStr">
        <is>
          <t>2</t>
        </is>
      </c>
      <c r="T151" s="2" t="inlineStr">
        <is>
          <t/>
        </is>
      </c>
      <c r="U151" t="inlineStr">
        <is>
          <t/>
        </is>
      </c>
      <c r="V151" s="2" t="inlineStr">
        <is>
          <t>βασική προστασία πρόσβασης</t>
        </is>
      </c>
      <c r="W151" s="2" t="inlineStr">
        <is>
          <t>2</t>
        </is>
      </c>
      <c r="X151" s="2" t="inlineStr">
        <is>
          <t/>
        </is>
      </c>
      <c r="Y151" t="inlineStr">
        <is>
          <t/>
        </is>
      </c>
      <c r="Z151" s="2" t="inlineStr">
        <is>
          <t>BAP|
Basic Access Protection</t>
        </is>
      </c>
      <c r="AA151" s="2" t="inlineStr">
        <is>
          <t>2|
2</t>
        </is>
      </c>
      <c r="AB151" s="2" t="inlineStr">
        <is>
          <t xml:space="preserve">|
</t>
        </is>
      </c>
      <c r="AC151" t="inlineStr">
        <is>
          <t/>
        </is>
      </c>
      <c r="AD151" s="2" t="inlineStr">
        <is>
          <t>PBA|
Protección básica de acceso</t>
        </is>
      </c>
      <c r="AE151" s="2" t="inlineStr">
        <is>
          <t>2|
2</t>
        </is>
      </c>
      <c r="AF151" s="2" t="inlineStr">
        <is>
          <t xml:space="preserve">|
</t>
        </is>
      </c>
      <c r="AG151" t="inlineStr">
        <is>
          <t/>
        </is>
      </c>
      <c r="AH151" t="inlineStr">
        <is>
          <t/>
        </is>
      </c>
      <c r="AI151" t="inlineStr">
        <is>
          <t/>
        </is>
      </c>
      <c r="AJ151" t="inlineStr">
        <is>
          <t/>
        </is>
      </c>
      <c r="AK151" t="inlineStr">
        <is>
          <t/>
        </is>
      </c>
      <c r="AL151" t="inlineStr">
        <is>
          <t/>
        </is>
      </c>
      <c r="AM151" t="inlineStr">
        <is>
          <t/>
        </is>
      </c>
      <c r="AN151" t="inlineStr">
        <is>
          <t/>
        </is>
      </c>
      <c r="AO151" t="inlineStr">
        <is>
          <t/>
        </is>
      </c>
      <c r="AP151" s="2" t="inlineStr">
        <is>
          <t>Protection d’accès de base</t>
        </is>
      </c>
      <c r="AQ151" s="2" t="inlineStr">
        <is>
          <t>2</t>
        </is>
      </c>
      <c r="AR151" s="2" t="inlineStr">
        <is>
          <t/>
        </is>
      </c>
      <c r="AS151" t="inlineStr">
        <is>
          <t/>
        </is>
      </c>
      <c r="AT151" t="inlineStr">
        <is>
          <t/>
        </is>
      </c>
      <c r="AU151" t="inlineStr">
        <is>
          <t/>
        </is>
      </c>
      <c r="AV151" t="inlineStr">
        <is>
          <t/>
        </is>
      </c>
      <c r="AW151" t="inlineStr">
        <is>
          <t/>
        </is>
      </c>
      <c r="AX151" t="inlineStr">
        <is>
          <t/>
        </is>
      </c>
      <c r="AY151" t="inlineStr">
        <is>
          <t/>
        </is>
      </c>
      <c r="AZ151" t="inlineStr">
        <is>
          <t/>
        </is>
      </c>
      <c r="BA151" t="inlineStr">
        <is>
          <t/>
        </is>
      </c>
      <c r="BB151" s="2" t="inlineStr">
        <is>
          <t>alapvető hozzáférésvédelem</t>
        </is>
      </c>
      <c r="BC151" s="2" t="inlineStr">
        <is>
          <t>2</t>
        </is>
      </c>
      <c r="BD151" s="2" t="inlineStr">
        <is>
          <t/>
        </is>
      </c>
      <c r="BE151" t="inlineStr">
        <is>
          <t/>
        </is>
      </c>
      <c r="BF151" s="2" t="inlineStr">
        <is>
          <t>Protezione d’accesso di base</t>
        </is>
      </c>
      <c r="BG151" s="2" t="inlineStr">
        <is>
          <t>2</t>
        </is>
      </c>
      <c r="BH151" s="2" t="inlineStr">
        <is>
          <t/>
        </is>
      </c>
      <c r="BI151" t="inlineStr">
        <is>
          <t/>
        </is>
      </c>
      <c r="BJ151" t="inlineStr">
        <is>
          <t/>
        </is>
      </c>
      <c r="BK151" t="inlineStr">
        <is>
          <t/>
        </is>
      </c>
      <c r="BL151" t="inlineStr">
        <is>
          <t/>
        </is>
      </c>
      <c r="BM151" t="inlineStr">
        <is>
          <t/>
        </is>
      </c>
      <c r="BN151" t="inlineStr">
        <is>
          <t/>
        </is>
      </c>
      <c r="BO151" t="inlineStr">
        <is>
          <t/>
        </is>
      </c>
      <c r="BP151" t="inlineStr">
        <is>
          <t/>
        </is>
      </c>
      <c r="BQ151" t="inlineStr">
        <is>
          <t/>
        </is>
      </c>
      <c r="BR151" t="inlineStr">
        <is>
          <t/>
        </is>
      </c>
      <c r="BS151" t="inlineStr">
        <is>
          <t/>
        </is>
      </c>
      <c r="BT151" t="inlineStr">
        <is>
          <t/>
        </is>
      </c>
      <c r="BU151" t="inlineStr">
        <is>
          <t/>
        </is>
      </c>
      <c r="BV151" s="2" t="inlineStr">
        <is>
          <t>Basistoegangsbescherming</t>
        </is>
      </c>
      <c r="BW151" s="2" t="inlineStr">
        <is>
          <t>2</t>
        </is>
      </c>
      <c r="BX151" s="2" t="inlineStr">
        <is>
          <t/>
        </is>
      </c>
      <c r="BY151" t="inlineStr">
        <is>
          <t/>
        </is>
      </c>
      <c r="BZ151" t="inlineStr">
        <is>
          <t/>
        </is>
      </c>
      <c r="CA151" t="inlineStr">
        <is>
          <t/>
        </is>
      </c>
      <c r="CB151" t="inlineStr">
        <is>
          <t/>
        </is>
      </c>
      <c r="CC151" t="inlineStr">
        <is>
          <t/>
        </is>
      </c>
      <c r="CD151" s="2" t="inlineStr">
        <is>
          <t>Proteção básica do acesso</t>
        </is>
      </c>
      <c r="CE151" s="2" t="inlineStr">
        <is>
          <t>2</t>
        </is>
      </c>
      <c r="CF151" s="2" t="inlineStr">
        <is>
          <t/>
        </is>
      </c>
      <c r="CG151" t="inlineStr">
        <is>
          <t/>
        </is>
      </c>
      <c r="CH151" t="inlineStr">
        <is>
          <t/>
        </is>
      </c>
      <c r="CI151" t="inlineStr">
        <is>
          <t/>
        </is>
      </c>
      <c r="CJ151" t="inlineStr">
        <is>
          <t/>
        </is>
      </c>
      <c r="CK151" t="inlineStr">
        <is>
          <t/>
        </is>
      </c>
      <c r="CL151" t="inlineStr">
        <is>
          <t/>
        </is>
      </c>
      <c r="CM151" t="inlineStr">
        <is>
          <t/>
        </is>
      </c>
      <c r="CN151" t="inlineStr">
        <is>
          <t/>
        </is>
      </c>
      <c r="CO151" t="inlineStr">
        <is>
          <t/>
        </is>
      </c>
      <c r="CP151" t="inlineStr">
        <is>
          <t/>
        </is>
      </c>
      <c r="CQ151" t="inlineStr">
        <is>
          <t/>
        </is>
      </c>
      <c r="CR151" t="inlineStr">
        <is>
          <t/>
        </is>
      </c>
      <c r="CS151" t="inlineStr">
        <is>
          <t/>
        </is>
      </c>
      <c r="CT151" t="inlineStr">
        <is>
          <t/>
        </is>
      </c>
      <c r="CU151" t="inlineStr">
        <is>
          <t/>
        </is>
      </c>
      <c r="CV151" t="inlineStr">
        <is>
          <t/>
        </is>
      </c>
      <c r="CW151" t="inlineStr">
        <is>
          <t/>
        </is>
      </c>
    </row>
    <row r="152">
      <c r="A152" s="1" t="str">
        <f>HYPERLINK("https://iate.europa.eu/entry/result/3610323/all", "3610323")</f>
        <v>3610323</v>
      </c>
      <c r="B152" t="inlineStr">
        <is>
          <t>POLITICS;EDUCATION AND COMMUNICATIONS</t>
        </is>
      </c>
      <c r="C152"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52" t="inlineStr">
        <is>
          <t>no</t>
        </is>
      </c>
      <c r="E152" t="inlineStr">
        <is>
          <t/>
        </is>
      </c>
      <c r="F152" t="inlineStr">
        <is>
          <t/>
        </is>
      </c>
      <c r="G152" t="inlineStr">
        <is>
          <t/>
        </is>
      </c>
      <c r="H152" t="inlineStr">
        <is>
          <t/>
        </is>
      </c>
      <c r="I152" t="inlineStr">
        <is>
          <t/>
        </is>
      </c>
      <c r="J152" t="inlineStr">
        <is>
          <t/>
        </is>
      </c>
      <c r="K152" t="inlineStr">
        <is>
          <t/>
        </is>
      </c>
      <c r="L152" t="inlineStr">
        <is>
          <t/>
        </is>
      </c>
      <c r="M152" t="inlineStr">
        <is>
          <t/>
        </is>
      </c>
      <c r="N152" t="inlineStr">
        <is>
          <t/>
        </is>
      </c>
      <c r="O152" t="inlineStr">
        <is>
          <t/>
        </is>
      </c>
      <c r="P152" t="inlineStr">
        <is>
          <t/>
        </is>
      </c>
      <c r="Q152" t="inlineStr">
        <is>
          <t/>
        </is>
      </c>
      <c r="R152" s="2" t="inlineStr">
        <is>
          <t>logische Datenstruktur</t>
        </is>
      </c>
      <c r="S152" s="2" t="inlineStr">
        <is>
          <t>2</t>
        </is>
      </c>
      <c r="T152" s="2" t="inlineStr">
        <is>
          <t/>
        </is>
      </c>
      <c r="U152" t="inlineStr">
        <is>
          <t/>
        </is>
      </c>
      <c r="V152" s="2" t="inlineStr">
        <is>
          <t>λογική δομή δεδομένων</t>
        </is>
      </c>
      <c r="W152" s="2" t="inlineStr">
        <is>
          <t>2</t>
        </is>
      </c>
      <c r="X152" s="2" t="inlineStr">
        <is>
          <t/>
        </is>
      </c>
      <c r="Y152" t="inlineStr">
        <is>
          <t/>
        </is>
      </c>
      <c r="Z152" s="2" t="inlineStr">
        <is>
          <t>LDS|
Logical Data Structure</t>
        </is>
      </c>
      <c r="AA152" s="2" t="inlineStr">
        <is>
          <t>2|
2</t>
        </is>
      </c>
      <c r="AB152" s="2" t="inlineStr">
        <is>
          <t xml:space="preserve">|
</t>
        </is>
      </c>
      <c r="AC152" t="inlineStr">
        <is>
          <t/>
        </is>
      </c>
      <c r="AD152" s="2" t="inlineStr">
        <is>
          <t>ELD|
Estructura lógica de datos</t>
        </is>
      </c>
      <c r="AE152" s="2" t="inlineStr">
        <is>
          <t>2|
2</t>
        </is>
      </c>
      <c r="AF152" s="2" t="inlineStr">
        <is>
          <t xml:space="preserve">|
</t>
        </is>
      </c>
      <c r="AG152" t="inlineStr">
        <is>
          <t/>
        </is>
      </c>
      <c r="AH152" t="inlineStr">
        <is>
          <t/>
        </is>
      </c>
      <c r="AI152" t="inlineStr">
        <is>
          <t/>
        </is>
      </c>
      <c r="AJ152" t="inlineStr">
        <is>
          <t/>
        </is>
      </c>
      <c r="AK152" t="inlineStr">
        <is>
          <t/>
        </is>
      </c>
      <c r="AL152" s="2" t="inlineStr">
        <is>
          <t>looginen aineistorakenne</t>
        </is>
      </c>
      <c r="AM152" s="2" t="inlineStr">
        <is>
          <t>2</t>
        </is>
      </c>
      <c r="AN152" s="2" t="inlineStr">
        <is>
          <t/>
        </is>
      </c>
      <c r="AO152" t="inlineStr">
        <is>
          <t/>
        </is>
      </c>
      <c r="AP152" s="2" t="inlineStr">
        <is>
          <t>SDL|
Structure de données logique</t>
        </is>
      </c>
      <c r="AQ152" s="2" t="inlineStr">
        <is>
          <t>2|
2</t>
        </is>
      </c>
      <c r="AR152" s="2" t="inlineStr">
        <is>
          <t xml:space="preserve">|
</t>
        </is>
      </c>
      <c r="AS152" t="inlineStr">
        <is>
          <t/>
        </is>
      </c>
      <c r="AT152" t="inlineStr">
        <is>
          <t/>
        </is>
      </c>
      <c r="AU152" t="inlineStr">
        <is>
          <t/>
        </is>
      </c>
      <c r="AV152" t="inlineStr">
        <is>
          <t/>
        </is>
      </c>
      <c r="AW152" t="inlineStr">
        <is>
          <t/>
        </is>
      </c>
      <c r="AX152" t="inlineStr">
        <is>
          <t/>
        </is>
      </c>
      <c r="AY152" t="inlineStr">
        <is>
          <t/>
        </is>
      </c>
      <c r="AZ152" t="inlineStr">
        <is>
          <t/>
        </is>
      </c>
      <c r="BA152" t="inlineStr">
        <is>
          <t/>
        </is>
      </c>
      <c r="BB152" s="2" t="inlineStr">
        <is>
          <t>logikai adatstruktúra</t>
        </is>
      </c>
      <c r="BC152" s="2" t="inlineStr">
        <is>
          <t>2</t>
        </is>
      </c>
      <c r="BD152" s="2" t="inlineStr">
        <is>
          <t/>
        </is>
      </c>
      <c r="BE152" t="inlineStr">
        <is>
          <t/>
        </is>
      </c>
      <c r="BF152" s="2" t="inlineStr">
        <is>
          <t>Struttura logica dei dati</t>
        </is>
      </c>
      <c r="BG152" s="2" t="inlineStr">
        <is>
          <t>2</t>
        </is>
      </c>
      <c r="BH152" s="2" t="inlineStr">
        <is>
          <t/>
        </is>
      </c>
      <c r="BI152" t="inlineStr">
        <is>
          <t/>
        </is>
      </c>
      <c r="BJ152" t="inlineStr">
        <is>
          <t/>
        </is>
      </c>
      <c r="BK152" t="inlineStr">
        <is>
          <t/>
        </is>
      </c>
      <c r="BL152" t="inlineStr">
        <is>
          <t/>
        </is>
      </c>
      <c r="BM152" t="inlineStr">
        <is>
          <t/>
        </is>
      </c>
      <c r="BN152" t="inlineStr">
        <is>
          <t/>
        </is>
      </c>
      <c r="BO152" t="inlineStr">
        <is>
          <t/>
        </is>
      </c>
      <c r="BP152" t="inlineStr">
        <is>
          <t/>
        </is>
      </c>
      <c r="BQ152" t="inlineStr">
        <is>
          <t/>
        </is>
      </c>
      <c r="BR152" t="inlineStr">
        <is>
          <t/>
        </is>
      </c>
      <c r="BS152" t="inlineStr">
        <is>
          <t/>
        </is>
      </c>
      <c r="BT152" t="inlineStr">
        <is>
          <t/>
        </is>
      </c>
      <c r="BU152" t="inlineStr">
        <is>
          <t/>
        </is>
      </c>
      <c r="BV152" s="2" t="inlineStr">
        <is>
          <t>Logische datastructuur</t>
        </is>
      </c>
      <c r="BW152" s="2" t="inlineStr">
        <is>
          <t>2</t>
        </is>
      </c>
      <c r="BX152" s="2" t="inlineStr">
        <is>
          <t/>
        </is>
      </c>
      <c r="BY152" t="inlineStr">
        <is>
          <t/>
        </is>
      </c>
      <c r="BZ152" t="inlineStr">
        <is>
          <t/>
        </is>
      </c>
      <c r="CA152" t="inlineStr">
        <is>
          <t/>
        </is>
      </c>
      <c r="CB152" t="inlineStr">
        <is>
          <t/>
        </is>
      </c>
      <c r="CC152" t="inlineStr">
        <is>
          <t/>
        </is>
      </c>
      <c r="CD152" s="2" t="inlineStr">
        <is>
          <t>Estrutura de dados lógicos</t>
        </is>
      </c>
      <c r="CE152" s="2" t="inlineStr">
        <is>
          <t>2</t>
        </is>
      </c>
      <c r="CF152" s="2" t="inlineStr">
        <is>
          <t/>
        </is>
      </c>
      <c r="CG152" t="inlineStr">
        <is>
          <t/>
        </is>
      </c>
      <c r="CH152" t="inlineStr">
        <is>
          <t/>
        </is>
      </c>
      <c r="CI152" t="inlineStr">
        <is>
          <t/>
        </is>
      </c>
      <c r="CJ152" t="inlineStr">
        <is>
          <t/>
        </is>
      </c>
      <c r="CK152" t="inlineStr">
        <is>
          <t/>
        </is>
      </c>
      <c r="CL152" t="inlineStr">
        <is>
          <t/>
        </is>
      </c>
      <c r="CM152" t="inlineStr">
        <is>
          <t/>
        </is>
      </c>
      <c r="CN152" t="inlineStr">
        <is>
          <t/>
        </is>
      </c>
      <c r="CO152" t="inlineStr">
        <is>
          <t/>
        </is>
      </c>
      <c r="CP152" t="inlineStr">
        <is>
          <t/>
        </is>
      </c>
      <c r="CQ152" t="inlineStr">
        <is>
          <t/>
        </is>
      </c>
      <c r="CR152" t="inlineStr">
        <is>
          <t/>
        </is>
      </c>
      <c r="CS152" t="inlineStr">
        <is>
          <t/>
        </is>
      </c>
      <c r="CT152" t="inlineStr">
        <is>
          <t/>
        </is>
      </c>
      <c r="CU152" t="inlineStr">
        <is>
          <t/>
        </is>
      </c>
      <c r="CV152" t="inlineStr">
        <is>
          <t/>
        </is>
      </c>
      <c r="CW152" t="inlineStr">
        <is>
          <t/>
        </is>
      </c>
    </row>
    <row r="153">
      <c r="A153" s="1" t="str">
        <f>HYPERLINK("https://iate.europa.eu/entry/result/3623015/all", "3623015")</f>
        <v>3623015</v>
      </c>
      <c r="B153" t="inlineStr">
        <is>
          <t>POLITICS;EDUCATION AND COMMUNICATIONS</t>
        </is>
      </c>
      <c r="C153"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53" t="inlineStr">
        <is>
          <t>no</t>
        </is>
      </c>
      <c r="E153" t="inlineStr">
        <is>
          <t/>
        </is>
      </c>
      <c r="F153" t="inlineStr">
        <is>
          <t/>
        </is>
      </c>
      <c r="G153" t="inlineStr">
        <is>
          <t/>
        </is>
      </c>
      <c r="H153" t="inlineStr">
        <is>
          <t/>
        </is>
      </c>
      <c r="I153" t="inlineStr">
        <is>
          <t/>
        </is>
      </c>
      <c r="J153" t="inlineStr">
        <is>
          <t/>
        </is>
      </c>
      <c r="K153" t="inlineStr">
        <is>
          <t/>
        </is>
      </c>
      <c r="L153" t="inlineStr">
        <is>
          <t/>
        </is>
      </c>
      <c r="M153" t="inlineStr">
        <is>
          <t/>
        </is>
      </c>
      <c r="N153" t="inlineStr">
        <is>
          <t/>
        </is>
      </c>
      <c r="O153" t="inlineStr">
        <is>
          <t/>
        </is>
      </c>
      <c r="P153" t="inlineStr">
        <is>
          <t/>
        </is>
      </c>
      <c r="Q153" t="inlineStr">
        <is>
          <t/>
        </is>
      </c>
      <c r="R153" s="2" t="inlineStr">
        <is>
          <t>Zertifikatsperrliste|
Zertifikatssperrliste</t>
        </is>
      </c>
      <c r="S153" s="2" t="inlineStr">
        <is>
          <t>2|
2</t>
        </is>
      </c>
      <c r="T153" s="2" t="inlineStr">
        <is>
          <t xml:space="preserve">|
</t>
        </is>
      </c>
      <c r="U153" t="inlineStr">
        <is>
          <t/>
        </is>
      </c>
      <c r="V153" t="inlineStr">
        <is>
          <t/>
        </is>
      </c>
      <c r="W153" t="inlineStr">
        <is>
          <t/>
        </is>
      </c>
      <c r="X153" t="inlineStr">
        <is>
          <t/>
        </is>
      </c>
      <c r="Y153" t="inlineStr">
        <is>
          <t/>
        </is>
      </c>
      <c r="Z153" s="2" t="inlineStr">
        <is>
          <t>CRL|
Certificate Revocation List|
CRL|
Certificate Revocation List</t>
        </is>
      </c>
      <c r="AA153" s="2" t="inlineStr">
        <is>
          <t>2|
2|
2|
2</t>
        </is>
      </c>
      <c r="AB153" s="2" t="inlineStr">
        <is>
          <t xml:space="preserve">|
|
|
</t>
        </is>
      </c>
      <c r="AC153" t="inlineStr">
        <is>
          <t/>
        </is>
      </c>
      <c r="AD153" s="2" t="inlineStr">
        <is>
          <t>lista de certificados revocados|
Lista de revocación de certificado</t>
        </is>
      </c>
      <c r="AE153" s="2" t="inlineStr">
        <is>
          <t>2|
2</t>
        </is>
      </c>
      <c r="AF153" s="2" t="inlineStr">
        <is>
          <t xml:space="preserve">|
</t>
        </is>
      </c>
      <c r="AG153" t="inlineStr">
        <is>
          <t/>
        </is>
      </c>
      <c r="AH153" t="inlineStr">
        <is>
          <t/>
        </is>
      </c>
      <c r="AI153" t="inlineStr">
        <is>
          <t/>
        </is>
      </c>
      <c r="AJ153" t="inlineStr">
        <is>
          <t/>
        </is>
      </c>
      <c r="AK153" t="inlineStr">
        <is>
          <t/>
        </is>
      </c>
      <c r="AL153" t="inlineStr">
        <is>
          <t/>
        </is>
      </c>
      <c r="AM153" t="inlineStr">
        <is>
          <t/>
        </is>
      </c>
      <c r="AN153" t="inlineStr">
        <is>
          <t/>
        </is>
      </c>
      <c r="AO153" t="inlineStr">
        <is>
          <t/>
        </is>
      </c>
      <c r="AP153" s="2" t="inlineStr">
        <is>
          <t>Liste des certificats révoqués|
liste de révocation de certificats|
LCR</t>
        </is>
      </c>
      <c r="AQ153" s="2" t="inlineStr">
        <is>
          <t>2|
2|
2</t>
        </is>
      </c>
      <c r="AR153" s="2" t="inlineStr">
        <is>
          <t xml:space="preserve">|
|
</t>
        </is>
      </c>
      <c r="AS153" t="inlineStr">
        <is>
          <t/>
        </is>
      </c>
      <c r="AT153" t="inlineStr">
        <is>
          <t/>
        </is>
      </c>
      <c r="AU153" t="inlineStr">
        <is>
          <t/>
        </is>
      </c>
      <c r="AV153" t="inlineStr">
        <is>
          <t/>
        </is>
      </c>
      <c r="AW153" t="inlineStr">
        <is>
          <t/>
        </is>
      </c>
      <c r="AX153" t="inlineStr">
        <is>
          <t/>
        </is>
      </c>
      <c r="AY153" t="inlineStr">
        <is>
          <t/>
        </is>
      </c>
      <c r="AZ153" t="inlineStr">
        <is>
          <t/>
        </is>
      </c>
      <c r="BA153" t="inlineStr">
        <is>
          <t/>
        </is>
      </c>
      <c r="BB153" s="2" t="inlineStr">
        <is>
          <t>tanúsítvány-visszavonási lista|
tanúsítvány-visszavonási lista</t>
        </is>
      </c>
      <c r="BC153" s="2" t="inlineStr">
        <is>
          <t>2|
2</t>
        </is>
      </c>
      <c r="BD153" s="2" t="inlineStr">
        <is>
          <t xml:space="preserve">|
</t>
        </is>
      </c>
      <c r="BE153" t="inlineStr">
        <is>
          <t/>
        </is>
      </c>
      <c r="BF153" s="2" t="inlineStr">
        <is>
          <t>elenco dei certificati revocati|
lista di certificati digitali revocati</t>
        </is>
      </c>
      <c r="BG153" s="2" t="inlineStr">
        <is>
          <t>2|
2</t>
        </is>
      </c>
      <c r="BH153" s="2" t="inlineStr">
        <is>
          <t xml:space="preserve">|
</t>
        </is>
      </c>
      <c r="BI153" t="inlineStr">
        <is>
          <t/>
        </is>
      </c>
      <c r="BJ153" t="inlineStr">
        <is>
          <t/>
        </is>
      </c>
      <c r="BK153" t="inlineStr">
        <is>
          <t/>
        </is>
      </c>
      <c r="BL153" t="inlineStr">
        <is>
          <t/>
        </is>
      </c>
      <c r="BM153" t="inlineStr">
        <is>
          <t/>
        </is>
      </c>
      <c r="BN153" t="inlineStr">
        <is>
          <t/>
        </is>
      </c>
      <c r="BO153" t="inlineStr">
        <is>
          <t/>
        </is>
      </c>
      <c r="BP153" t="inlineStr">
        <is>
          <t/>
        </is>
      </c>
      <c r="BQ153" t="inlineStr">
        <is>
          <t/>
        </is>
      </c>
      <c r="BR153" t="inlineStr">
        <is>
          <t/>
        </is>
      </c>
      <c r="BS153" t="inlineStr">
        <is>
          <t/>
        </is>
      </c>
      <c r="BT153" t="inlineStr">
        <is>
          <t/>
        </is>
      </c>
      <c r="BU153" t="inlineStr">
        <is>
          <t/>
        </is>
      </c>
      <c r="BV153" s="2" t="inlineStr">
        <is>
          <t>lijst van digitale identiteitscertificaten die vervallen of ongeldig zijn</t>
        </is>
      </c>
      <c r="BW153" s="2" t="inlineStr">
        <is>
          <t>2</t>
        </is>
      </c>
      <c r="BX153" s="2" t="inlineStr">
        <is>
          <t/>
        </is>
      </c>
      <c r="BY153" t="inlineStr">
        <is>
          <t/>
        </is>
      </c>
      <c r="BZ153" t="inlineStr">
        <is>
          <t/>
        </is>
      </c>
      <c r="CA153" t="inlineStr">
        <is>
          <t/>
        </is>
      </c>
      <c r="CB153" t="inlineStr">
        <is>
          <t/>
        </is>
      </c>
      <c r="CC153" t="inlineStr">
        <is>
          <t/>
        </is>
      </c>
      <c r="CD153" t="inlineStr">
        <is>
          <t/>
        </is>
      </c>
      <c r="CE153" t="inlineStr">
        <is>
          <t/>
        </is>
      </c>
      <c r="CF153" t="inlineStr">
        <is>
          <t/>
        </is>
      </c>
      <c r="CG153" t="inlineStr">
        <is>
          <t/>
        </is>
      </c>
      <c r="CH153" t="inlineStr">
        <is>
          <t/>
        </is>
      </c>
      <c r="CI153" t="inlineStr">
        <is>
          <t/>
        </is>
      </c>
      <c r="CJ153" t="inlineStr">
        <is>
          <t/>
        </is>
      </c>
      <c r="CK153" t="inlineStr">
        <is>
          <t/>
        </is>
      </c>
      <c r="CL153" t="inlineStr">
        <is>
          <t/>
        </is>
      </c>
      <c r="CM153" t="inlineStr">
        <is>
          <t/>
        </is>
      </c>
      <c r="CN153" t="inlineStr">
        <is>
          <t/>
        </is>
      </c>
      <c r="CO153" t="inlineStr">
        <is>
          <t/>
        </is>
      </c>
      <c r="CP153" t="inlineStr">
        <is>
          <t/>
        </is>
      </c>
      <c r="CQ153" t="inlineStr">
        <is>
          <t/>
        </is>
      </c>
      <c r="CR153" t="inlineStr">
        <is>
          <t/>
        </is>
      </c>
      <c r="CS153" t="inlineStr">
        <is>
          <t/>
        </is>
      </c>
      <c r="CT153" t="inlineStr">
        <is>
          <t/>
        </is>
      </c>
      <c r="CU153" t="inlineStr">
        <is>
          <t/>
        </is>
      </c>
      <c r="CV153" t="inlineStr">
        <is>
          <t/>
        </is>
      </c>
      <c r="CW153" t="inlineStr">
        <is>
          <t/>
        </is>
      </c>
    </row>
    <row r="154">
      <c r="A154" s="1" t="str">
        <f>HYPERLINK("https://iate.europa.eu/entry/result/3622909/all", "3622909")</f>
        <v>3622909</v>
      </c>
      <c r="B154" t="inlineStr">
        <is>
          <t>SCIENCE;POLITICS</t>
        </is>
      </c>
      <c r="C154" t="inlineStr">
        <is>
          <t>SCIENCE|natural and applied sciences|physical sciences|chemistry;POLITICS|politics and public safety|public safety|public order|police checks;POLITICS|politics and public safety|public safety|public order|police checks|border control</t>
        </is>
      </c>
      <c r="D154" t="inlineStr">
        <is>
          <t>no</t>
        </is>
      </c>
      <c r="E154" t="inlineStr">
        <is>
          <t/>
        </is>
      </c>
      <c r="F154" t="inlineStr">
        <is>
          <t/>
        </is>
      </c>
      <c r="G154" t="inlineStr">
        <is>
          <t/>
        </is>
      </c>
      <c r="H154" t="inlineStr">
        <is>
          <t/>
        </is>
      </c>
      <c r="I154" t="inlineStr">
        <is>
          <t/>
        </is>
      </c>
      <c r="J154" t="inlineStr">
        <is>
          <t/>
        </is>
      </c>
      <c r="K154" t="inlineStr">
        <is>
          <t/>
        </is>
      </c>
      <c r="L154" t="inlineStr">
        <is>
          <t/>
        </is>
      </c>
      <c r="M154" t="inlineStr">
        <is>
          <t/>
        </is>
      </c>
      <c r="N154" t="inlineStr">
        <is>
          <t/>
        </is>
      </c>
      <c r="O154" t="inlineStr">
        <is>
          <t/>
        </is>
      </c>
      <c r="P154" t="inlineStr">
        <is>
          <t/>
        </is>
      </c>
      <c r="Q154" t="inlineStr">
        <is>
          <t/>
        </is>
      </c>
      <c r="R154" s="2" t="inlineStr">
        <is>
          <t>binär kodierte Dezimalzahlen|
binär kodierte Dezimalzahlen</t>
        </is>
      </c>
      <c r="S154" s="2" t="inlineStr">
        <is>
          <t>2|
2</t>
        </is>
      </c>
      <c r="T154" s="2" t="inlineStr">
        <is>
          <t xml:space="preserve">|
</t>
        </is>
      </c>
      <c r="U154" t="inlineStr">
        <is>
          <t/>
        </is>
      </c>
      <c r="V154" s="2" t="inlineStr">
        <is>
          <t>σε δυαδικά κωδικοποιημένο δεκαδικό</t>
        </is>
      </c>
      <c r="W154" s="2" t="inlineStr">
        <is>
          <t>2</t>
        </is>
      </c>
      <c r="X154" s="2" t="inlineStr">
        <is>
          <t/>
        </is>
      </c>
      <c r="Y154" t="inlineStr">
        <is>
          <t/>
        </is>
      </c>
      <c r="Z154" s="2" t="inlineStr">
        <is>
          <t>Binary Code Decimal|
BCD|
binary coded decimal</t>
        </is>
      </c>
      <c r="AA154" s="2" t="inlineStr">
        <is>
          <t>2|
2|
2</t>
        </is>
      </c>
      <c r="AB154" s="2" t="inlineStr">
        <is>
          <t xml:space="preserve">|
|
</t>
        </is>
      </c>
      <c r="AC154" t="inlineStr">
        <is>
          <t/>
        </is>
      </c>
      <c r="AD154" s="2" t="inlineStr">
        <is>
          <t>decimal codificado en binario|
decimal de codificación binaria|
DCB</t>
        </is>
      </c>
      <c r="AE154" s="2" t="inlineStr">
        <is>
          <t>2|
2|
2</t>
        </is>
      </c>
      <c r="AF154" s="2" t="inlineStr">
        <is>
          <t xml:space="preserve">|
|
</t>
        </is>
      </c>
      <c r="AG154" t="inlineStr">
        <is>
          <t/>
        </is>
      </c>
      <c r="AH154" t="inlineStr">
        <is>
          <t/>
        </is>
      </c>
      <c r="AI154" t="inlineStr">
        <is>
          <t/>
        </is>
      </c>
      <c r="AJ154" t="inlineStr">
        <is>
          <t/>
        </is>
      </c>
      <c r="AK154" t="inlineStr">
        <is>
          <t/>
        </is>
      </c>
      <c r="AL154" s="2" t="inlineStr">
        <is>
          <t>binäärikoodattu desimaaliluku</t>
        </is>
      </c>
      <c r="AM154" s="2" t="inlineStr">
        <is>
          <t>2</t>
        </is>
      </c>
      <c r="AN154" s="2" t="inlineStr">
        <is>
          <t/>
        </is>
      </c>
      <c r="AO154" t="inlineStr">
        <is>
          <t/>
        </is>
      </c>
      <c r="AP154" s="2" t="inlineStr">
        <is>
          <t>décimal codé binaire|
DCB|
décimal code binaire|
DCB</t>
        </is>
      </c>
      <c r="AQ154" s="2" t="inlineStr">
        <is>
          <t>2|
2|
2|
2</t>
        </is>
      </c>
      <c r="AR154" s="2" t="inlineStr">
        <is>
          <t xml:space="preserve">|
|
|
</t>
        </is>
      </c>
      <c r="AS154" t="inlineStr">
        <is>
          <t/>
        </is>
      </c>
      <c r="AT154" t="inlineStr">
        <is>
          <t/>
        </is>
      </c>
      <c r="AU154" t="inlineStr">
        <is>
          <t/>
        </is>
      </c>
      <c r="AV154" t="inlineStr">
        <is>
          <t/>
        </is>
      </c>
      <c r="AW154" t="inlineStr">
        <is>
          <t/>
        </is>
      </c>
      <c r="AX154" t="inlineStr">
        <is>
          <t/>
        </is>
      </c>
      <c r="AY154" t="inlineStr">
        <is>
          <t/>
        </is>
      </c>
      <c r="AZ154" t="inlineStr">
        <is>
          <t/>
        </is>
      </c>
      <c r="BA154" t="inlineStr">
        <is>
          <t/>
        </is>
      </c>
      <c r="BB154" s="2" t="inlineStr">
        <is>
          <t>binárisan kódolt decimális szám|
BCD karaktersorozat</t>
        </is>
      </c>
      <c r="BC154" s="2" t="inlineStr">
        <is>
          <t>2|
2</t>
        </is>
      </c>
      <c r="BD154" s="2" t="inlineStr">
        <is>
          <t xml:space="preserve">|
</t>
        </is>
      </c>
      <c r="BE154" t="inlineStr">
        <is>
          <t/>
        </is>
      </c>
      <c r="BF154" s="2" t="inlineStr">
        <is>
          <t>codice binario decimale</t>
        </is>
      </c>
      <c r="BG154" s="2" t="inlineStr">
        <is>
          <t>2</t>
        </is>
      </c>
      <c r="BH154" s="2" t="inlineStr">
        <is>
          <t/>
        </is>
      </c>
      <c r="BI154" t="inlineStr">
        <is>
          <t/>
        </is>
      </c>
      <c r="BJ154" t="inlineStr">
        <is>
          <t/>
        </is>
      </c>
      <c r="BK154" t="inlineStr">
        <is>
          <t/>
        </is>
      </c>
      <c r="BL154" t="inlineStr">
        <is>
          <t/>
        </is>
      </c>
      <c r="BM154" t="inlineStr">
        <is>
          <t/>
        </is>
      </c>
      <c r="BN154" t="inlineStr">
        <is>
          <t/>
        </is>
      </c>
      <c r="BO154" t="inlineStr">
        <is>
          <t/>
        </is>
      </c>
      <c r="BP154" t="inlineStr">
        <is>
          <t/>
        </is>
      </c>
      <c r="BQ154" t="inlineStr">
        <is>
          <t/>
        </is>
      </c>
      <c r="BR154" t="inlineStr">
        <is>
          <t/>
        </is>
      </c>
      <c r="BS154" t="inlineStr">
        <is>
          <t/>
        </is>
      </c>
      <c r="BT154" t="inlineStr">
        <is>
          <t/>
        </is>
      </c>
      <c r="BU154" t="inlineStr">
        <is>
          <t/>
        </is>
      </c>
      <c r="BV154" s="2" t="inlineStr">
        <is>
          <t>BCD-weergave|
binair-decimale codenotatie</t>
        </is>
      </c>
      <c r="BW154" s="2" t="inlineStr">
        <is>
          <t>2|
2</t>
        </is>
      </c>
      <c r="BX154" s="2" t="inlineStr">
        <is>
          <t xml:space="preserve">|
</t>
        </is>
      </c>
      <c r="BY154" t="inlineStr">
        <is>
          <t/>
        </is>
      </c>
      <c r="BZ154" t="inlineStr">
        <is>
          <t/>
        </is>
      </c>
      <c r="CA154" t="inlineStr">
        <is>
          <t/>
        </is>
      </c>
      <c r="CB154" t="inlineStr">
        <is>
          <t/>
        </is>
      </c>
      <c r="CC154" t="inlineStr">
        <is>
          <t/>
        </is>
      </c>
      <c r="CD154" s="2" t="inlineStr">
        <is>
          <t>código binário decimal</t>
        </is>
      </c>
      <c r="CE154" s="2" t="inlineStr">
        <is>
          <t>2</t>
        </is>
      </c>
      <c r="CF154" s="2" t="inlineStr">
        <is>
          <t/>
        </is>
      </c>
      <c r="CG154" t="inlineStr">
        <is>
          <t/>
        </is>
      </c>
      <c r="CH154" t="inlineStr">
        <is>
          <t/>
        </is>
      </c>
      <c r="CI154" t="inlineStr">
        <is>
          <t/>
        </is>
      </c>
      <c r="CJ154" t="inlineStr">
        <is>
          <t/>
        </is>
      </c>
      <c r="CK154" t="inlineStr">
        <is>
          <t/>
        </is>
      </c>
      <c r="CL154" t="inlineStr">
        <is>
          <t/>
        </is>
      </c>
      <c r="CM154" t="inlineStr">
        <is>
          <t/>
        </is>
      </c>
      <c r="CN154" t="inlineStr">
        <is>
          <t/>
        </is>
      </c>
      <c r="CO154" t="inlineStr">
        <is>
          <t/>
        </is>
      </c>
      <c r="CP154" t="inlineStr">
        <is>
          <t/>
        </is>
      </c>
      <c r="CQ154" t="inlineStr">
        <is>
          <t/>
        </is>
      </c>
      <c r="CR154" t="inlineStr">
        <is>
          <t/>
        </is>
      </c>
      <c r="CS154" t="inlineStr">
        <is>
          <t/>
        </is>
      </c>
      <c r="CT154" t="inlineStr">
        <is>
          <t/>
        </is>
      </c>
      <c r="CU154" t="inlineStr">
        <is>
          <t/>
        </is>
      </c>
      <c r="CV154" t="inlineStr">
        <is>
          <t/>
        </is>
      </c>
      <c r="CW154" t="inlineStr">
        <is>
          <t/>
        </is>
      </c>
    </row>
    <row r="155">
      <c r="A155" s="1" t="str">
        <f>HYPERLINK("https://iate.europa.eu/entry/result/3622191/all", "3622191")</f>
        <v>3622191</v>
      </c>
      <c r="B155" t="inlineStr">
        <is>
          <t>POLITICS;EDUCATION AND COMMUNICATIONS</t>
        </is>
      </c>
      <c r="C155"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55" t="inlineStr">
        <is>
          <t>no</t>
        </is>
      </c>
      <c r="E155" t="inlineStr">
        <is>
          <t/>
        </is>
      </c>
      <c r="F155" t="inlineStr">
        <is>
          <t/>
        </is>
      </c>
      <c r="G155" t="inlineStr">
        <is>
          <t/>
        </is>
      </c>
      <c r="H155" t="inlineStr">
        <is>
          <t/>
        </is>
      </c>
      <c r="I155" t="inlineStr">
        <is>
          <t/>
        </is>
      </c>
      <c r="J155" t="inlineStr">
        <is>
          <t/>
        </is>
      </c>
      <c r="K155" t="inlineStr">
        <is>
          <t/>
        </is>
      </c>
      <c r="L155" t="inlineStr">
        <is>
          <t/>
        </is>
      </c>
      <c r="M155" t="inlineStr">
        <is>
          <t/>
        </is>
      </c>
      <c r="N155" t="inlineStr">
        <is>
          <t/>
        </is>
      </c>
      <c r="O155" t="inlineStr">
        <is>
          <t/>
        </is>
      </c>
      <c r="P155" t="inlineStr">
        <is>
          <t/>
        </is>
      </c>
      <c r="Q155" t="inlineStr">
        <is>
          <t/>
        </is>
      </c>
      <c r="R155" t="inlineStr">
        <is>
          <t/>
        </is>
      </c>
      <c r="S155" t="inlineStr">
        <is>
          <t/>
        </is>
      </c>
      <c r="T155" t="inlineStr">
        <is>
          <t/>
        </is>
      </c>
      <c r="U155" t="inlineStr">
        <is>
          <t/>
        </is>
      </c>
      <c r="V155" t="inlineStr">
        <is>
          <t/>
        </is>
      </c>
      <c r="W155" t="inlineStr">
        <is>
          <t/>
        </is>
      </c>
      <c r="X155" t="inlineStr">
        <is>
          <t/>
        </is>
      </c>
      <c r="Y155" t="inlineStr">
        <is>
          <t/>
        </is>
      </c>
      <c r="Z155" s="2" t="inlineStr">
        <is>
          <t>CER|
Cross-over Error Rate|
Equal Error Rate|
EER</t>
        </is>
      </c>
      <c r="AA155" s="2" t="inlineStr">
        <is>
          <t>2|
2|
2|
2</t>
        </is>
      </c>
      <c r="AB155" s="2" t="inlineStr">
        <is>
          <t xml:space="preserve">|
|
|
</t>
        </is>
      </c>
      <c r="AC155" t="inlineStr">
        <is>
          <t/>
        </is>
      </c>
      <c r="AD155" s="2" t="inlineStr">
        <is>
          <t>Tasa de Igual Error</t>
        </is>
      </c>
      <c r="AE155" s="2" t="inlineStr">
        <is>
          <t>2</t>
        </is>
      </c>
      <c r="AF155" s="2" t="inlineStr">
        <is>
          <t/>
        </is>
      </c>
      <c r="AG155" t="inlineStr">
        <is>
          <t/>
        </is>
      </c>
      <c r="AH155" t="inlineStr">
        <is>
          <t/>
        </is>
      </c>
      <c r="AI155" t="inlineStr">
        <is>
          <t/>
        </is>
      </c>
      <c r="AJ155" t="inlineStr">
        <is>
          <t/>
        </is>
      </c>
      <c r="AK155" t="inlineStr">
        <is>
          <t/>
        </is>
      </c>
      <c r="AL155" t="inlineStr">
        <is>
          <t/>
        </is>
      </c>
      <c r="AM155" t="inlineStr">
        <is>
          <t/>
        </is>
      </c>
      <c r="AN155" t="inlineStr">
        <is>
          <t/>
        </is>
      </c>
      <c r="AO155" t="inlineStr">
        <is>
          <t/>
        </is>
      </c>
      <c r="AP155" s="2" t="inlineStr">
        <is>
          <t>Taux d'erreurs égales</t>
        </is>
      </c>
      <c r="AQ155" s="2" t="inlineStr">
        <is>
          <t>2</t>
        </is>
      </c>
      <c r="AR155" s="2" t="inlineStr">
        <is>
          <t/>
        </is>
      </c>
      <c r="AS155" t="inlineStr">
        <is>
          <t/>
        </is>
      </c>
      <c r="AT155" t="inlineStr">
        <is>
          <t/>
        </is>
      </c>
      <c r="AU155" t="inlineStr">
        <is>
          <t/>
        </is>
      </c>
      <c r="AV155" t="inlineStr">
        <is>
          <t/>
        </is>
      </c>
      <c r="AW155" t="inlineStr">
        <is>
          <t/>
        </is>
      </c>
      <c r="AX155" t="inlineStr">
        <is>
          <t/>
        </is>
      </c>
      <c r="AY155" t="inlineStr">
        <is>
          <t/>
        </is>
      </c>
      <c r="AZ155" t="inlineStr">
        <is>
          <t/>
        </is>
      </c>
      <c r="BA155" t="inlineStr">
        <is>
          <t/>
        </is>
      </c>
      <c r="BB155" t="inlineStr">
        <is>
          <t/>
        </is>
      </c>
      <c r="BC155" t="inlineStr">
        <is>
          <t/>
        </is>
      </c>
      <c r="BD155" t="inlineStr">
        <is>
          <t/>
        </is>
      </c>
      <c r="BE155" t="inlineStr">
        <is>
          <t/>
        </is>
      </c>
      <c r="BF155" s="2" t="inlineStr">
        <is>
          <t>percentuale di errore in corrispondenza del valore di soglia per cui FAR e FRR coincidono|
tasso di errore nel punto in cui le curve di FRR (falso rigetto) e FAR (falsa accettazione) si intersecano</t>
        </is>
      </c>
      <c r="BG155" s="2" t="inlineStr">
        <is>
          <t>2|
2</t>
        </is>
      </c>
      <c r="BH155" s="2" t="inlineStr">
        <is>
          <t xml:space="preserve">|
</t>
        </is>
      </c>
      <c r="BI155" t="inlineStr">
        <is>
          <t>1) rappresenta il tasso di errore che caratterizza un sistema la cui soglia di decisione viene fissata in modo che la proporzione di falsi rigetti sia approssimativamente uguale a quella delle false accettazioni. Essendo indipendente dalla
soglia di utilizzo del sistema, viene utilizzato per la
comparazione dell’accuratezza di sistemi diversi. 2) rappresenta il tasso di errore che caratterizza un sistema la cui soglia di decisione viene fissata in modo che la proporzione di falsi rigetti sia approssimativamente uguale a quella delle false accettazioni. Essendo indipendente dalla soglia di utilizzo del sistema, viene utilizzato per la comparazione dell’accuratezza di sistemi diversi.</t>
        </is>
      </c>
      <c r="BJ155" t="inlineStr">
        <is>
          <t/>
        </is>
      </c>
      <c r="BK155" t="inlineStr">
        <is>
          <t/>
        </is>
      </c>
      <c r="BL155" t="inlineStr">
        <is>
          <t/>
        </is>
      </c>
      <c r="BM155" t="inlineStr">
        <is>
          <t/>
        </is>
      </c>
      <c r="BN155" t="inlineStr">
        <is>
          <t/>
        </is>
      </c>
      <c r="BO155" t="inlineStr">
        <is>
          <t/>
        </is>
      </c>
      <c r="BP155" t="inlineStr">
        <is>
          <t/>
        </is>
      </c>
      <c r="BQ155" t="inlineStr">
        <is>
          <t/>
        </is>
      </c>
      <c r="BR155" t="inlineStr">
        <is>
          <t/>
        </is>
      </c>
      <c r="BS155" t="inlineStr">
        <is>
          <t/>
        </is>
      </c>
      <c r="BT155" t="inlineStr">
        <is>
          <t/>
        </is>
      </c>
      <c r="BU155" t="inlineStr">
        <is>
          <t/>
        </is>
      </c>
      <c r="BV155" t="inlineStr">
        <is>
          <t/>
        </is>
      </c>
      <c r="BW155" t="inlineStr">
        <is>
          <t/>
        </is>
      </c>
      <c r="BX155" t="inlineStr">
        <is>
          <t/>
        </is>
      </c>
      <c r="BY155" t="inlineStr">
        <is>
          <t/>
        </is>
      </c>
      <c r="BZ155" t="inlineStr">
        <is>
          <t/>
        </is>
      </c>
      <c r="CA155" t="inlineStr">
        <is>
          <t/>
        </is>
      </c>
      <c r="CB155" t="inlineStr">
        <is>
          <t/>
        </is>
      </c>
      <c r="CC155" t="inlineStr">
        <is>
          <t/>
        </is>
      </c>
      <c r="CD155" t="inlineStr">
        <is>
          <t/>
        </is>
      </c>
      <c r="CE155" t="inlineStr">
        <is>
          <t/>
        </is>
      </c>
      <c r="CF155" t="inlineStr">
        <is>
          <t/>
        </is>
      </c>
      <c r="CG155" t="inlineStr">
        <is>
          <t/>
        </is>
      </c>
      <c r="CH155" t="inlineStr">
        <is>
          <t/>
        </is>
      </c>
      <c r="CI155" t="inlineStr">
        <is>
          <t/>
        </is>
      </c>
      <c r="CJ155" t="inlineStr">
        <is>
          <t/>
        </is>
      </c>
      <c r="CK155" t="inlineStr">
        <is>
          <t/>
        </is>
      </c>
      <c r="CL155" t="inlineStr">
        <is>
          <t/>
        </is>
      </c>
      <c r="CM155" t="inlineStr">
        <is>
          <t/>
        </is>
      </c>
      <c r="CN155" t="inlineStr">
        <is>
          <t/>
        </is>
      </c>
      <c r="CO155" t="inlineStr">
        <is>
          <t/>
        </is>
      </c>
      <c r="CP155" t="inlineStr">
        <is>
          <t/>
        </is>
      </c>
      <c r="CQ155" t="inlineStr">
        <is>
          <t/>
        </is>
      </c>
      <c r="CR155" t="inlineStr">
        <is>
          <t/>
        </is>
      </c>
      <c r="CS155" t="inlineStr">
        <is>
          <t/>
        </is>
      </c>
      <c r="CT155" t="inlineStr">
        <is>
          <t/>
        </is>
      </c>
      <c r="CU155" t="inlineStr">
        <is>
          <t/>
        </is>
      </c>
      <c r="CV155" t="inlineStr">
        <is>
          <t/>
        </is>
      </c>
      <c r="CW155" t="inlineStr">
        <is>
          <t/>
        </is>
      </c>
    </row>
    <row r="156">
      <c r="A156" s="1" t="str">
        <f>HYPERLINK("https://iate.europa.eu/entry/result/3621690/all", "3621690")</f>
        <v>3621690</v>
      </c>
      <c r="B156" t="inlineStr">
        <is>
          <t>POLITICS;EDUCATION AND COMMUNICATIONS</t>
        </is>
      </c>
      <c r="C156" t="inlineStr">
        <is>
          <t>POLITICS|politics and public safety|public safety|public order|police checks;POLITICS|politics and public safety|public safety|public order|police checks|border control;EDUCATION AND COMMUNICATIONS|information technology and data processing|data processing|personal data</t>
        </is>
      </c>
      <c r="D156" t="inlineStr">
        <is>
          <t>no</t>
        </is>
      </c>
      <c r="E156" t="inlineStr">
        <is>
          <t/>
        </is>
      </c>
      <c r="F156" t="inlineStr">
        <is>
          <t/>
        </is>
      </c>
      <c r="G156" t="inlineStr">
        <is>
          <t/>
        </is>
      </c>
      <c r="H156" t="inlineStr">
        <is>
          <t/>
        </is>
      </c>
      <c r="I156" t="inlineStr">
        <is>
          <t/>
        </is>
      </c>
      <c r="J156" t="inlineStr">
        <is>
          <t/>
        </is>
      </c>
      <c r="K156" t="inlineStr">
        <is>
          <t/>
        </is>
      </c>
      <c r="L156" t="inlineStr">
        <is>
          <t/>
        </is>
      </c>
      <c r="M156" t="inlineStr">
        <is>
          <t/>
        </is>
      </c>
      <c r="N156" t="inlineStr">
        <is>
          <t/>
        </is>
      </c>
      <c r="O156" t="inlineStr">
        <is>
          <t/>
        </is>
      </c>
      <c r="P156" t="inlineStr">
        <is>
          <t/>
        </is>
      </c>
      <c r="Q156" t="inlineStr">
        <is>
          <t/>
        </is>
      </c>
      <c r="R156" t="inlineStr">
        <is>
          <t/>
        </is>
      </c>
      <c r="S156" t="inlineStr">
        <is>
          <t/>
        </is>
      </c>
      <c r="T156" t="inlineStr">
        <is>
          <t/>
        </is>
      </c>
      <c r="U156" t="inlineStr">
        <is>
          <t/>
        </is>
      </c>
      <c r="V156" t="inlineStr">
        <is>
          <t/>
        </is>
      </c>
      <c r="W156" t="inlineStr">
        <is>
          <t/>
        </is>
      </c>
      <c r="X156" t="inlineStr">
        <is>
          <t/>
        </is>
      </c>
      <c r="Y156" t="inlineStr">
        <is>
          <t/>
        </is>
      </c>
      <c r="Z156" s="2" t="inlineStr">
        <is>
          <t>KPuAA|
Active Authentication Public Key|
KPrAA|
Active Authentication Private Key</t>
        </is>
      </c>
      <c r="AA156" s="2" t="inlineStr">
        <is>
          <t>2|
2|
2|
2</t>
        </is>
      </c>
      <c r="AB156" s="2" t="inlineStr">
        <is>
          <t xml:space="preserve">|
|
|
</t>
        </is>
      </c>
      <c r="AC156" t="inlineStr">
        <is>
          <t/>
        </is>
      </c>
      <c r="AD156" s="2" t="inlineStr">
        <is>
          <t>clave privada de autenticación activa|
Clave pública de autenticación activa</t>
        </is>
      </c>
      <c r="AE156" s="2" t="inlineStr">
        <is>
          <t>2|
2</t>
        </is>
      </c>
      <c r="AF156" s="2" t="inlineStr">
        <is>
          <t xml:space="preserve">|
</t>
        </is>
      </c>
      <c r="AG156" t="inlineStr">
        <is>
          <t/>
        </is>
      </c>
      <c r="AH156" t="inlineStr">
        <is>
          <t/>
        </is>
      </c>
      <c r="AI156" t="inlineStr">
        <is>
          <t/>
        </is>
      </c>
      <c r="AJ156" t="inlineStr">
        <is>
          <t/>
        </is>
      </c>
      <c r="AK156" t="inlineStr">
        <is>
          <t/>
        </is>
      </c>
      <c r="AL156" t="inlineStr">
        <is>
          <t/>
        </is>
      </c>
      <c r="AM156" t="inlineStr">
        <is>
          <t/>
        </is>
      </c>
      <c r="AN156" t="inlineStr">
        <is>
          <t/>
        </is>
      </c>
      <c r="AO156" t="inlineStr">
        <is>
          <t/>
        </is>
      </c>
      <c r="AP156" s="2" t="inlineStr">
        <is>
          <t>CPuAA|
clés privée d'authentification Active|
clés publique d'authentification Active|
CPrAA</t>
        </is>
      </c>
      <c r="AQ156" s="2" t="inlineStr">
        <is>
          <t>2|
2|
2|
2</t>
        </is>
      </c>
      <c r="AR156" s="2" t="inlineStr">
        <is>
          <t xml:space="preserve">|
|
|
</t>
        </is>
      </c>
      <c r="AS156" t="inlineStr">
        <is>
          <t/>
        </is>
      </c>
      <c r="AT156" t="inlineStr">
        <is>
          <t/>
        </is>
      </c>
      <c r="AU156" t="inlineStr">
        <is>
          <t/>
        </is>
      </c>
      <c r="AV156" t="inlineStr">
        <is>
          <t/>
        </is>
      </c>
      <c r="AW156" t="inlineStr">
        <is>
          <t/>
        </is>
      </c>
      <c r="AX156" t="inlineStr">
        <is>
          <t/>
        </is>
      </c>
      <c r="AY156" t="inlineStr">
        <is>
          <t/>
        </is>
      </c>
      <c r="AZ156" t="inlineStr">
        <is>
          <t/>
        </is>
      </c>
      <c r="BA156" t="inlineStr">
        <is>
          <t/>
        </is>
      </c>
      <c r="BB156" s="2" t="inlineStr">
        <is>
          <t>aktív hitelesítési nyilvános kulcs|
aktív hitelesítési magánkulcs</t>
        </is>
      </c>
      <c r="BC156" s="2" t="inlineStr">
        <is>
          <t>2|
2</t>
        </is>
      </c>
      <c r="BD156" s="2" t="inlineStr">
        <is>
          <t xml:space="preserve">|
</t>
        </is>
      </c>
      <c r="BE156" t="inlineStr">
        <is>
          <t/>
        </is>
      </c>
      <c r="BF156" t="inlineStr">
        <is>
          <t/>
        </is>
      </c>
      <c r="BG156" t="inlineStr">
        <is>
          <t/>
        </is>
      </c>
      <c r="BH156" t="inlineStr">
        <is>
          <t/>
        </is>
      </c>
      <c r="BI156" t="inlineStr">
        <is>
          <t/>
        </is>
      </c>
      <c r="BJ156" t="inlineStr">
        <is>
          <t/>
        </is>
      </c>
      <c r="BK156" t="inlineStr">
        <is>
          <t/>
        </is>
      </c>
      <c r="BL156" t="inlineStr">
        <is>
          <t/>
        </is>
      </c>
      <c r="BM156" t="inlineStr">
        <is>
          <t/>
        </is>
      </c>
      <c r="BN156" t="inlineStr">
        <is>
          <t/>
        </is>
      </c>
      <c r="BO156" t="inlineStr">
        <is>
          <t/>
        </is>
      </c>
      <c r="BP156" t="inlineStr">
        <is>
          <t/>
        </is>
      </c>
      <c r="BQ156" t="inlineStr">
        <is>
          <t/>
        </is>
      </c>
      <c r="BR156" t="inlineStr">
        <is>
          <t/>
        </is>
      </c>
      <c r="BS156" t="inlineStr">
        <is>
          <t/>
        </is>
      </c>
      <c r="BT156" t="inlineStr">
        <is>
          <t/>
        </is>
      </c>
      <c r="BU156" t="inlineStr">
        <is>
          <t/>
        </is>
      </c>
      <c r="BV156" t="inlineStr">
        <is>
          <t/>
        </is>
      </c>
      <c r="BW156" t="inlineStr">
        <is>
          <t/>
        </is>
      </c>
      <c r="BX156" t="inlineStr">
        <is>
          <t/>
        </is>
      </c>
      <c r="BY156" t="inlineStr">
        <is>
          <t/>
        </is>
      </c>
      <c r="BZ156" t="inlineStr">
        <is>
          <t/>
        </is>
      </c>
      <c r="CA156" t="inlineStr">
        <is>
          <t/>
        </is>
      </c>
      <c r="CB156" t="inlineStr">
        <is>
          <t/>
        </is>
      </c>
      <c r="CC156" t="inlineStr">
        <is>
          <t/>
        </is>
      </c>
      <c r="CD156" t="inlineStr">
        <is>
          <t/>
        </is>
      </c>
      <c r="CE156" t="inlineStr">
        <is>
          <t/>
        </is>
      </c>
      <c r="CF156" t="inlineStr">
        <is>
          <t/>
        </is>
      </c>
      <c r="CG156" t="inlineStr">
        <is>
          <t/>
        </is>
      </c>
      <c r="CH156" t="inlineStr">
        <is>
          <t/>
        </is>
      </c>
      <c r="CI156" t="inlineStr">
        <is>
          <t/>
        </is>
      </c>
      <c r="CJ156" t="inlineStr">
        <is>
          <t/>
        </is>
      </c>
      <c r="CK156" t="inlineStr">
        <is>
          <t/>
        </is>
      </c>
      <c r="CL156" t="inlineStr">
        <is>
          <t/>
        </is>
      </c>
      <c r="CM156" t="inlineStr">
        <is>
          <t/>
        </is>
      </c>
      <c r="CN156" t="inlineStr">
        <is>
          <t/>
        </is>
      </c>
      <c r="CO156" t="inlineStr">
        <is>
          <t/>
        </is>
      </c>
      <c r="CP156" t="inlineStr">
        <is>
          <t/>
        </is>
      </c>
      <c r="CQ156" t="inlineStr">
        <is>
          <t/>
        </is>
      </c>
      <c r="CR156" t="inlineStr">
        <is>
          <t/>
        </is>
      </c>
      <c r="CS156" t="inlineStr">
        <is>
          <t/>
        </is>
      </c>
      <c r="CT156" t="inlineStr">
        <is>
          <t/>
        </is>
      </c>
      <c r="CU156" t="inlineStr">
        <is>
          <t/>
        </is>
      </c>
      <c r="CV156" t="inlineStr">
        <is>
          <t/>
        </is>
      </c>
      <c r="CW156" t="inlineStr">
        <is>
          <t/>
        </is>
      </c>
    </row>
    <row r="157">
      <c r="A157" s="1" t="str">
        <f>HYPERLINK("https://iate.europa.eu/entry/result/3567409/all", "3567409")</f>
        <v>3567409</v>
      </c>
      <c r="B157" t="inlineStr">
        <is>
          <t>EUROPEAN UNION</t>
        </is>
      </c>
      <c r="C157" t="inlineStr">
        <is>
          <t>EUROPEAN UNION|EU institutions and European civil service|EU office or agency</t>
        </is>
      </c>
      <c r="D157" t="inlineStr">
        <is>
          <t>yes</t>
        </is>
      </c>
      <c r="E157" t="inlineStr">
        <is>
          <t/>
        </is>
      </c>
      <c r="F157" s="2" t="inlineStr">
        <is>
          <t>Frontex|
Европейска агенция за гранична и брегова охрана</t>
        </is>
      </c>
      <c r="G157" s="2" t="inlineStr">
        <is>
          <t>4|
4</t>
        </is>
      </c>
      <c r="H157" s="2" t="inlineStr">
        <is>
          <t xml:space="preserve">|
</t>
        </is>
      </c>
      <c r="I157" t="inlineStr">
        <is>
          <t>агенция на ЕС, която - наред с органите на държавите членки, отговарящи за управлението на границите - образува системата на европейската гранична и брегова охрана &lt;a href="/entry/result/3567069/all" id="ENTRY_TO_ENTRY_CONVERTER" target="_blank"&gt;IATE:3567069&lt;/a&gt;</t>
        </is>
      </c>
      <c r="J157" s="2" t="inlineStr">
        <is>
          <t>Frontex|
Evropská agentura pro pohraniční a pobřežní stráž</t>
        </is>
      </c>
      <c r="K157" s="2" t="inlineStr">
        <is>
          <t>4|
4</t>
        </is>
      </c>
      <c r="L157" s="2" t="inlineStr">
        <is>
          <t xml:space="preserve">|
</t>
        </is>
      </c>
      <c r="M157" t="inlineStr">
        <is>
          <t>agentura Unie, Která usnadňuje a zvyšuje účinnost uplatňování opatření Unie, která se týkají správy vnějších hranic, zejména Schengenského hraničního kodexu</t>
        </is>
      </c>
      <c r="N157" s="2" t="inlineStr">
        <is>
          <t>Frontex|
Det Europæiske Agentur for Grænse- og Kystbevogtning</t>
        </is>
      </c>
      <c r="O157" s="2" t="inlineStr">
        <is>
          <t>4|
4</t>
        </is>
      </c>
      <c r="P157" s="2" t="inlineStr">
        <is>
          <t xml:space="preserve">|
</t>
        </is>
      </c>
      <c r="Q157" t="inlineStr">
        <is>
          <t>EU-agentur oprettet i 2004, der først hed Det Europæiske Agentur for Forvaltning af det Operative Samarbejde ved EU-medlemsstaternes Ydre Grænser, og som i 2016 blev omdøbt til Det Europæiske Agentur for Grænse- og Kystbevogtning. Her fik det tildelt yderligere kompetencer med henblik på at sikre en mere integreret og effektiv forvaltning af EU’s ydre grænser, navnlig i lyset af flygtningestrømmene. Den nye forordning 2019/1896 giver agenturet et stærkere mandat og giver det den nødvendige kapacitet i form af et stående korps på 10.000 operationelle medarbejdere</t>
        </is>
      </c>
      <c r="R157" s="2" t="inlineStr">
        <is>
          <t>Europäische Agentur für die Grenz- und Küstenwache|
Frontex</t>
        </is>
      </c>
      <c r="S157" s="2" t="inlineStr">
        <is>
          <t>4|
4</t>
        </is>
      </c>
      <c r="T157" s="2" t="inlineStr">
        <is>
          <t xml:space="preserve">|
</t>
        </is>
      </c>
      <c r="U157" t="inlineStr">
        <is>
          <t>Agentur der Europäischen Union, deren Hauptaufgabe es ist, die Ausarbeitung einer technischen und operativen Strategie als Teil des mehrjährigen strategischen Politikzyklus für die Umsetzung der integrierten europäischen Grenzverwaltung, die Aufsicht über die Kontrollen an den Außengrenzen im Hinblick auf deren Wirksamkeit, die Durchführung von Risikoanalysen und Schwachstellenbewertungen, die Zurverfügungstellung einer größeren technischen und operativen Unterstützung der Mitgliedstaaten und Drittstaaten in Form von gemeinsamen Aktionen und Soforteinsätzen zu Grenzsicherungszwecken, die Gewährleistung einer konkreten Durchführung von Maßnahmen in Situationen, in denen dringendes Handeln an den Außengrenzen geboten ist, die Zurverfügungstellung technischer und operativer Hilfe zur Unterstützung von Such- und Rettungsoperationen für Menschen in Seenot zu leisten sowie die Organisation, Koordinierung und Durchführung von Rückkehraktionen und Rückkehreinsätze zu organisieren, zu koordinieren und durchzuführen.</t>
        </is>
      </c>
      <c r="V157" s="2" t="inlineStr">
        <is>
          <t>Ευρωπαϊκός Οργανισμός Συνοριοφυλακής και Ακτοφυλακής|
Frontex</t>
        </is>
      </c>
      <c r="W157" s="2" t="inlineStr">
        <is>
          <t>4|
4</t>
        </is>
      </c>
      <c r="X157" s="2" t="inlineStr">
        <is>
          <t xml:space="preserve">|
</t>
        </is>
      </c>
      <c r="Y157" t="inlineStr">
        <is>
          <t>Ευρωπαϊκός Οργανισμός του οποίου βασικός ρόλος είναι η καθιέρωση μιας επιχειρησιακής και τεχνικής στρατηγικής στο πλαίσιο εφαρμογής του κύκλου πολυετούς στρατηγικής πολιτικής για την ευρωπαϊκή ολοκληρωμένη διαχείριση των συνόρων, ο αποτελεσματικός έλεγχος στα εξωτερικά σύνορα, η διενέργεια αναλύσεων κινδύνου και αξιολογήσεων τρωτότητας, η παροχή αυξημένης επιχειρησιακής και τεχνικής συνδρομής στα κράτη μέλη και τις τρίτες χώρες με κοινές επιχειρήσεις και ταχείες επεμβάσεις στα σύνορα, η αντιμετώπιση εκτάκτων καταστάσεων στα εξωτερικά σύνορα, η παροχή τεχνικής και επιχειρησιακής συνδρομής προς στήριξη των επιχειρήσεων έρευνας και αναζήτησης κατά θάλασσα, καθώς και η οργάνωση, ο συντονισμός και η διεξαγωγή επιχειρήσεων και επεμβάσεων επιστροφής.</t>
        </is>
      </c>
      <c r="Z157" s="2" t="inlineStr">
        <is>
          <t>European Coast Guard Agency|
European Border Guard Agency|
EBCGA|
Frontex|
European Border and Coast Guards Agency|
European Border and Coast Guard Agency</t>
        </is>
      </c>
      <c r="AA157" s="2" t="inlineStr">
        <is>
          <t>1|
1|
3|
4|
1|
4</t>
        </is>
      </c>
      <c r="AB157" s="2" t="inlineStr">
        <is>
          <t xml:space="preserve">|
|
deprecated|
|
|
</t>
        </is>
      </c>
      <c r="AC157" t="inlineStr">
        <is>
          <t>European Union agency &lt;i&gt;tasked with the implementation of European integrated border
management, the effective functioning of border control at the external EU
borders in coordination with the national authorities of EU Member States and
Schengen associated countries (IS, CH, LI and NO) responsible for border
management, internal security within the European Union and migration
management, including an effective return policy, while safeguarding the free
movement of persons within the Union and full respect for fundamental rights&lt;/i&gt;</t>
        </is>
      </c>
      <c r="AD157" s="2" t="inlineStr">
        <is>
          <t>Frontex|
Agencia Europea de la Guardia de Fronteras y Costas</t>
        </is>
      </c>
      <c r="AE157" s="2" t="inlineStr">
        <is>
          <t>4|
4</t>
        </is>
      </c>
      <c r="AF157" s="2" t="inlineStr">
        <is>
          <t xml:space="preserve">|
</t>
        </is>
      </c>
      <c r="AG157" t="inlineStr">
        <is>
          <t>Agencia Europea cuyas funciones claves son: elaborar una estrategia técnica y operativa como parte de la aplicación del ciclo de política estratégica plurianual para la gestión europea integrada de las fronteras; supervisar el funcionamiento efectivo del control fronterizo en las fronteras exteriores; llevar a cabo análisis de riesgos y evaluaciones de la vulnerabilidad; proporcionar una mayor asistencia técnica y operativa a los Estados miembros y los terceros países mediante operaciones conjuntas e intervenciones fronterizas rápidas; garantizar la ejecución práctica de las medidas en una situación que requiera acciones urgentes en las fronteras exteriores; prestar asistencia técnica y operativa para ayudar en las operaciones de búsqueda y salvamento de personas en peligro en el mar y organizar, coordinar y realizar operaciones e intervenciones de retorno.</t>
        </is>
      </c>
      <c r="AH157" s="2" t="inlineStr">
        <is>
          <t>Euroopa Piiri- ja Rannikuvalve Amet|
Frontex</t>
        </is>
      </c>
      <c r="AI157" s="2" t="inlineStr">
        <is>
          <t>4|
4</t>
        </is>
      </c>
      <c r="AJ157" s="2" t="inlineStr">
        <is>
          <t xml:space="preserve">|
</t>
        </is>
      </c>
      <c r="AK157" t="inlineStr">
        <is>
          <t>Euroopa Liidu amet, mille peamisteks ülesanneteks on kehtestada Euroopa integreeritud piirihalduse mitmeaastase strateegilise poliitikatsükli rakendamise osana tehniline- ja tegevusstrateegia; valvata piirikontrolli tõhusa toimimise järele välispiiridel; teha riskianalüüsi ja hinnata haavatavust; tagada suurem tehniline ja operatiivabi liikmesriikidele ja kolmandatele riikidele ühisoperatsioonide ja piirivalve kiirreageerimisoperatsioonide kaudu; tagada meetmete praktiline elluviimine olukorras, mis nõuab kiiret tegutsemist välispiiridel; anda tehnilist ja operatiivabi merehädaliste otsingu- ja päästeoperatsioonides, ning korraldada, kooskõlastada ja läbi viia tagasisaatmisoperatsioone ja tagasisaatmisega seotud sekkumisi</t>
        </is>
      </c>
      <c r="AL157" s="2" t="inlineStr">
        <is>
          <t>Euroopan raja- ja merivartiovirasto|
Frontex</t>
        </is>
      </c>
      <c r="AM157" s="2" t="inlineStr">
        <is>
          <t>4|
4</t>
        </is>
      </c>
      <c r="AN157" s="2" t="inlineStr">
        <is>
          <t xml:space="preserve">|
</t>
        </is>
      </c>
      <c r="AO157" t="inlineStr">
        <is>
          <t>"Viraston päätehtävinä olisi oltava teknisen ja operatiivisen strategian laatiminen osana Euroopan yhdennettyä rajaturvallisuutta koskevan monivuotisen strategisen toimintapoliittisen syklin toteuttamiseksi, rajavalvonnan tehokkaasta toiminnasta huolehtiminen ulkorajoilla, riskianalyysien ja haavoittuvuusarviointien tekeminen, teknisen ja operatiivisen lisäavun antaminen jäsenvaltioille ja kolmansille maille yhteisoperaatioiden ja nopeiden rajainterventioiden kautta, toimenpiteiden käytännön toteutuksen varmistaminen kiireellisiä toimia edellyttävissä tilanteissa ulkorajoilla, teknisen ja operatiivisen avun antaminen merihädässä olevien henkilöiden etsintä- ja pelastusoperaatioiden tukemiseksi ja palautusoperaatioiden ja palautusinterventioiden järjestäminen, koordinointi ja toteuttaminen."</t>
        </is>
      </c>
      <c r="AP157" s="2" t="inlineStr">
        <is>
          <t>Agence européenne de garde-frontières et de garde-côtes|
Frontex</t>
        </is>
      </c>
      <c r="AQ157" s="2" t="inlineStr">
        <is>
          <t>4|
4</t>
        </is>
      </c>
      <c r="AR157" s="2" t="inlineStr">
        <is>
          <t xml:space="preserve">|
</t>
        </is>
      </c>
      <c r="AS157" t="inlineStr">
        <is>
          <t>Agence de l’Union européenne dont le rôle
essentiel est d’établir une stratégie technique et opérationnelle dans le cadre
de la mise en œuvre du cycle stratégique d’orientation politique pluriannuel
pour la gestion européenne intégrée des frontières; de superviser le
fonctionnement effectif du contrôle aux frontières extérieures; d’effectuer des
analyses des risques et des évaluations de la vulnérabilité; d’apporter une
assistance technique et opérationnelle renforcée aux États membres et aux pays
tiers au moyen d’opérations conjointes et d’interventions rapides aux
frontières; d’assurer l’exécution pratique de mesures dans une situation
exigeant une action urgente aux frontières extérieures; d’apporter une
assistance technique et opérationnelle en vue de soutenir les opérations de
recherche et de sauvetage de personnes en détresse en mer; et d’organiser, de
coordonner et de mener des opérations de retour et des interventions en matière
de retour</t>
        </is>
      </c>
      <c r="AT157" s="2" t="inlineStr">
        <is>
          <t>Frontex|
an Ghníomhaireacht Eorpach um an nGarda Teorann agus Cósta</t>
        </is>
      </c>
      <c r="AU157" s="2" t="inlineStr">
        <is>
          <t>4|
4</t>
        </is>
      </c>
      <c r="AV157" s="2" t="inlineStr">
        <is>
          <t xml:space="preserve">|
</t>
        </is>
      </c>
      <c r="AW157" t="inlineStr">
        <is>
          <t>Gníomhaireacht de chuid an Aontais Eorpaigh a bhfuil príomhról aici straitéis theicniúil agus oibríochtúil a bhunú mar chuid de chur chun feidhme an timthrialla don bheartas ilbhliantúil straitéiseach don bhainistiú comhtháite teorainneacha san Eoraip; chun formhaoirseacht a dhéanamh ar fheidhmiú éifeachtach an rialaithe ag teorainneacha ag na teorainneacha seachtracha; chun anailísí rioscaí agus measúnuithe leochaileachta a chur i gcrích; chun cúnamh breise teicniúil agus oibríochtúil a sholáthar do na Ballstáit agus tríú tíortha trí bhíthin oibríochtaí comhpháirteacha agus mear-idirghabhálacha teorann; a áirithiú go ndéanfar bearta a fhorghníomhú ar bhealach praiticiúil i staid a éilíonn gníomhaíocht phráinneach ag na teorainneacha seachtracha; chun cúnamh teicniúil agus oibríochtúil a sholáthar mar thaca le hoibríochtaí cuardaigh agus tarrthála do dhaoine atá i nguais ar muir; agus chun oibríochtaí um fhilleadh agus idirghabhálacha um fhilleadh a eagrú, a chomhordú agus a sheoladh.</t>
        </is>
      </c>
      <c r="AX157" s="2" t="inlineStr">
        <is>
          <t>Frontex|
Agencija za europsku graničnu i obalnu stražu</t>
        </is>
      </c>
      <c r="AY157" s="2" t="inlineStr">
        <is>
          <t>4|
4</t>
        </is>
      </c>
      <c r="AZ157" s="2" t="inlineStr">
        <is>
          <t xml:space="preserve">preferred|
</t>
        </is>
      </c>
      <c r="BA157" t="inlineStr">
        <is>
          <t>agencija EU-a nadležna za nadzor granica i integrirano upravljanje njima koja obuhvaća i obalnu stražu te koja utvrđuje strategije zaštite granica EU-a i savjetuje institucije i države članice, posebno u pogledu zajedničkih operacija, hitnih intervencija te spašavanja na moru</t>
        </is>
      </c>
      <c r="BB157" s="2" t="inlineStr">
        <is>
          <t>Európai Határ- és Partvédelmi Ügynökség|
Frontex</t>
        </is>
      </c>
      <c r="BC157" s="2" t="inlineStr">
        <is>
          <t>4|
4</t>
        </is>
      </c>
      <c r="BD157" s="2" t="inlineStr">
        <is>
          <t xml:space="preserve">|
</t>
        </is>
      </c>
      <c r="BE157" t="inlineStr">
        <is>
          <t>Az (EU) 2019/1896 rendelettel létrehozott és az Európai Unió Tagállamai Külső Határain Való Operatív Együttműködési Igazgatásért Felelős Európai Ügynökség [ &lt;a href="/entry/result/931577/all" id="ENTRY_TO_ENTRY_CONVERTER" target="_blank"&gt;IATE:931577&lt;/a&gt; ] helyébe lépő szervezet, amely a határigazgatásért és a visszaküldésért felelős nemzeti hatóságokkal együtt alkotja az Európai Határ- és Parti Őrséget [ &lt;a href="/entry/result/3567069/all" id="ENTRY_TO_ENTRY_CONVERTER" target="_blank"&gt;IATE:3567069&lt;/a&gt; ]</t>
        </is>
      </c>
      <c r="BF157" s="2" t="inlineStr">
        <is>
          <t>Frontex|
Agenzia europea della guardia di frontiera e costiera</t>
        </is>
      </c>
      <c r="BG157" s="2" t="inlineStr">
        <is>
          <t>4|
4</t>
        </is>
      </c>
      <c r="BH157" s="2" t="inlineStr">
        <is>
          <t xml:space="preserve">|
</t>
        </is>
      </c>
      <c r="BI157" t="inlineStr">
        <is>
          <t>Agenzia dell'Unione europea il cui ruolo principale è: definire una strategia tecnica e operativa nell'ambito dell'attuazione del ciclo politico strategico pluriennale per la gestione europea integrata delle frontiere; sovrintendere all'efficace funzionamento del controllo di frontiera alle frontiere esterne; effettuare analisi dei rischi e valutazioni delle vulnerabilità; fornire maggiore assistenza tecnica e operativa agli Stati membri e ai paesi terzi tramite operazioni congiunte e interventi rapidi alle frontiere; garantire l'esecuzione pratica delle misure in situazioni che richiedono un'azione urgente alle frontiere esterne; fornire assistenza tecnica e operativa a sostegno delle operazioni di ricerca e soccorso in mare di persone in pericolo; nonché organizzare, coordinare e svolgere operazioni e interventi di rimpatrio.</t>
        </is>
      </c>
      <c r="BJ157" s="2" t="inlineStr">
        <is>
          <t>Europos sienų ir pakrančių apsaugos agentūra|
FRONTEX</t>
        </is>
      </c>
      <c r="BK157" s="2" t="inlineStr">
        <is>
          <t>4|
3</t>
        </is>
      </c>
      <c r="BL157" s="2" t="inlineStr">
        <is>
          <t>|
admitted</t>
        </is>
      </c>
      <c r="BM157" t="inlineStr">
        <is>
          <t>Europos Sąjungos agentūra, kurios pagrindinės užduotys yra: parengti techninę ir veiklos strategiją, kaip Europos integruoto sienų valdymo daugiametės strateginės politikos ciklo įgyvendinimo dalį; prižiūrėti, kad sienų kontrolė prie išorės sienų būtų veiksminga; atlikti rizikos analizę ir pažeidžiamumo vertinimą; teikti didesnę techninę ir operacinę pagalbą valstybėms narėms ir trečiosioms valstybėms vykdant bendras operacijas ir teikiant skubią pasienio pagalbą; užtikrinti praktinį priemonių vykdymą susidarius tokiai situacijai, dėl kurios reikia imtis skubių veiksmų prie išorės sienų; teikti techninę ir operacinę pagalbą, atliekant nelaimės jūroje ištiktų asmenų paieškos ir gelbėjimo operacijas, bei organizuoti, koordinuoti ir vykdyti grąžinimo operacijas bei grąžinimo pagalbą;</t>
        </is>
      </c>
      <c r="BN157" s="2" t="inlineStr">
        <is>
          <t>&lt;i&gt;Frontex&lt;/i&gt;|
Eiropas Robežu un krasta apsardzes aģentūra</t>
        </is>
      </c>
      <c r="BO157" s="2" t="inlineStr">
        <is>
          <t>4|
4</t>
        </is>
      </c>
      <c r="BP157" s="2" t="inlineStr">
        <is>
          <t xml:space="preserve">|
</t>
        </is>
      </c>
      <c r="BQ157" t="inlineStr">
        <is>
          <t>Eiropas robežu un krasta apsardzes sistēmas [ &lt;a href="/entry/result/3567069/all" id="ENTRY_TO_ENTRY_CONVERTER" target="_blank"&gt;IATE:3567069&lt;/a&gt; ] sastāvdaļa, kas izveido tehnisko un operatīvo stratēģiju Eiropas integrētajai robežu pārvaldībai, pamatotos gadījumos ņemot vērā dalībvalstu īpašo situāciju, jo īpaši to ģeogrāfisko novietojumu; šī stratēģija veicina un atbalsta Eiropas integrētās robežu pārvaldības īstenošanu visās dalībvalstīs</t>
        </is>
      </c>
      <c r="BR157" s="2" t="inlineStr">
        <is>
          <t>Aġenzija Ewropea għall-Gwardja tal-Fruntiera u tal-Kosta|
Frontex</t>
        </is>
      </c>
      <c r="BS157" s="2" t="inlineStr">
        <is>
          <t>4|
4</t>
        </is>
      </c>
      <c r="BT157" s="2" t="inlineStr">
        <is>
          <t xml:space="preserve">|
</t>
        </is>
      </c>
      <c r="BU157" t="inlineStr">
        <is>
          <t>sistema li tinkludi lill-&lt;a href="https://iate.europa.eu/entry/result/3567409" target="_blank"&gt;Aġenzija Ewropea għall-Gwardja tal-Fruntiera u tal-Kosta&lt;/a&gt; u l-awtoritajiet nazzjonali li huma responsabbli għall-ġestjoni tal-fruntieri, inkluż il-gwardji tal-kosta sal-punt li jwettqu kompiti ta' kontroll tal-fruntieri</t>
        </is>
      </c>
      <c r="BV157" s="2" t="inlineStr">
        <is>
          <t>Frontex|
Europees Grens- en kustwachtagentschap</t>
        </is>
      </c>
      <c r="BW157" s="2" t="inlineStr">
        <is>
          <t>4|
4</t>
        </is>
      </c>
      <c r="BX157" s="2" t="inlineStr">
        <is>
          <t xml:space="preserve">|
</t>
        </is>
      </c>
      <c r="BY157" t="inlineStr">
        <is>
          <t>agentschap van de Europese Unie met als belangrijkste rol het vaststellen
van een technische en operationele strategie als onderdeel van de uitvoering
van de cyclus voor het meerjarig strategisch beleid inzake het Europees
geïntegreerd grensbeheer, toezien op de effectieve werking van het
grenstoezicht aan de buitengrenzen, risicoanalyses en kwetsbaarheidsbeoordelingen
uitvoeren, intensievere technische en operationele bijstand verlenen aan
lidstaten en derde landen door middel van gezamenlijke operaties en snelle
grensinterventies, toezien op de praktische uitvoering van maatregelen in een
situatie aan de buitengrenzen die dringend optreden vereist, technische en
operationele bijstand verlenen ter ondersteuning van opsporings- en
reddingsoperaties voor personen in nood op zee en terugkeeroperaties en
terugkeerinterventies organiseren, coördineren en uitvoeren.</t>
        </is>
      </c>
      <c r="BZ157" s="2" t="inlineStr">
        <is>
          <t>Europejska Agencja Straży Granicznej i Przybrzeżnej|
Frontex</t>
        </is>
      </c>
      <c r="CA157" s="2" t="inlineStr">
        <is>
          <t>4|
4</t>
        </is>
      </c>
      <c r="CB157" s="2" t="inlineStr">
        <is>
          <t xml:space="preserve">|
</t>
        </is>
      </c>
      <c r="CC157" t="inlineStr">
        <is>
          <t>agencja Unii Europejskiej zapewniająca europejskie zintegrowane zarządzanie granicami na granicach zewnętrznych w celu skutecznego zarządzania migracjami i zapewnienia wysokiego poziomu bezpieczeństwa wewnętrznego w Unii, przy jednoczesnym zagwarantowaniu w niej swobodnego przepływu osób</t>
        </is>
      </c>
      <c r="CD157" s="2" t="inlineStr">
        <is>
          <t>Agência Europeia da Guarda de Fronteiras e Costeira|
Frontex</t>
        </is>
      </c>
      <c r="CE157" s="2" t="inlineStr">
        <is>
          <t>3|
3</t>
        </is>
      </c>
      <c r="CF157" s="2" t="inlineStr">
        <is>
          <t xml:space="preserve">|
</t>
        </is>
      </c>
      <c r="CG157" t="inlineStr">
        <is>
          <t>&lt;div&gt;
 Nova designação da 
 &lt;b&gt;Agência Europeia de Gestão da Cooperação Operacional nas Fronteiras Externas dos Estados-Membros da União Europeia&lt;/b&gt; [ &lt;a href="/entry/result/931577/all" id="ENTRY_TO_ENTRY_CONVERTER" target="_blank"&gt;IATE:931577&lt;/a&gt; ]. No entanto mantém-se a abreviatura 
 &lt;b&gt;Frontex. &lt;/b&gt;&lt;/div&gt;</t>
        </is>
      </c>
      <c r="CH157" s="2" t="inlineStr">
        <is>
          <t>Frontex|
Agenția Europeană pentru Poliția de Frontieră și Garda de Coastă</t>
        </is>
      </c>
      <c r="CI157" s="2" t="inlineStr">
        <is>
          <t>4|
4</t>
        </is>
      </c>
      <c r="CJ157" s="2" t="inlineStr">
        <is>
          <t xml:space="preserve">|
</t>
        </is>
      </c>
      <c r="CK157" t="inlineStr">
        <is>
          <t>Agenție a Uniunii Europene ale cărei roluri de bază sunt: instituirea unei strategii tehnice și operaționale în cadrul punerii în aplicare a ciclului politicii strategice multianuale pentru gestionarea europeană integrată a frontierelor; supravegherea funcționării efective a controlului la frontierele externe; efectuarea de analize de risc și evaluări ale vulnerabilității; oferirea de asistență tehnică și operațională sporită statelor membre și țărilor terțe prin intermediul operațiunilor comune și al intervențiilor rapide la frontieră; asigurarea punerii în practică a măsurilor în situații care necesită acțiuni urgente la frontierele externe; oferirea de asistență tehnică și operațională în sprijinul operațiunilor de căutare și de salvare a persoanelor aflate în pericol pe mare; și organizarea, coordonarea și desfășurarea de operațiuni de returnare și intervenții de returnare</t>
        </is>
      </c>
      <c r="CL157" s="2" t="inlineStr">
        <is>
          <t>Frontex|
Európska agentúra pre pohraničnú a pobrežnú stráž</t>
        </is>
      </c>
      <c r="CM157" s="2" t="inlineStr">
        <is>
          <t>3|
4</t>
        </is>
      </c>
      <c r="CN157" s="2" t="inlineStr">
        <is>
          <t xml:space="preserve">preferred|
</t>
        </is>
      </c>
      <c r="CO157" t="inlineStr">
        <is>
          <t>agentúra Únie, ktorá uľahčuje a zabezpečuje účinnejšie uplatňovanie existujúcich aj budúcich opatrení Únie, ktoré sa týkajú riadenia vonkajších hraníc, najmä Kódexu schengenských hraníc</t>
        </is>
      </c>
      <c r="CP157" s="2" t="inlineStr">
        <is>
          <t>Evropska agencija za mejno in obalno stražo|
Frontex</t>
        </is>
      </c>
      <c r="CQ157" s="2" t="inlineStr">
        <is>
          <t>4|
4</t>
        </is>
      </c>
      <c r="CR157" s="2" t="inlineStr">
        <is>
          <t xml:space="preserve">|
</t>
        </is>
      </c>
      <c r="CS157" t="inlineStr">
        <is>
          <t>agencija, ki nadomešča Evropsko agencijo za upravljanje operativnega sodelovanja na zunanjih mejah držav članic Evropske unije [ &lt;a href="/entry/result/931577/all" id="ENTRY_TO_ENTRY_CONVERTER" target="_blank"&gt;IATE:931577&lt;/a&gt; ] in ima naslednje ključne naloge: &lt;div&gt;- oblikovanje tehnične in operativne strategije kot dela izvajanja cikla večletne strateške politike evropskega integriranega upravljanja meja;&lt;/div&gt;&lt;div&gt;- nadzorovanje učinkovitega delovanja nadzora zunanjih meja; &lt;/div&gt;&lt;div&gt;- izvajanje analiz tveganja in ocen ranljivosti; &lt;/div&gt;&lt;div&gt;- zagotavljanje večje tehnične in operativne pomoči državam članicam in tretjim državam prek skupnih operacij in hitrih posredovanj na mejah; &lt;/div&gt;&lt;div&gt;- zagotavljanje praktičnega izvajanja ukrepov v razmerah, ko je na zunanjih mejah potrebno nujno ukrepanje; zagotavljanje tehnične in operativne pomoči v okviru operacij iskanja in reševanja oseb v nevarnosti na morju;&lt;/div&gt;&lt;div&gt;- organizacija, usklajevanje in izvajanje operacij vračanja in posredovanj za vračanje&lt;br&gt;&lt;/div&gt;</t>
        </is>
      </c>
      <c r="CT157" s="2" t="inlineStr">
        <is>
          <t>Frontex|
Europeiska gräns- och kustbevakningsbyrån</t>
        </is>
      </c>
      <c r="CU157" s="2" t="inlineStr">
        <is>
          <t>4|
4</t>
        </is>
      </c>
      <c r="CV157" s="2" t="inlineStr">
        <is>
          <t xml:space="preserve">|
</t>
        </is>
      </c>
      <c r="CW157" t="inlineStr">
        <is>
          <t/>
        </is>
      </c>
    </row>
    <row r="158">
      <c r="A158" s="1" t="str">
        <f>HYPERLINK("https://iate.europa.eu/entry/result/882464/all", "882464")</f>
        <v>882464</v>
      </c>
      <c r="B158" t="inlineStr">
        <is>
          <t>SOCIAL QUESTIONS;EUROPEAN UNION;PRODUCTION, TECHNOLOGY AND RESEARCH;LAW</t>
        </is>
      </c>
      <c r="C158" t="inlineStr">
        <is>
          <t>SOCIAL QUESTIONS|migration;EUROPEAN UNION|European construction|European Union|area of freedom, security and justice;PRODUCTION, TECHNOLOGY AND RESEARCH|technology and technical regulations;LAW|international law|private international law|rights of aliens|admission of aliens</t>
        </is>
      </c>
      <c r="D158" t="inlineStr">
        <is>
          <t>yes</t>
        </is>
      </c>
      <c r="E158" t="inlineStr">
        <is>
          <t/>
        </is>
      </c>
      <c r="F158" s="2" t="inlineStr">
        <is>
          <t>визов стикер</t>
        </is>
      </c>
      <c r="G158" s="2" t="inlineStr">
        <is>
          <t>4</t>
        </is>
      </c>
      <c r="H158" s="2" t="inlineStr">
        <is>
          <t/>
        </is>
      </c>
      <c r="I158" t="inlineStr">
        <is>
          <t>единен формат за издаване на визите, определен с Регламент (ЕО) № 1683/95 на Съвета от 29 май 1995 г. за определяне на единен формат за визи</t>
        </is>
      </c>
      <c r="J158" s="2" t="inlineStr">
        <is>
          <t>vízový štítek</t>
        </is>
      </c>
      <c r="K158" s="2" t="inlineStr">
        <is>
          <t>3</t>
        </is>
      </c>
      <c r="L158" s="2" t="inlineStr">
        <is>
          <t/>
        </is>
      </c>
      <c r="M158" t="inlineStr">
        <is>
          <t>štítek nalepený v cestovním dokladu, na kterém je uvedena platnost víza a povolená doba pobytu</t>
        </is>
      </c>
      <c r="N158" s="2" t="inlineStr">
        <is>
          <t>visummærkat</t>
        </is>
      </c>
      <c r="O158" s="2" t="inlineStr">
        <is>
          <t>3</t>
        </is>
      </c>
      <c r="P158" s="2" t="inlineStr">
        <is>
          <t/>
        </is>
      </c>
      <c r="Q158" t="inlineStr">
        <is>
          <t>&lt;div&gt;&lt;div&gt;&lt;div&gt;&lt;div&gt;&lt;div&gt;&lt;div&gt;den ensartede udformning af visa som defineret i forordning (EF) nr. 1683/95&lt;/div&gt;&lt;/div&gt;&lt;/div&gt;&lt;/div&gt;&lt;/div&gt;&lt;/div&gt;</t>
        </is>
      </c>
      <c r="R158" s="2" t="inlineStr">
        <is>
          <t>Visummarke</t>
        </is>
      </c>
      <c r="S158" s="2" t="inlineStr">
        <is>
          <t>3</t>
        </is>
      </c>
      <c r="T158" s="2" t="inlineStr">
        <is>
          <t/>
        </is>
      </c>
      <c r="U158" t="inlineStr">
        <is>
          <t>hochsicherer, einheitlicher Aukleber für Reisedokumente, der Fälschungen und Missbrauch vorbeugen soll und u. A. Auskunft über die Dauer des visumpflichigen Aufenthalts gibt</t>
        </is>
      </c>
      <c r="V158" s="2" t="inlineStr">
        <is>
          <t>αυτοκόλλητη θεώρηση</t>
        </is>
      </c>
      <c r="W158" s="2" t="inlineStr">
        <is>
          <t>3</t>
        </is>
      </c>
      <c r="X158" s="2" t="inlineStr">
        <is>
          <t/>
        </is>
      </c>
      <c r="Y158" t="inlineStr">
        <is>
          <t>ως «αυτοκόλλητη θεώρηση» νοείται η ενιαίου τύπου θεώρηση που προβλέπεται από τον κανονισμό (ΕΚ) αριθ. 1683/95 του Συμβουλίου, της 29ης Μαΐου 1995, για την καθιέρωση θεώρησης ενιαίου τύπου ( 2 )</t>
        </is>
      </c>
      <c r="Z158" s="2" t="inlineStr">
        <is>
          <t>stick-on visa|
stick-in visa|
common stick-in visa|
visa sticker</t>
        </is>
      </c>
      <c r="AA158" s="2" t="inlineStr">
        <is>
          <t>3|
3|
1|
3</t>
        </is>
      </c>
      <c r="AB158" s="2" t="inlineStr">
        <is>
          <t xml:space="preserve">|
|
|
</t>
        </is>
      </c>
      <c r="AC158" t="inlineStr">
        <is>
          <t>&lt;i&gt;visa&lt;/i&gt; [ &lt;a href="/entry/result/113184/all" id="ENTRY_TO_ENTRY_CONVERTER" target="_blank"&gt;IATE:113184&lt;/a&gt; ] in the form of an adhesive label, intended to be affixed on a travel document</t>
        </is>
      </c>
      <c r="AD158" s="2" t="inlineStr">
        <is>
          <t>etiqueta común de visado|
etiqueta de visado|
etiqueta adhesiva de visado</t>
        </is>
      </c>
      <c r="AE158" s="2" t="inlineStr">
        <is>
          <t>3|
3|
3</t>
        </is>
      </c>
      <c r="AF158" s="2" t="inlineStr">
        <is>
          <t xml:space="preserve">|
|
</t>
        </is>
      </c>
      <c r="AG158" t="inlineStr">
        <is>
          <t>&lt;a href="https://iate.europa.eu/entry/result/113184/es" target="_blank"&gt;Visado &lt;/a&gt;expedido en forma de etiqueta adhesiva con arreglo a un modelo uniforme definido en el Reglamento (CE) n.º 1683/95 del Consejo por el que se establece un modelo uniforme de visado.</t>
        </is>
      </c>
      <c r="AH158" s="2" t="inlineStr">
        <is>
          <t>viisakleebis</t>
        </is>
      </c>
      <c r="AI158" s="2" t="inlineStr">
        <is>
          <t>3</t>
        </is>
      </c>
      <c r="AJ158" s="2" t="inlineStr">
        <is>
          <t/>
        </is>
      </c>
      <c r="AK158" t="inlineStr">
        <is>
          <t>kleebise vormis &lt;i&gt;&lt;a href="https://iate.europa.eu/entry/result/113184/et" target="_blank"&gt;viisa&lt;/a&gt;&lt;/i&gt;, mis kleebitakse reisidokumenti</t>
        </is>
      </c>
      <c r="AL158" s="2" t="inlineStr">
        <is>
          <t>viisumitarra</t>
        </is>
      </c>
      <c r="AM158" s="2" t="inlineStr">
        <is>
          <t>3</t>
        </is>
      </c>
      <c r="AN158" s="2" t="inlineStr">
        <is>
          <t/>
        </is>
      </c>
      <c r="AO158" t="inlineStr">
        <is>
          <t>matkustusasiakirjaan kiinnitettävä tulostettu tarra, joka toimii viisumina ja sisältää tarvittavat tiedot</t>
        </is>
      </c>
      <c r="AP158" s="2" t="inlineStr">
        <is>
          <t>vignette visa</t>
        </is>
      </c>
      <c r="AQ158" s="2" t="inlineStr">
        <is>
          <t>3</t>
        </is>
      </c>
      <c r="AR158" s="2" t="inlineStr">
        <is>
          <t/>
        </is>
      </c>
      <c r="AS158" t="inlineStr">
        <is>
          <t>visa sous la forme d'une vignette adhésive, destiné à être apposé sur un document de voyage</t>
        </is>
      </c>
      <c r="AT158" s="2" t="inlineStr">
        <is>
          <t>greamán víosa</t>
        </is>
      </c>
      <c r="AU158" s="2" t="inlineStr">
        <is>
          <t>3</t>
        </is>
      </c>
      <c r="AV158" s="2" t="inlineStr">
        <is>
          <t/>
        </is>
      </c>
      <c r="AW158" t="inlineStr">
        <is>
          <t/>
        </is>
      </c>
      <c r="AX158" s="2" t="inlineStr">
        <is>
          <t>naljepnica vize</t>
        </is>
      </c>
      <c r="AY158" s="2" t="inlineStr">
        <is>
          <t>3</t>
        </is>
      </c>
      <c r="AZ158" s="2" t="inlineStr">
        <is>
          <t/>
        </is>
      </c>
      <c r="BA158" t="inlineStr">
        <is>
          <t/>
        </is>
      </c>
      <c r="BB158" s="2" t="inlineStr">
        <is>
          <t>vízumbélyeg</t>
        </is>
      </c>
      <c r="BC158" s="2" t="inlineStr">
        <is>
          <t>4</t>
        </is>
      </c>
      <c r="BD158" s="2" t="inlineStr">
        <is>
          <t/>
        </is>
      </c>
      <c r="BE158" t="inlineStr">
        <is>
          <t>úti okmányba való beragasztásra szánt, matricaformátumú &lt;a href="https://iate.europa.eu/entry/result/113184/hu" target="_blank"&gt;vízum&lt;/a&gt;</t>
        </is>
      </c>
      <c r="BF158" s="2" t="inlineStr">
        <is>
          <t>vignetta visto|
visto adesivo</t>
        </is>
      </c>
      <c r="BG158" s="2" t="inlineStr">
        <is>
          <t>3|
3</t>
        </is>
      </c>
      <c r="BH158" s="2" t="inlineStr">
        <is>
          <t xml:space="preserve">|
</t>
        </is>
      </c>
      <c r="BI158" t="inlineStr">
        <is>
          <t>visto [ &lt;a href="/entry/result/113184/all" id="ENTRY_TO_ENTRY_CONVERTER" target="_blank"&gt;IATE:113184&lt;/a&gt; ] in forma di vignetta adesiva destinato a essere apposto su un documento di viaggio</t>
        </is>
      </c>
      <c r="BJ158" s="2" t="inlineStr">
        <is>
          <t>įklijuota viza|
vizos įklija</t>
        </is>
      </c>
      <c r="BK158" s="2" t="inlineStr">
        <is>
          <t>3|
4</t>
        </is>
      </c>
      <c r="BL158" s="2" t="inlineStr">
        <is>
          <t xml:space="preserve">|
</t>
        </is>
      </c>
      <c r="BM158" t="inlineStr">
        <is>
          <t>įklijos formos &lt;a href="https://iate.europa.eu/entry/result/113184/lt" target="_blank"&gt;viza&lt;/a&gt;, klijuojama kelionės dokumente</t>
        </is>
      </c>
      <c r="BN158" s="2" t="inlineStr">
        <is>
          <t>vīzas uzlīme</t>
        </is>
      </c>
      <c r="BO158" s="2" t="inlineStr">
        <is>
          <t>3</t>
        </is>
      </c>
      <c r="BP158" s="2" t="inlineStr">
        <is>
          <t/>
        </is>
      </c>
      <c r="BQ158" t="inlineStr">
        <is>
          <t>&lt;a href="https://iate.europa.eu/entry/result/113184/lv" target="_blank"&gt;vīza&lt;/a&gt; pašlīmējošas uzlīmes veidā, ko paredzēts ielīmēt ceļošanas dokumentā</t>
        </is>
      </c>
      <c r="BR158" s="2" t="inlineStr">
        <is>
          <t>sticker tal-viża</t>
        </is>
      </c>
      <c r="BS158" s="2" t="inlineStr">
        <is>
          <t>3</t>
        </is>
      </c>
      <c r="BT158" s="2" t="inlineStr">
        <is>
          <t/>
        </is>
      </c>
      <c r="BU158" t="inlineStr">
        <is>
          <t>&lt;a href="https://iate.europa.eu/entry/slideshow/1606295504172/113184/mt" target="_blank"&gt;viża&lt;/a&gt; fil-forma ta' tikketta maħsuba biex titwaħħal fuq &lt;a href="https://iate.europa.eu/entry/slideshow/1606295552156/3583890/mt" target="_blank"&gt;dokument tal-ivvjaġġar&lt;/a&gt;</t>
        </is>
      </c>
      <c r="BV158" s="2" t="inlineStr">
        <is>
          <t>visumzelfklever|
visumsticker</t>
        </is>
      </c>
      <c r="BW158" s="2" t="inlineStr">
        <is>
          <t>2|
3</t>
        </is>
      </c>
      <c r="BX158" s="2" t="inlineStr">
        <is>
          <t>|
preferred</t>
        </is>
      </c>
      <c r="BY158" t="inlineStr">
        <is>
          <t>de materiële vorm van het uniform visummodel dat voor &lt;a href="https://iate.europa.eu/entry/result/113184/nl" target="_blank"&gt;visa&lt;/a&gt; wordt gebruikt</t>
        </is>
      </c>
      <c r="BZ158" s="2" t="inlineStr">
        <is>
          <t>naklejka wizowa</t>
        </is>
      </c>
      <c r="CA158" s="2" t="inlineStr">
        <is>
          <t>3</t>
        </is>
      </c>
      <c r="CB158" s="2" t="inlineStr">
        <is>
          <t/>
        </is>
      </c>
      <c r="CC158" t="inlineStr">
        <is>
          <t>wiza w formie naklejki przyklejana w dokumencie podróży</t>
        </is>
      </c>
      <c r="CD158" s="2" t="inlineStr">
        <is>
          <t>vinheta de visto</t>
        </is>
      </c>
      <c r="CE158" s="2" t="inlineStr">
        <is>
          <t>3</t>
        </is>
      </c>
      <c r="CF158" s="2" t="inlineStr">
        <is>
          <t/>
        </is>
      </c>
      <c r="CG158" t="inlineStr">
        <is>
          <t>Vinheta autocolante utilizada como modelo-tipo de visto emitido pelos Estados-Membros da UE.</t>
        </is>
      </c>
      <c r="CH158" s="2" t="inlineStr">
        <is>
          <t>autocolant de viză</t>
        </is>
      </c>
      <c r="CI158" s="2" t="inlineStr">
        <is>
          <t>3</t>
        </is>
      </c>
      <c r="CJ158" s="2" t="inlineStr">
        <is>
          <t/>
        </is>
      </c>
      <c r="CK158" t="inlineStr">
        <is>
          <t>model uniform de viză, sub formă de autocolant, care se aplică pe un document de călătorie</t>
        </is>
      </c>
      <c r="CL158" s="2" t="inlineStr">
        <is>
          <t>vízová nálepka</t>
        </is>
      </c>
      <c r="CM158" s="2" t="inlineStr">
        <is>
          <t>3</t>
        </is>
      </c>
      <c r="CN158" s="2" t="inlineStr">
        <is>
          <t/>
        </is>
      </c>
      <c r="CO158" t="inlineStr">
        <is>
          <t>jednotný formát víz vo forme nálepky, ktorá sa lepí do cestovného dokladu</t>
        </is>
      </c>
      <c r="CP158" s="2" t="inlineStr">
        <is>
          <t>vizumska nalepka</t>
        </is>
      </c>
      <c r="CQ158" s="2" t="inlineStr">
        <is>
          <t>3</t>
        </is>
      </c>
      <c r="CR158" s="2" t="inlineStr">
        <is>
          <t/>
        </is>
      </c>
      <c r="CS158" t="inlineStr">
        <is>
          <t/>
        </is>
      </c>
      <c r="CT158" s="2" t="inlineStr">
        <is>
          <t>viseringsmärke</t>
        </is>
      </c>
      <c r="CU158" s="2" t="inlineStr">
        <is>
          <t>3</t>
        </is>
      </c>
      <c r="CV158" s="2" t="inlineStr">
        <is>
          <t/>
        </is>
      </c>
      <c r="CW158" t="inlineStr">
        <is>
          <t/>
        </is>
      </c>
    </row>
    <row r="159">
      <c r="A159" s="1" t="str">
        <f>HYPERLINK("https://iate.europa.eu/entry/result/764590/all", "764590")</f>
        <v>764590</v>
      </c>
      <c r="B159" t="inlineStr">
        <is>
          <t>EDUCATION AND COMMUNICATIONS;PRODUCTION, TECHNOLOGY AND RESEARCH</t>
        </is>
      </c>
      <c r="C159" t="inlineStr">
        <is>
          <t>EDUCATION AND COMMUNICATIONS|communications|communications systems|telecommunications|telecommunications equipment|radio telecommunications;PRODUCTION, TECHNOLOGY AND RESEARCH|technology and technical regulations</t>
        </is>
      </c>
      <c r="D159" t="inlineStr">
        <is>
          <t>yes</t>
        </is>
      </c>
      <c r="E159" t="inlineStr">
        <is>
          <t/>
        </is>
      </c>
      <c r="F159" t="inlineStr">
        <is>
          <t/>
        </is>
      </c>
      <c r="G159" t="inlineStr">
        <is>
          <t/>
        </is>
      </c>
      <c r="H159" t="inlineStr">
        <is>
          <t/>
        </is>
      </c>
      <c r="I159" t="inlineStr">
        <is>
          <t/>
        </is>
      </c>
      <c r="J159" s="2" t="inlineStr">
        <is>
          <t>rádiový kmitočet</t>
        </is>
      </c>
      <c r="K159" s="2" t="inlineStr">
        <is>
          <t>3</t>
        </is>
      </c>
      <c r="L159" s="2" t="inlineStr">
        <is>
          <t/>
        </is>
      </c>
      <c r="M159" t="inlineStr">
        <is>
          <t>kmitočet periodické rádiové vlny nebo odpovídající elektrické oscilace</t>
        </is>
      </c>
      <c r="N159" s="2" t="inlineStr">
        <is>
          <t>RF|
radiofrekvens</t>
        </is>
      </c>
      <c r="O159" s="2" t="inlineStr">
        <is>
          <t>3|
3</t>
        </is>
      </c>
      <c r="P159" s="2" t="inlineStr">
        <is>
          <t xml:space="preserve">|
</t>
        </is>
      </c>
      <c r="Q159" t="inlineStr">
        <is>
          <t>enhver elektromagnetisk bølge med en frekvens i intervallet 3 kHz til 300 GHz, som omfatter de frekvenser, der benyttes til radiokommunikationssignaler eller radarsignaler</t>
        </is>
      </c>
      <c r="R159" s="2" t="inlineStr">
        <is>
          <t>RF|
Funkfrequenz|
Radiofrequenz</t>
        </is>
      </c>
      <c r="S159" s="2" t="inlineStr">
        <is>
          <t>2|
3|
3</t>
        </is>
      </c>
      <c r="T159" s="2" t="inlineStr">
        <is>
          <t xml:space="preserve">|
|
</t>
        </is>
      </c>
      <c r="U159" t="inlineStr">
        <is>
          <t>für drahtlose Übertragungen oder Kommunikation geeignete Oszillationsrate des elektromagnetischen Strahlungsspektrums</t>
        </is>
      </c>
      <c r="V159" s="2" t="inlineStr">
        <is>
          <t>RF|
ραδιοσυχνότητα</t>
        </is>
      </c>
      <c r="W159" s="2" t="inlineStr">
        <is>
          <t>4|
4</t>
        </is>
      </c>
      <c r="X159" s="2" t="inlineStr">
        <is>
          <t xml:space="preserve">|
</t>
        </is>
      </c>
      <c r="Y159" t="inlineStr">
        <is>
          <t/>
        </is>
      </c>
      <c r="Z159" s="2" t="inlineStr">
        <is>
          <t>radiofrequency|
radio frequency|
RF</t>
        </is>
      </c>
      <c r="AA159" s="2" t="inlineStr">
        <is>
          <t>1|
3|
3</t>
        </is>
      </c>
      <c r="AB159" s="2" t="inlineStr">
        <is>
          <t xml:space="preserve">|
|
</t>
        </is>
      </c>
      <c r="AC159" t="inlineStr">
        <is>
          <t>frequency of a periodic radio wave or of the corresponding electric oscillation</t>
        </is>
      </c>
      <c r="AD159" s="2" t="inlineStr">
        <is>
          <t>frecuencia radioeléctrica|
RF|
radiofrecuencia</t>
        </is>
      </c>
      <c r="AE159" s="2" t="inlineStr">
        <is>
          <t>3|
3|
3</t>
        </is>
      </c>
      <c r="AF159" s="2" t="inlineStr">
        <is>
          <t xml:space="preserve">|
|
</t>
        </is>
      </c>
      <c r="AG159" t="inlineStr">
        <is>
          <t>Cualquier frecuencia electromagnética situada por encima del intervalo de audición humana. La mayoría de las emisiones de radio con licencia se encuentran comprendidas entre 50 kHz (...) y 300 GHz (...).</t>
        </is>
      </c>
      <c r="AH159" s="2" t="inlineStr">
        <is>
          <t>raadiosagedus</t>
        </is>
      </c>
      <c r="AI159" s="2" t="inlineStr">
        <is>
          <t>3</t>
        </is>
      </c>
      <c r="AJ159" s="2" t="inlineStr">
        <is>
          <t/>
        </is>
      </c>
      <c r="AK159" t="inlineStr">
        <is>
          <t>elektromagnetlained, mida kasutatakse raadiosideks</t>
        </is>
      </c>
      <c r="AL159" s="2" t="inlineStr">
        <is>
          <t>radiotaajuus</t>
        </is>
      </c>
      <c r="AM159" s="2" t="inlineStr">
        <is>
          <t>3</t>
        </is>
      </c>
      <c r="AN159" s="2" t="inlineStr">
        <is>
          <t/>
        </is>
      </c>
      <c r="AO159" t="inlineStr">
        <is>
          <t>"Sähkömagneettisen säteilyn taajuus, jota voidaan käyttää hyödyksi radioliikenteessä."</t>
        </is>
      </c>
      <c r="AP159" s="2" t="inlineStr">
        <is>
          <t>RF|
fréquence radio|
radiofréquence|
fréquence radioélectrique</t>
        </is>
      </c>
      <c r="AQ159" s="2" t="inlineStr">
        <is>
          <t>2|
3|
3|
3</t>
        </is>
      </c>
      <c r="AR159" s="2" t="inlineStr">
        <is>
          <t xml:space="preserve">|
|
|
</t>
        </is>
      </c>
      <c r="AS159" t="inlineStr">
        <is>
          <t>fréquence d'une onde radioélectrique périodique ou de l'oscillation électrique correspondante, inférieure aux fréquences optiques</t>
        </is>
      </c>
      <c r="AT159" s="2" t="inlineStr">
        <is>
          <t>RF|
radaimhinicíocht</t>
        </is>
      </c>
      <c r="AU159" s="2" t="inlineStr">
        <is>
          <t>3|
3</t>
        </is>
      </c>
      <c r="AV159" s="2" t="inlineStr">
        <is>
          <t xml:space="preserve">|
</t>
        </is>
      </c>
      <c r="AW159" t="inlineStr">
        <is>
          <t/>
        </is>
      </c>
      <c r="AX159" s="2" t="inlineStr">
        <is>
          <t>radiofrekvencija</t>
        </is>
      </c>
      <c r="AY159" s="2" t="inlineStr">
        <is>
          <t>3</t>
        </is>
      </c>
      <c r="AZ159" s="2" t="inlineStr">
        <is>
          <t/>
        </is>
      </c>
      <c r="BA159" t="inlineStr">
        <is>
          <t/>
        </is>
      </c>
      <c r="BB159" s="2" t="inlineStr">
        <is>
          <t>rádiófrekvencia</t>
        </is>
      </c>
      <c r="BC159" s="2" t="inlineStr">
        <is>
          <t>3</t>
        </is>
      </c>
      <c r="BD159" s="2" t="inlineStr">
        <is>
          <t/>
        </is>
      </c>
      <c r="BE159" t="inlineStr">
        <is>
          <t>a hallható hangok frekvenciája és az infravörös sugárzás frekvenciája közötti tartományba (30 kHz–300kHz) eső rezgésszámok elnevezése</t>
        </is>
      </c>
      <c r="BF159" s="2" t="inlineStr">
        <is>
          <t>RF|
radiofrequenza|
frequenza radio</t>
        </is>
      </c>
      <c r="BG159" s="2" t="inlineStr">
        <is>
          <t>3|
3|
3</t>
        </is>
      </c>
      <c r="BH159" s="2" t="inlineStr">
        <is>
          <t xml:space="preserve">|
|
</t>
        </is>
      </c>
      <c r="BI159" t="inlineStr">
        <is>
          <t>campo delle onde elettromagnetiche con frequenza tra 3 kHz e 300 GHz e lunghezza d'onda da 100 km a 1 mm che possono essere usate per le comunicazioni</t>
        </is>
      </c>
      <c r="BJ159" s="2" t="inlineStr">
        <is>
          <t>radijo dažnis</t>
        </is>
      </c>
      <c r="BK159" s="2" t="inlineStr">
        <is>
          <t>3</t>
        </is>
      </c>
      <c r="BL159" s="2" t="inlineStr">
        <is>
          <t/>
        </is>
      </c>
      <c r="BM159" t="inlineStr">
        <is>
          <t>telekomunikacijai naudojamų elektromagnetinių bangų dažnis</t>
        </is>
      </c>
      <c r="BN159" s="2" t="inlineStr">
        <is>
          <t>radiofrekvence</t>
        </is>
      </c>
      <c r="BO159" s="2" t="inlineStr">
        <is>
          <t>4</t>
        </is>
      </c>
      <c r="BP159" s="2" t="inlineStr">
        <is>
          <t/>
        </is>
      </c>
      <c r="BQ159" t="inlineStr">
        <is>
          <t>jebkura elektromagnētisko svārstību vai maiņstrāvas frekvence diapazonā no 3 kiloherciem (3000 Hz) līdz 3000 gigaherciem (3000 109 Hz)</t>
        </is>
      </c>
      <c r="BR159" s="2" t="inlineStr">
        <is>
          <t>frekwenza tar-radju</t>
        </is>
      </c>
      <c r="BS159" s="2" t="inlineStr">
        <is>
          <t>4</t>
        </is>
      </c>
      <c r="BT159" s="2" t="inlineStr">
        <is>
          <t/>
        </is>
      </c>
      <c r="BU159" t="inlineStr">
        <is>
          <t>frekwenza ta' mewġa tar-radju perjodika jew tal-oxxillazzjoni elettrika korrispondenti</t>
        </is>
      </c>
      <c r="BV159" s="2" t="inlineStr">
        <is>
          <t>zendfrequentie|
RF|
radiofrequentie</t>
        </is>
      </c>
      <c r="BW159" s="2" t="inlineStr">
        <is>
          <t>2|
3|
3</t>
        </is>
      </c>
      <c r="BX159" s="2" t="inlineStr">
        <is>
          <t xml:space="preserve">|
|
</t>
        </is>
      </c>
      <c r="BY159" t="inlineStr">
        <is>
          <t>golf in de vorm van elektromagnetische straling met golflengten uiteenlopend van ruwweg duizend kilometer tot een millimeter (in het frequentiegebied van enkele honderden Hz tot enkele honderden GHz), die worden gebruikt in de communicatietechniek om informatie over te brengen van een radiozender naar een of meer ontvangers</t>
        </is>
      </c>
      <c r="BZ159" s="2" t="inlineStr">
        <is>
          <t>wielka częstotliwość|
RF|
częstotliwość radiowa</t>
        </is>
      </c>
      <c r="CA159" s="2" t="inlineStr">
        <is>
          <t>3|
3|
3</t>
        </is>
      </c>
      <c r="CB159" s="2" t="inlineStr">
        <is>
          <t xml:space="preserve">|
|
</t>
        </is>
      </c>
      <c r="CC159" t="inlineStr">
        <is>
          <t>częstotliwość okresowej (periodycznej) fali radiowej lub odnośnej oscylacji elektrycznej</t>
        </is>
      </c>
      <c r="CD159" s="2" t="inlineStr">
        <is>
          <t>frequência rádio|
radiofrequência|
RF</t>
        </is>
      </c>
      <c r="CE159" s="2" t="inlineStr">
        <is>
          <t>3|
3|
3</t>
        </is>
      </c>
      <c r="CF159" s="2" t="inlineStr">
        <is>
          <t xml:space="preserve">|
|
</t>
        </is>
      </c>
      <c r="CG159" t="inlineStr">
        <is>
          <t>Frequência de uma radiação eletromagnética de energia útil para fins de comunicação (nomeadamente rádio, televisão, comunicações móveis). As radiofrequências situam-se na região do espetro eletromagnético entre a gama audível e a gama visível. Variam, convencionadamente, entre um valor de vários kHz e os 3000 GHz.</t>
        </is>
      </c>
      <c r="CH159" s="2" t="inlineStr">
        <is>
          <t>frecvență radio|
RF|
radiofrecvență</t>
        </is>
      </c>
      <c r="CI159" s="2" t="inlineStr">
        <is>
          <t>3|
3|
3</t>
        </is>
      </c>
      <c r="CJ159" s="2" t="inlineStr">
        <is>
          <t xml:space="preserve">|
|
</t>
        </is>
      </c>
      <c r="CK159" t="inlineStr">
        <is>
          <t>frecvență a unei oscilații sau a unei unde electromagnetice, folosită în radiocomunicații</t>
        </is>
      </c>
      <c r="CL159" s="2" t="inlineStr">
        <is>
          <t>RF|
rádiová frekvencia</t>
        </is>
      </c>
      <c r="CM159" s="2" t="inlineStr">
        <is>
          <t>3|
3</t>
        </is>
      </c>
      <c r="CN159" s="2" t="inlineStr">
        <is>
          <t xml:space="preserve">|
</t>
        </is>
      </c>
      <c r="CO159" t="inlineStr">
        <is>
          <t>predstavuje rýchlosť kmitania v rozsahu 3 kHz až 300 GHz, čo
zodpovedá frekvencii rádiových vĺn a striedavých prúdov, ktoré prenášajú
rádiové signály</t>
        </is>
      </c>
      <c r="CP159" s="2" t="inlineStr">
        <is>
          <t>radijska frekvenca</t>
        </is>
      </c>
      <c r="CQ159" s="2" t="inlineStr">
        <is>
          <t>3</t>
        </is>
      </c>
      <c r="CR159" s="2" t="inlineStr">
        <is>
          <t/>
        </is>
      </c>
      <c r="CS159" t="inlineStr">
        <is>
          <t>Radijska frekvenca je del radiofrekvenčnega spektra in je določena s centralno frekvenco in širino radiofrekvenčnega kanala, zgornjo ali spodnjo mejno frekvenco radiofrekvenčnega kanala ali navedbo posameznih nosilnih frekvenc.</t>
        </is>
      </c>
      <c r="CT159" s="2" t="inlineStr">
        <is>
          <t>radiofrekvens</t>
        </is>
      </c>
      <c r="CU159" s="2" t="inlineStr">
        <is>
          <t>3</t>
        </is>
      </c>
      <c r="CV159" s="2" t="inlineStr">
        <is>
          <t/>
        </is>
      </c>
      <c r="CW159" t="inlineStr">
        <is>
          <t>Frekvens i det elektromagnetiska spektrumet som kan användas för radiokommunikation.</t>
        </is>
      </c>
    </row>
    <row r="160">
      <c r="A160" s="1" t="str">
        <f>HYPERLINK("https://iate.europa.eu/entry/result/2220530/all", "2220530")</f>
        <v>2220530</v>
      </c>
      <c r="B160" t="inlineStr">
        <is>
          <t>EDUCATION AND COMMUNICATIONS;BUSINESS AND COMPETITION</t>
        </is>
      </c>
      <c r="C160" t="inlineStr">
        <is>
          <t>EDUCATION AND COMMUNICATIONS|information technology and data processing;BUSINESS AND COMPETITION|management</t>
        </is>
      </c>
      <c r="D160" t="inlineStr">
        <is>
          <t>yes</t>
        </is>
      </c>
      <c r="E160" t="inlineStr">
        <is>
          <t/>
        </is>
      </c>
      <c r="F160" s="2" t="inlineStr">
        <is>
          <t>план за възстановяване след бедствие</t>
        </is>
      </c>
      <c r="G160" s="2" t="inlineStr">
        <is>
          <t>3</t>
        </is>
      </c>
      <c r="H160" s="2" t="inlineStr">
        <is>
          <t/>
        </is>
      </c>
      <c r="I160" t="inlineStr">
        <is>
          <t>план, съдържащ въведените от дадена организация процедури за възстановяване на информационните процеси след евентуален срив на ИТ системите вследствие на авария или природно бедствие</t>
        </is>
      </c>
      <c r="J160" s="2" t="inlineStr">
        <is>
          <t>plán obnovy|
plán pro obnovení provozu po havárii|
plán obnovy provozu po havárii</t>
        </is>
      </c>
      <c r="K160" s="2" t="inlineStr">
        <is>
          <t>2|
3|
2</t>
        </is>
      </c>
      <c r="L160" s="2" t="inlineStr">
        <is>
          <t xml:space="preserve">|
|
</t>
        </is>
      </c>
      <c r="M160" t="inlineStr">
        <is>
          <t>popis opatření, jejichž realizace umožní v co nejkratších lhůtách zajistit obnovení provozu informačního systému</t>
        </is>
      </c>
      <c r="N160" s="2" t="inlineStr">
        <is>
          <t>katastrofeberedskabsplan|
Disaster Recovery Plan</t>
        </is>
      </c>
      <c r="O160" s="2" t="inlineStr">
        <is>
          <t>3|
2</t>
        </is>
      </c>
      <c r="P160" s="2" t="inlineStr">
        <is>
          <t xml:space="preserve">|
</t>
        </is>
      </c>
      <c r="Q160" t="inlineStr">
        <is>
          <t>plan, der beskriver, hvordan en organisation skal håndtere eventuelle IT-katastrofer eller andre katastrofer, der skaber driftsmæssige IT-problemer</t>
        </is>
      </c>
      <c r="R160" s="2" t="inlineStr">
        <is>
          <t>Notfallplan zur Wiederherstellung des Betriebs|
Plan zur Wiederherstellung des Normalbetriebs nach Zusammenbrüchen|
Plan für die Datenwiederherstellung im Falle eines Systemabsturzes|
Wiederherstellungsplan</t>
        </is>
      </c>
      <c r="S160" s="2" t="inlineStr">
        <is>
          <t>3|
3|
3|
2</t>
        </is>
      </c>
      <c r="T160" s="2" t="inlineStr">
        <is>
          <t xml:space="preserve">|
|
|
</t>
        </is>
      </c>
      <c r="U160" t="inlineStr">
        <is>
          <t>Teil eines Plans zur Aufrechterhaltung/ Wiederherstellung des Geschäftsbetriebs &lt;a href="/entry/result/933370/all" id="ENTRY_TO_ENTRY_CONVERTER" target="_blank"&gt;IATE:933370&lt;/a&gt; , der den Informatikbereich betrifft</t>
        </is>
      </c>
      <c r="V160" s="2" t="inlineStr">
        <is>
          <t>σχέδιο αποκατάστασης της λειτουργίας έπειτα από καταστροφή</t>
        </is>
      </c>
      <c r="W160" s="2" t="inlineStr">
        <is>
          <t>3</t>
        </is>
      </c>
      <c r="X160" s="2" t="inlineStr">
        <is>
          <t/>
        </is>
      </c>
      <c r="Y160" t="inlineStr">
        <is>
          <t/>
        </is>
      </c>
      <c r="Z160" s="2" t="inlineStr">
        <is>
          <t>DRP|
disaster recovery plan</t>
        </is>
      </c>
      <c r="AA160" s="2" t="inlineStr">
        <is>
          <t>3|
3</t>
        </is>
      </c>
      <c r="AB160" s="2" t="inlineStr">
        <is>
          <t xml:space="preserve">|
</t>
        </is>
      </c>
      <c r="AC160" t="inlineStr">
        <is>
          <t>clearly defined and documented plan that describes how an organisation is to deal with potential IT disasters or other disasters that disrupt IT services</t>
        </is>
      </c>
      <c r="AD160" s="2" t="inlineStr">
        <is>
          <t>plan de recuperación en caso de catástrofe</t>
        </is>
      </c>
      <c r="AE160" s="2" t="inlineStr">
        <is>
          <t>3</t>
        </is>
      </c>
      <c r="AF160" s="2" t="inlineStr">
        <is>
          <t/>
        </is>
      </c>
      <c r="AG160" t="inlineStr">
        <is>
          <t>Plan para la recuperación de la infraestructura tecnológica de un organismo o empresa tras una catástrofe de origen natural o humano que afecte a la integridad o al funcionamiento de sus sistemas de información y comunicación.</t>
        </is>
      </c>
      <c r="AH160" s="2" t="inlineStr">
        <is>
          <t>avariitaasteplaan|
avariitaastekava|
toibumisplaan|
suurõnnetusest taastumise kava</t>
        </is>
      </c>
      <c r="AI160" s="2" t="inlineStr">
        <is>
          <t>3|
3|
2|
3</t>
        </is>
      </c>
      <c r="AJ160" s="2" t="inlineStr">
        <is>
          <t xml:space="preserve">|
|
|
</t>
        </is>
      </c>
      <c r="AK160" t="inlineStr">
        <is>
          <t>üksikasjalik käitumisjuhend ettevõtte või organisatsiooni infosüsteemi võimaliku avarii puhuks, mille eesmärk on minimeerida avariist tingitud kahjusid</t>
        </is>
      </c>
      <c r="AL160" s="2" t="inlineStr">
        <is>
          <t>palautumissuunnitelma</t>
        </is>
      </c>
      <c r="AM160" s="2" t="inlineStr">
        <is>
          <t>3</t>
        </is>
      </c>
      <c r="AN160" s="2" t="inlineStr">
        <is>
          <t/>
        </is>
      </c>
      <c r="AO160" t="inlineStr">
        <is>
          <t>jatkuvuussuunnitelman osa, joka sisältää ohjeet [tietoteknisestä] häiriötilanteesta toipumiseen ja normaaliin toimintaan palaamiseen</t>
        </is>
      </c>
      <c r="AP160" s="2" t="inlineStr">
        <is>
          <t>plan de rétablissement après sinistre|
PRA|
plan de reprise des activités</t>
        </is>
      </c>
      <c r="AQ160" s="2" t="inlineStr">
        <is>
          <t>3|
3|
3</t>
        </is>
      </c>
      <c r="AR160" s="2" t="inlineStr">
        <is>
          <t>|
|
preferred</t>
        </is>
      </c>
      <c r="AS160" t="inlineStr">
        <is>
          <t>plan prévu en cas de sinistre informatique, qui vise à rétablir dans les meilleurs délais une infrastructure informatique, afin de permettre la reprise opérationnelle des services</t>
        </is>
      </c>
      <c r="AT160" s="2" t="inlineStr">
        <is>
          <t>plean athshlánaithe ó thubaiste</t>
        </is>
      </c>
      <c r="AU160" s="2" t="inlineStr">
        <is>
          <t>3</t>
        </is>
      </c>
      <c r="AV160" s="2" t="inlineStr">
        <is>
          <t/>
        </is>
      </c>
      <c r="AW160" t="inlineStr">
        <is>
          <t/>
        </is>
      </c>
      <c r="AX160" s="2" t="inlineStr">
        <is>
          <t>plan oporavka u slučaju katastrofe</t>
        </is>
      </c>
      <c r="AY160" s="2" t="inlineStr">
        <is>
          <t>3</t>
        </is>
      </c>
      <c r="AZ160" s="2" t="inlineStr">
        <is>
          <t/>
        </is>
      </c>
      <c r="BA160" t="inlineStr">
        <is>
          <t>jasno utvrđen i dokumentiran plan u kojem se opisuje način na koji organizacija treba djelovati u slučaju mogućih katastrofa u području informacijskih tehnologija i drugih katastrofa kojima se ometaju usluge u tom području</t>
        </is>
      </c>
      <c r="BB160" s="2" t="inlineStr">
        <is>
          <t>katasztrófa utáni helyreállítási terv</t>
        </is>
      </c>
      <c r="BC160" s="2" t="inlineStr">
        <is>
          <t>3</t>
        </is>
      </c>
      <c r="BD160" s="2" t="inlineStr">
        <is>
          <t/>
        </is>
      </c>
      <c r="BE160" t="inlineStr">
        <is>
          <t>olyan terv, amelynek célja, hogy a szervezet reagálni tudjon a katasztrófára és az egyéb olyan vészhelyzetekre, amelyek hatással vannak az információs rendszerre, valamint hogy minimalizálja ezek hatását az ügymenetre</t>
        </is>
      </c>
      <c r="BF160" s="2" t="inlineStr">
        <is>
          <t>DRP|
piano di ripristino in caso di disastro</t>
        </is>
      </c>
      <c r="BG160" s="2" t="inlineStr">
        <is>
          <t>3|
3</t>
        </is>
      </c>
      <c r="BH160" s="2" t="inlineStr">
        <is>
          <t xml:space="preserve">|
</t>
        </is>
      </c>
      <c r="BI160" t="inlineStr">
        <is>
          <t>piano di emergenza informatica che va posto in essere in determinate circostanze e che ricomprende procedure per l’impiego provvisorio di un C.E.D. alternativo o comunque l’impiego di macchine di soccorso da utilizzare in attesa della riattivazione del C.E.D. principale</t>
        </is>
      </c>
      <c r="BJ160" s="2" t="inlineStr">
        <is>
          <t>veiklos atkūrimo po ekstremaliųjų įvykių planas</t>
        </is>
      </c>
      <c r="BK160" s="2" t="inlineStr">
        <is>
          <t>3</t>
        </is>
      </c>
      <c r="BL160" s="2" t="inlineStr">
        <is>
          <t/>
        </is>
      </c>
      <c r="BM160" t="inlineStr">
        <is>
          <t>aiškiai apibrėžtas ir dokumente išdėstytas planas, kuriame apibūdinama, kaip organizacija turi valdyti galimus IT ekstremaliuosius įvykius ar kitus įvykius, kurie sutrikdo IT paslaugų teikimą</t>
        </is>
      </c>
      <c r="BN160" s="2" t="inlineStr">
        <is>
          <t>negadījuma seku novēršanas plāns</t>
        </is>
      </c>
      <c r="BO160" s="2" t="inlineStr">
        <is>
          <t>3</t>
        </is>
      </c>
      <c r="BP160" s="2" t="inlineStr">
        <is>
          <t/>
        </is>
      </c>
      <c r="BQ160" t="inlineStr">
        <is>
          <t>skaidri definēts un dokumentēts plāns, kurā aprakstīts, kā organizācijai jārīkojas attiecībā uz potenciālu IT avāriju vai citu avāriju, kas traucē IT darbību</t>
        </is>
      </c>
      <c r="BR160" s="2" t="inlineStr">
        <is>
          <t>pjan ta' rkupru minn diżastri</t>
        </is>
      </c>
      <c r="BS160" s="2" t="inlineStr">
        <is>
          <t>3</t>
        </is>
      </c>
      <c r="BT160" s="2" t="inlineStr">
        <is>
          <t/>
        </is>
      </c>
      <c r="BU160" t="inlineStr">
        <is>
          <t>pjan li jiddeskrivi l-mod kif wara diżastru, tista' titnieda ħidma ta' rkupru malajr u b'mod effikaċi. Dan hu parti mill-ippjanar għall-kontinwità operazzjonali u jiġi applikat għall-aspetti kollha ta' organizzazzjoni li jiddependu fuq l-infrastruttura tal-IT biex joperaw</t>
        </is>
      </c>
      <c r="BV160" s="2" t="inlineStr">
        <is>
          <t>uitwijkplan</t>
        </is>
      </c>
      <c r="BW160" s="2" t="inlineStr">
        <is>
          <t>3</t>
        </is>
      </c>
      <c r="BX160" s="2" t="inlineStr">
        <is>
          <t/>
        </is>
      </c>
      <c r="BY160" t="inlineStr">
        <is>
          <t>"geheel aan maatregelen om in geval van zeer ernstige incidenten (delen van) de bedrijfsactiviteiten onder te brengen op een alternatieve locatie. Ook de maatregelen die worden genomen om de schade/verstoring op de eigen locatie te verhelpen maken deel uit van het Disaster Recovery Plan."</t>
        </is>
      </c>
      <c r="BZ160" s="2" t="inlineStr">
        <is>
          <t>plan przywrócenia gotowości do pracy po katastrofie|
plan przywrócenia gotowości do pracy po wystąpieniu sytuacji nadzwyczajnej</t>
        </is>
      </c>
      <c r="CA160" s="2" t="inlineStr">
        <is>
          <t>3|
3</t>
        </is>
      </c>
      <c r="CB160" s="2" t="inlineStr">
        <is>
          <t xml:space="preserve">|
</t>
        </is>
      </c>
      <c r="CC160" t="inlineStr">
        <is>
          <t/>
        </is>
      </c>
      <c r="CD160" s="2" t="inlineStr">
        <is>
          <t>plano de recuperação em caso de catástrofe|
PRCC</t>
        </is>
      </c>
      <c r="CE160" s="2" t="inlineStr">
        <is>
          <t>3|
3</t>
        </is>
      </c>
      <c r="CF160" s="2" t="inlineStr">
        <is>
          <t xml:space="preserve">|
</t>
        </is>
      </c>
      <c r="CG160" t="inlineStr">
        <is>
          <t>Plano previsto em caso de sinistro informático, que visa restabelecer o mais rapidamente possível uma infraestrutura informática a fim de permitir o reatamento operacional dos seus serviços.</t>
        </is>
      </c>
      <c r="CH160" s="2" t="inlineStr">
        <is>
          <t>plan de recuperare în caz de dezastru</t>
        </is>
      </c>
      <c r="CI160" s="2" t="inlineStr">
        <is>
          <t>3</t>
        </is>
      </c>
      <c r="CJ160" s="2" t="inlineStr">
        <is>
          <t/>
        </is>
      </c>
      <c r="CK160" t="inlineStr">
        <is>
          <t/>
        </is>
      </c>
      <c r="CL160" s="2" t="inlineStr">
        <is>
          <t>plán obnovy systému po zlyhaní|
plán obnovy po havárii|
plán obnovy|
DRP|
plán obnovy systému po havárii|
havarijný plán</t>
        </is>
      </c>
      <c r="CM160" s="2" t="inlineStr">
        <is>
          <t>3|
3|
3|
3|
3|
3</t>
        </is>
      </c>
      <c r="CN160" s="2" t="inlineStr">
        <is>
          <t xml:space="preserve">|
|
|
|
|
</t>
        </is>
      </c>
      <c r="CO160" t="inlineStr">
        <is>
          <t>dokument opisujúci zdroje, činnosti, úlohy a údaje potrebné na obnovu technickej a technologickej infraštruktúry organizácie</t>
        </is>
      </c>
      <c r="CP160" s="2" t="inlineStr">
        <is>
          <t>sanacijski načrt po nesreči|
načrt za vnovično vzpostavitev delovanja po nepredvidljivih dogodkih</t>
        </is>
      </c>
      <c r="CQ160" s="2" t="inlineStr">
        <is>
          <t>3|
3</t>
        </is>
      </c>
      <c r="CR160" s="2" t="inlineStr">
        <is>
          <t xml:space="preserve">|
</t>
        </is>
      </c>
      <c r="CS160" t="inlineStr">
        <is>
          <t/>
        </is>
      </c>
      <c r="CT160" s="2" t="inlineStr">
        <is>
          <t>katastrofplan</t>
        </is>
      </c>
      <c r="CU160" s="2" t="inlineStr">
        <is>
          <t>3</t>
        </is>
      </c>
      <c r="CV160" s="2" t="inlineStr">
        <is>
          <t/>
        </is>
      </c>
      <c r="CW160" t="inlineStr">
        <is>
          <t/>
        </is>
      </c>
    </row>
    <row r="161">
      <c r="A161" s="1" t="str">
        <f>HYPERLINK("https://iate.europa.eu/entry/result/3572210/all", "3572210")</f>
        <v>3572210</v>
      </c>
      <c r="B161" t="inlineStr">
        <is>
          <t>EDUCATION AND COMMUNICATIONS;EUROPEAN UNION;LAW</t>
        </is>
      </c>
      <c r="C161" t="inlineStr">
        <is>
          <t>EDUCATION AND COMMUNICATIONS|information technology and data processing;EUROPEAN UNION|European construction|European Union|area of freedom, security and justice;LAW|international law|public international law|free movement of persons|Schengen Agreement|Schengen Information System</t>
        </is>
      </c>
      <c r="D161" t="inlineStr">
        <is>
          <t>yes</t>
        </is>
      </c>
      <c r="E161" t="inlineStr">
        <is>
          <t/>
        </is>
      </c>
      <c r="F161" s="2" t="inlineStr">
        <is>
          <t>въвеждаща държава членка</t>
        </is>
      </c>
      <c r="G161" s="2" t="inlineStr">
        <is>
          <t>3</t>
        </is>
      </c>
      <c r="H161" s="2" t="inlineStr">
        <is>
          <t/>
        </is>
      </c>
      <c r="I161" t="inlineStr">
        <is>
          <t>държава членка, която е въвела &lt;a href="https://iate.europa.eu/entry/result/881070/bg" target="_blank"&gt;сигнал&lt;/a&gt; в &lt;a href="https://iate.europa.eu/entry/result/780991/bg" target="_blank"&gt;ШИС&lt;/a&gt;</t>
        </is>
      </c>
      <c r="J161" s="2" t="inlineStr">
        <is>
          <t>vkládající členský stát</t>
        </is>
      </c>
      <c r="K161" s="2" t="inlineStr">
        <is>
          <t>3</t>
        </is>
      </c>
      <c r="L161" s="2" t="inlineStr">
        <is>
          <t/>
        </is>
      </c>
      <c r="M161" t="inlineStr">
        <is>
          <t>členský stát, který vložil &lt;a href="https://iate.europa.eu/entry/result/881070/cs" target="_blank"&gt;záznam&lt;/a&gt; do &lt;a href="https://iate.europa.eu/entry/result/780991/cs" target="_blank"&gt;Schengenského informačního systému (SIS)&lt;/a&gt;</t>
        </is>
      </c>
      <c r="N161" s="2" t="inlineStr">
        <is>
          <t>indberettende medlemsstat</t>
        </is>
      </c>
      <c r="O161" s="2" t="inlineStr">
        <is>
          <t>3</t>
        </is>
      </c>
      <c r="P161" s="2" t="inlineStr">
        <is>
          <t/>
        </is>
      </c>
      <c r="Q161" t="inlineStr">
        <is>
          <t>medlemsstat, der indlæser indberetning i SIS</t>
        </is>
      </c>
      <c r="R161" s="2" t="inlineStr">
        <is>
          <t>ausschreibender Mitgliedstaat</t>
        </is>
      </c>
      <c r="S161" s="2" t="inlineStr">
        <is>
          <t>3</t>
        </is>
      </c>
      <c r="T161" s="2" t="inlineStr">
        <is>
          <t/>
        </is>
      </c>
      <c r="U161" t="inlineStr">
        <is>
          <t>Mitgliedstaat, der die Ausschreibung in das SIS &lt;a href="/entry/result/780991/all" id="ENTRY_TO_ENTRY_CONVERTER" target="_blank"&gt;IATE:780991&lt;/a&gt; eingegeben hat</t>
        </is>
      </c>
      <c r="V161" s="2" t="inlineStr">
        <is>
          <t>κράτος μέλος καταχώρισης</t>
        </is>
      </c>
      <c r="W161" s="2" t="inlineStr">
        <is>
          <t>3</t>
        </is>
      </c>
      <c r="X161" s="2" t="inlineStr">
        <is>
          <t/>
        </is>
      </c>
      <c r="Y161" t="inlineStr">
        <is>
          <t>το κράτος μέλος που εισήγαγε την καταχώριση στο SIS</t>
        </is>
      </c>
      <c r="Z161" s="2" t="inlineStr">
        <is>
          <t>issuing Member State</t>
        </is>
      </c>
      <c r="AA161" s="2" t="inlineStr">
        <is>
          <t>3</t>
        </is>
      </c>
      <c r="AB161" s="2" t="inlineStr">
        <is>
          <t/>
        </is>
      </c>
      <c r="AC161" t="inlineStr">
        <is>
          <t>Member State which enters an alert in the Schengen Information System (SIS)</t>
        </is>
      </c>
      <c r="AD161" s="2" t="inlineStr">
        <is>
          <t>Estado miembro emisor</t>
        </is>
      </c>
      <c r="AE161" s="2" t="inlineStr">
        <is>
          <t>3</t>
        </is>
      </c>
      <c r="AF161" s="2" t="inlineStr">
        <is>
          <t/>
        </is>
      </c>
      <c r="AG161" t="inlineStr">
        <is>
          <t>Estado miembro que introduce una &lt;a href="https://iate.europa.eu/entry/result/881070/es" target="_blank"&gt;descripción&lt;/a&gt; en el &lt;a href="https://iate.europa.eu/entry/result/780991/es" target="_blank"&gt;Sistema de Información de Schengen (SIS)&lt;/a&gt;.</t>
        </is>
      </c>
      <c r="AH161" s="2" t="inlineStr">
        <is>
          <t>hoiatusteate sisestanud liikmesriik</t>
        </is>
      </c>
      <c r="AI161" s="2" t="inlineStr">
        <is>
          <t>3</t>
        </is>
      </c>
      <c r="AJ161" s="2" t="inlineStr">
        <is>
          <t/>
        </is>
      </c>
      <c r="AK161" t="inlineStr">
        <is>
          <t>liikmesriik, kes sisestas hoiatusteate SISi</t>
        </is>
      </c>
      <c r="AL161" s="2" t="inlineStr">
        <is>
          <t>kuulutuksen tehnyt jäsenvaltio</t>
        </is>
      </c>
      <c r="AM161" s="2" t="inlineStr">
        <is>
          <t>3</t>
        </is>
      </c>
      <c r="AN161" s="2" t="inlineStr">
        <is>
          <t/>
        </is>
      </c>
      <c r="AO161" t="inlineStr">
        <is>
          <t>jäsenvaltio, joka on tallentanut kuulutuksen SIS-järjestelmään</t>
        </is>
      </c>
      <c r="AP161" s="2" t="inlineStr">
        <is>
          <t>État membre signalant</t>
        </is>
      </c>
      <c r="AQ161" s="2" t="inlineStr">
        <is>
          <t>3</t>
        </is>
      </c>
      <c r="AR161" s="2" t="inlineStr">
        <is>
          <t/>
        </is>
      </c>
      <c r="AS161" t="inlineStr">
        <is>
          <t>État membre qui introduit un signalement dans le SIS</t>
        </is>
      </c>
      <c r="AT161" s="2" t="inlineStr">
        <is>
          <t>Ballstát eisiúna</t>
        </is>
      </c>
      <c r="AU161" s="2" t="inlineStr">
        <is>
          <t>3</t>
        </is>
      </c>
      <c r="AV161" s="2" t="inlineStr">
        <is>
          <t/>
        </is>
      </c>
      <c r="AW161" t="inlineStr">
        <is>
          <t/>
        </is>
      </c>
      <c r="AX161" s="2" t="inlineStr">
        <is>
          <t>država članica izdavateljica</t>
        </is>
      </c>
      <c r="AY161" s="2" t="inlineStr">
        <is>
          <t>3</t>
        </is>
      </c>
      <c r="AZ161" s="2" t="inlineStr">
        <is>
          <t/>
        </is>
      </c>
      <c r="BA161" t="inlineStr">
        <is>
          <t>država članica koja je unijela upozorenje u SIS</t>
        </is>
      </c>
      <c r="BB161" s="2" t="inlineStr">
        <is>
          <t>figyelmeztető jelzést kiadó tagállam</t>
        </is>
      </c>
      <c r="BC161" s="2" t="inlineStr">
        <is>
          <t>3</t>
        </is>
      </c>
      <c r="BD161" s="2" t="inlineStr">
        <is>
          <t/>
        </is>
      </c>
      <c r="BE161" t="inlineStr">
        <is>
          <t>az a tagállam, amely bevitte a figyelmeztető jelzést a SIS-be</t>
        </is>
      </c>
      <c r="BF161" s="2" t="inlineStr">
        <is>
          <t>Stato membro segnalante</t>
        </is>
      </c>
      <c r="BG161" s="2" t="inlineStr">
        <is>
          <t>3</t>
        </is>
      </c>
      <c r="BH161" s="2" t="inlineStr">
        <is>
          <t/>
        </is>
      </c>
      <c r="BI161" t="inlineStr">
        <is>
          <t>Stato membro che ha inserito la segnalazione nel SIS</t>
        </is>
      </c>
      <c r="BJ161" s="2" t="inlineStr">
        <is>
          <t>perspėjimą pateikusi valstybė narė</t>
        </is>
      </c>
      <c r="BK161" s="2" t="inlineStr">
        <is>
          <t>3</t>
        </is>
      </c>
      <c r="BL161" s="2" t="inlineStr">
        <is>
          <t/>
        </is>
      </c>
      <c r="BM161" t="inlineStr">
        <is>
          <t>valstybė narė, įvedusi &lt;a href="https://iate.europa.eu/entry/result/881070/lt" target="_blank"&gt;perspėjimą&lt;/a&gt; į &lt;a href="https://iate.europa.eu/entry/result/780991/lt" target="_blank"&gt;SIS&lt;/a&gt;</t>
        </is>
      </c>
      <c r="BN161" s="2" t="inlineStr">
        <is>
          <t>izdevēja dalībvalsts</t>
        </is>
      </c>
      <c r="BO161" s="2" t="inlineStr">
        <is>
          <t>3</t>
        </is>
      </c>
      <c r="BP161" s="2" t="inlineStr">
        <is>
          <t/>
        </is>
      </c>
      <c r="BQ161" t="inlineStr">
        <is>
          <t>dalībvalsts, kas ir ievadījusi brīdinājumu &lt;em&gt;SIS&lt;/em&gt;</t>
        </is>
      </c>
      <c r="BR161" s="2" t="inlineStr">
        <is>
          <t>Stat Membru emittenti</t>
        </is>
      </c>
      <c r="BS161" s="2" t="inlineStr">
        <is>
          <t>3</t>
        </is>
      </c>
      <c r="BT161" s="2" t="inlineStr">
        <is>
          <t/>
        </is>
      </c>
      <c r="BU161" t="inlineStr">
        <is>
          <t>l-Istat Membru li jdaħħal allert fis-&lt;a href="https://iate.europa.eu/entry/slideshow/1614767276955/3583970/mt" target="_blank"&gt;Sistema ta' Informazzjoni ta' Schengen&lt;/a&gt; (SIS)</t>
        </is>
      </c>
      <c r="BV161" s="2" t="inlineStr">
        <is>
          <t>signalerende lidstaat</t>
        </is>
      </c>
      <c r="BW161" s="2" t="inlineStr">
        <is>
          <t>3</t>
        </is>
      </c>
      <c r="BX161" s="2" t="inlineStr">
        <is>
          <t/>
        </is>
      </c>
      <c r="BY161" t="inlineStr">
        <is>
          <t>"de lidstaat die de &lt;a href="https://iate.europa.eu/entry/result/881070/nl" target="_blank"&gt;signalering&lt;/a&gt; in &lt;a href="https://iate.europa.eu/entry/result/780991/nl" target="_blank"&gt;SIS&lt;/a&gt; heeft ingevoerd"</t>
        </is>
      </c>
      <c r="BZ161" s="2" t="inlineStr">
        <is>
          <t>państwo członkowskie dokonujące wpisu</t>
        </is>
      </c>
      <c r="CA161" s="2" t="inlineStr">
        <is>
          <t>3</t>
        </is>
      </c>
      <c r="CB161" s="2" t="inlineStr">
        <is>
          <t/>
        </is>
      </c>
      <c r="CC161" t="inlineStr">
        <is>
          <t>państwo członkowskie, które wprowadziło wpis do SIS</t>
        </is>
      </c>
      <c r="CD161" s="2" t="inlineStr">
        <is>
          <t>Estado-Membro autor da indicação</t>
        </is>
      </c>
      <c r="CE161" s="2" t="inlineStr">
        <is>
          <t>3</t>
        </is>
      </c>
      <c r="CF161" s="2" t="inlineStr">
        <is>
          <t/>
        </is>
      </c>
      <c r="CG161" t="inlineStr">
        <is>
          <t>Estado-Membro que introduz uma indicação no Sistema de Informação de Schengen</t>
        </is>
      </c>
      <c r="CH161" s="2" t="inlineStr">
        <is>
          <t>stat membru emitent</t>
        </is>
      </c>
      <c r="CI161" s="2" t="inlineStr">
        <is>
          <t>3</t>
        </is>
      </c>
      <c r="CJ161" s="2" t="inlineStr">
        <is>
          <t/>
        </is>
      </c>
      <c r="CK161" t="inlineStr">
        <is>
          <t>stat membru care a introdus semnalarea în &lt;a href="https://iate.europa.eu/entry/result/780991/en-ro-fr" target="_blank"&gt;Sistemul de informații Schengen&lt;/a&gt; (SIS)</t>
        </is>
      </c>
      <c r="CL161" s="2" t="inlineStr">
        <is>
          <t>členský štát, ktorý vydal zápis</t>
        </is>
      </c>
      <c r="CM161" s="2" t="inlineStr">
        <is>
          <t>3</t>
        </is>
      </c>
      <c r="CN161" s="2" t="inlineStr">
        <is>
          <t/>
        </is>
      </c>
      <c r="CO161" t="inlineStr">
        <is>
          <t>členský štát, ktorý vložil &lt;a href="https://iate.europa.eu/entry/result/881070/sk" target="_blank"&gt;zápis&lt;/a&gt; do SIS</t>
        </is>
      </c>
      <c r="CP161" s="2" t="inlineStr">
        <is>
          <t>država članica izdajateljica</t>
        </is>
      </c>
      <c r="CQ161" s="2" t="inlineStr">
        <is>
          <t>3</t>
        </is>
      </c>
      <c r="CR161" s="2" t="inlineStr">
        <is>
          <t/>
        </is>
      </c>
      <c r="CS161" t="inlineStr">
        <is>
          <t>država članica, ki je vnesla &lt;a href="https://iate.europa.eu/entry/slideshow/1611738267619/881070/sl" target="_blank"&gt;razpis ukrepa&lt;/a&gt; v &lt;a href="https://iate.europa.eu/entry/slideshow/1611738516328/780991/sl" target="_blank"&gt;SIS&lt;/a&gt;</t>
        </is>
      </c>
      <c r="CT161" s="2" t="inlineStr">
        <is>
          <t>registrerande medlemsstat</t>
        </is>
      </c>
      <c r="CU161" s="2" t="inlineStr">
        <is>
          <t>3</t>
        </is>
      </c>
      <c r="CV161" s="2" t="inlineStr">
        <is>
          <t/>
        </is>
      </c>
      <c r="CW161" t="inlineStr">
        <is>
          <t>den medlemsstat som har lagt in registreringen i SIS</t>
        </is>
      </c>
    </row>
    <row r="162">
      <c r="A162" s="1" t="str">
        <f>HYPERLINK("https://iate.europa.eu/entry/result/3572677/all", "3572677")</f>
        <v>3572677</v>
      </c>
      <c r="B162" t="inlineStr">
        <is>
          <t>SOCIAL QUESTIONS;EUROPEAN UNION;LAW</t>
        </is>
      </c>
      <c r="C162" t="inlineStr">
        <is>
          <t>SOCIAL QUESTIONS|migration;EUROPEAN UNION|European construction|European Union|area of freedom, security and justice;LAW|international law|public international law|free movement of persons|Schengen Agreement|Schengen Information System</t>
        </is>
      </c>
      <c r="D162" t="inlineStr">
        <is>
          <t>yes</t>
        </is>
      </c>
      <c r="E162" t="inlineStr">
        <is>
          <t/>
        </is>
      </c>
      <c r="F162" s="2" t="inlineStr">
        <is>
          <t>сигнал за връщане</t>
        </is>
      </c>
      <c r="G162" s="2" t="inlineStr">
        <is>
          <t>3</t>
        </is>
      </c>
      <c r="H162" s="2" t="inlineStr">
        <is>
          <t/>
        </is>
      </c>
      <c r="I162" t="inlineStr">
        <is>
          <t>сигнал, който се въвежда в ШИС с цел да се провери дали гражданин на трета държава, по отношение на когото е взето решение за връщане, е напуснал територията на държавите членки</t>
        </is>
      </c>
      <c r="J162" s="2" t="inlineStr">
        <is>
          <t>záznam o navrácení</t>
        </is>
      </c>
      <c r="K162" s="2" t="inlineStr">
        <is>
          <t>3</t>
        </is>
      </c>
      <c r="L162" s="2" t="inlineStr">
        <is>
          <t/>
        </is>
      </c>
      <c r="M162" t="inlineStr">
        <is>
          <t>&lt;a href="https://iate.europa.eu/entry/result/881070/cs" target="_blank"&gt;záznam&lt;/a&gt; v &lt;a href="https://iate.europa.eu/entry/slideshow/1632133980169/780991/cs" target="_blank"&gt;Schengenském informačním systému (SIS)&lt;/a&gt; pro účely sledování toho, zda státní příslušníci třetích zemí, na
něž se vztahují rozhodnutí o
navrácení, opustili území členských
států</t>
        </is>
      </c>
      <c r="N162" s="2" t="inlineStr">
        <is>
          <t>indberetning om tilbagesendelse</t>
        </is>
      </c>
      <c r="O162" s="2" t="inlineStr">
        <is>
          <t>3</t>
        </is>
      </c>
      <c r="P162" s="2" t="inlineStr">
        <is>
          <t/>
        </is>
      </c>
      <c r="Q162" t="inlineStr">
        <is>
          <t>indberetning i Schengeninformationssystemet om tredjelandsstatsborgere, som er genstand for en afgørelse om tilbagesendelse</t>
        </is>
      </c>
      <c r="R162" s="2" t="inlineStr">
        <is>
          <t>Ausschreibung zur Rückkehr</t>
        </is>
      </c>
      <c r="S162" s="2" t="inlineStr">
        <is>
          <t>3</t>
        </is>
      </c>
      <c r="T162" s="2" t="inlineStr">
        <is>
          <t/>
        </is>
      </c>
      <c r="U162" t="inlineStr">
        <is>
          <t>Ausschreibung im Schengener Informationssystem (SIS) &lt;a href="/entry/result/780991/all" id="ENTRY_TO_ENTRY_CONVERTER" target="_blank"&gt;IATE:780991&lt;/a&gt; , durch die überwacht wird, ob Drittstaatsangehörige, gegen die eine Rückkehrentscheidung &lt;a href="/entry/result/3501733/all" id="ENTRY_TO_ENTRY_CONVERTER" target="_blank"&gt;IATE:3501733&lt;/a&gt; ergangen ist, tatsächlich das Hoheitsgebiet der Mitgliedstaaten verlassen haben</t>
        </is>
      </c>
      <c r="V162" s="2" t="inlineStr">
        <is>
          <t>καταχώριση με σκοπό την επιστροφή</t>
        </is>
      </c>
      <c r="W162" s="2" t="inlineStr">
        <is>
          <t>3</t>
        </is>
      </c>
      <c r="X162" s="2" t="inlineStr">
        <is>
          <t/>
        </is>
      </c>
      <c r="Y162" t="inlineStr">
        <is>
          <t/>
        </is>
      </c>
      <c r="Z162" s="2" t="inlineStr">
        <is>
          <t>alert on return</t>
        </is>
      </c>
      <c r="AA162" s="2" t="inlineStr">
        <is>
          <t>3</t>
        </is>
      </c>
      <c r="AB162" s="2" t="inlineStr">
        <is>
          <t/>
        </is>
      </c>
      <c r="AC162" t="inlineStr">
        <is>
          <t>SIS alert for monitoring whether third-country nationals subject to return decisions have in fact left the territory of the Member States</t>
        </is>
      </c>
      <c r="AD162" s="2" t="inlineStr">
        <is>
          <t>descripción sobre retorno</t>
        </is>
      </c>
      <c r="AE162" s="2" t="inlineStr">
        <is>
          <t>3</t>
        </is>
      </c>
      <c r="AF162" s="2" t="inlineStr">
        <is>
          <t/>
        </is>
      </c>
      <c r="AG162" t="inlineStr">
        <is>
          <t>Descripción introducida en el &lt;a href="http://https://iate.europa.eu/entry/result/780991/es" target="_blank"&gt;Sistema de Información de Schengen (SIS)&lt;/a&gt; para confirmar la salida de nacionales de terceros países objeto de decisiones de retorno del territorio de los Estados miembros.</t>
        </is>
      </c>
      <c r="AH162" s="2" t="inlineStr">
        <is>
          <t>tagasisaatmist käsitlev hoiatusteade</t>
        </is>
      </c>
      <c r="AI162" s="2" t="inlineStr">
        <is>
          <t>3</t>
        </is>
      </c>
      <c r="AJ162" s="2" t="inlineStr">
        <is>
          <t/>
        </is>
      </c>
      <c r="AK162" t="inlineStr">
        <is>
          <t>SISi sisestatud hoiatusteade, millega saab jälgida, kas kolmandate riikide kodanikud, kelle kohta on tehtud tagasisaatmisotsus, on liikmesriikide territooriumilt lahkunud</t>
        </is>
      </c>
      <c r="AL162" s="2" t="inlineStr">
        <is>
          <t>palauttamista koskeva kuulutus</t>
        </is>
      </c>
      <c r="AM162" s="2" t="inlineStr">
        <is>
          <t>3</t>
        </is>
      </c>
      <c r="AN162" s="2" t="inlineStr">
        <is>
          <t/>
        </is>
      </c>
      <c r="AO162" t="inlineStr">
        <is>
          <t>kuulutus, jonka jäsenvaltio on tallentanut SIS-järjestelmään sellaisista kolmansien maiden kansalaisista, joista on tehty palauttamispäätös, jotta voidaan varmistaa, että paluuvelvoitetta on noudatettu, ja jotta voidaan tukea palauttamispäätösten täytäntöönpanoa</t>
        </is>
      </c>
      <c r="AP162" s="2" t="inlineStr">
        <is>
          <t>signalement concernant un retour</t>
        </is>
      </c>
      <c r="AQ162" s="2" t="inlineStr">
        <is>
          <t>3</t>
        </is>
      </c>
      <c r="AR162" s="2" t="inlineStr">
        <is>
          <t/>
        </is>
      </c>
      <c r="AS162" t="inlineStr">
        <is>
          <t>signalement introduit dans le SIS dès qu'une décision de retour a été prise, afin de pouvoir vérifier si l'obligation de retour a été respectée et de faciliter l'exécution de la décision</t>
        </is>
      </c>
      <c r="AT162" s="2" t="inlineStr">
        <is>
          <t>foláireamh maidir le filleadh</t>
        </is>
      </c>
      <c r="AU162" s="2" t="inlineStr">
        <is>
          <t>3</t>
        </is>
      </c>
      <c r="AV162" s="2" t="inlineStr">
        <is>
          <t/>
        </is>
      </c>
      <c r="AW162" t="inlineStr">
        <is>
          <t/>
        </is>
      </c>
      <c r="AX162" s="2" t="inlineStr">
        <is>
          <t>upozorenje o vraćanju</t>
        </is>
      </c>
      <c r="AY162" s="2" t="inlineStr">
        <is>
          <t>3</t>
        </is>
      </c>
      <c r="AZ162" s="2" t="inlineStr">
        <is>
          <t/>
        </is>
      </c>
      <c r="BA162" t="inlineStr">
        <is>
          <t/>
        </is>
      </c>
      <c r="BB162" s="2" t="inlineStr">
        <is>
          <t>kiutasításra vonatkozó figyelmeztető jelzés</t>
        </is>
      </c>
      <c r="BC162" s="2" t="inlineStr">
        <is>
          <t>3</t>
        </is>
      </c>
      <c r="BD162" s="2" t="inlineStr">
        <is>
          <t/>
        </is>
      </c>
      <c r="BE162" t="inlineStr">
        <is>
          <t>a SIS-be bevitt, annak monitorozására szolgáló figyelmeztető jelzés, hogy a kiutasítási határozat hatálya alá tartozó harmadik országbeli állampolgárok ténylegesen elhagyták-e a tagállamok területét</t>
        </is>
      </c>
      <c r="BF162" s="2" t="inlineStr">
        <is>
          <t>segnalazione di rimpatrio</t>
        </is>
      </c>
      <c r="BG162" s="2" t="inlineStr">
        <is>
          <t>3</t>
        </is>
      </c>
      <c r="BH162" s="2" t="inlineStr">
        <is>
          <t/>
        </is>
      </c>
      <c r="BI162" t="inlineStr">
        <is>
          <t>segnalazione relativa a cittadini di paesi terzi oggetto di una decisione di rimpatrio, inserita nel SIS a seguito dell'emissione di una decisione di rimpatrio allo scopo di verificare l'adempimento dell'obbligo di rimpatrio e di essere di ausilio nell'esecuzione delle decisioni di rimpatrio</t>
        </is>
      </c>
      <c r="BJ162" s="2" t="inlineStr">
        <is>
          <t>perspėjimas dėl grąžinimo</t>
        </is>
      </c>
      <c r="BK162" s="2" t="inlineStr">
        <is>
          <t>3</t>
        </is>
      </c>
      <c r="BL162" s="2" t="inlineStr">
        <is>
          <t/>
        </is>
      </c>
      <c r="BM162" t="inlineStr">
        <is>
          <t>&lt;a href="https://iate.europa.eu/entry/result/780991/lt" target="_blank"&gt;SIS&lt;/a&gt; įvedamas &lt;a href="https://iate.europa.eu/entry/result/881070/lt" target="_blank"&gt;perspėjimas&lt;/a&gt;, kuriuo remiantis stebima, ar trečiųjų šalių piliečiai, dėl kurių priimti &lt;a href="https://iate.europa.eu/entry/result/3501733/lt" target="_blank"&gt;sprendimai grąžinti&lt;/a&gt;, iš tiesų išvyko iš valstybių narių teritorijos</t>
        </is>
      </c>
      <c r="BN162" s="2" t="inlineStr">
        <is>
          <t>brīdinājums par atgriešanu</t>
        </is>
      </c>
      <c r="BO162" s="2" t="inlineStr">
        <is>
          <t>3</t>
        </is>
      </c>
      <c r="BP162" s="2" t="inlineStr">
        <is>
          <t/>
        </is>
      </c>
      <c r="BQ162" t="inlineStr">
        <is>
          <t>&lt;em&gt;SIS&lt;/em&gt; brīdinājums nolūkā uzraudzīt, vai trešās valsts valstspiederīgais, uz kuru attiecas atgriešanas lēmumi, patiešām ir atstājiis dalībvalstu teritoriju</t>
        </is>
      </c>
      <c r="BR162" s="2" t="inlineStr">
        <is>
          <t>allert dwar ritorn</t>
        </is>
      </c>
      <c r="BS162" s="2" t="inlineStr">
        <is>
          <t>3</t>
        </is>
      </c>
      <c r="BT162" s="2" t="inlineStr">
        <is>
          <t/>
        </is>
      </c>
      <c r="BU162" t="inlineStr">
        <is>
          <t>allert tas-SIS [ &lt;a href="/entry/result/780991/all" id="ENTRY_TO_ENTRY_CONVERTER" target="_blank"&gt;IATE:780991&lt;/a&gt; ] biex jiġi ssorveljat jekk cittadini ta' pajjiżi terzi li jkunu soġġetti għal deċiżjonijiet ta' ritorn ikunux fil-fatt ħarġu mit-territorju tal-Istati Membri</t>
        </is>
      </c>
      <c r="BV162" s="2" t="inlineStr">
        <is>
          <t>terugkeersignalering|
signalering inzake terugkeer</t>
        </is>
      </c>
      <c r="BW162" s="2" t="inlineStr">
        <is>
          <t>2|
3</t>
        </is>
      </c>
      <c r="BX162" s="2" t="inlineStr">
        <is>
          <t xml:space="preserve">|
</t>
        </is>
      </c>
      <c r="BY162" t="inlineStr">
        <is>
          <t>SIS-&lt;a href="https://iate.europa.eu/entry/result/881070/nl" target="_blank"&gt;signalering&lt;/a&gt; waarmee kan worden gecontroleerd of onderdanen van derde landen ten aanzien van wie &lt;a href="https://iate.europa.eu/entry/result/3501733/nl" target="_blank"&gt;terugkeerbesluiten&lt;/a&gt; zijn genomen, het grondgebied van de lidstaten ook daadwerkelijk hebben verlaten</t>
        </is>
      </c>
      <c r="BZ162" s="2" t="inlineStr">
        <is>
          <t>wpis dotyczący powrotu</t>
        </is>
      </c>
      <c r="CA162" s="2" t="inlineStr">
        <is>
          <t>3</t>
        </is>
      </c>
      <c r="CB162" s="2" t="inlineStr">
        <is>
          <t/>
        </is>
      </c>
      <c r="CC162" t="inlineStr">
        <is>
          <t/>
        </is>
      </c>
      <c r="CD162" s="2" t="inlineStr">
        <is>
          <t>indicação para efeitos de regresso</t>
        </is>
      </c>
      <c r="CE162" s="2" t="inlineStr">
        <is>
          <t>3</t>
        </is>
      </c>
      <c r="CF162" s="2" t="inlineStr">
        <is>
          <t/>
        </is>
      </c>
      <c r="CG162" t="inlineStr">
        <is>
          <t>Indicação no Sistema de Informação de Schengen para confirmar que o nacional de país terceiro deixou o território dos Estados-Membros.</t>
        </is>
      </c>
      <c r="CH162" s="2" t="inlineStr">
        <is>
          <t>semnalare privind returnarea</t>
        </is>
      </c>
      <c r="CI162" s="2" t="inlineStr">
        <is>
          <t>3</t>
        </is>
      </c>
      <c r="CJ162" s="2" t="inlineStr">
        <is>
          <t/>
        </is>
      </c>
      <c r="CK162" t="inlineStr">
        <is>
          <t>semnalare introdusă în SIS de îndată ce s-a emis o decizie de returnare, pentru a verifica dacă obligația de returnare a fost îndeplinită și pentru a sprijini executarea deciziilor de returnare</t>
        </is>
      </c>
      <c r="CL162" s="2" t="inlineStr">
        <is>
          <t>zápis na účely návratu</t>
        </is>
      </c>
      <c r="CM162" s="2" t="inlineStr">
        <is>
          <t>3</t>
        </is>
      </c>
      <c r="CN162" s="2" t="inlineStr">
        <is>
          <t/>
        </is>
      </c>
      <c r="CO162" t="inlineStr">
        <is>
          <t>&lt;a href="https://iate.europa.eu/entry/result/881070/sk" target="_blank"&gt;zápis&lt;/a&gt; v &lt;a href="https://iate.europa.eu/entry/result/780991/sk" target="_blank"&gt;SIS&lt;/a&gt; na monitorovanie toho, či štátni príslušníci tretích krajín, na ktorých sa vzťahujú &lt;a href="https://iate.europa.eu/entry/result/3501733/sk" target="_blank"&gt;rozhodnutia o návrate&lt;/a&gt;, opustili územie členských štátov</t>
        </is>
      </c>
      <c r="CP162" s="2" t="inlineStr">
        <is>
          <t>razpis ukrepa za vrnitev</t>
        </is>
      </c>
      <c r="CQ162" s="2" t="inlineStr">
        <is>
          <t>3</t>
        </is>
      </c>
      <c r="CR162" s="2" t="inlineStr">
        <is>
          <t/>
        </is>
      </c>
      <c r="CS162" t="inlineStr">
        <is>
          <t/>
        </is>
      </c>
      <c r="CT162" s="2" t="inlineStr">
        <is>
          <t>registrering om återvändande</t>
        </is>
      </c>
      <c r="CU162" s="2" t="inlineStr">
        <is>
          <t>3</t>
        </is>
      </c>
      <c r="CV162" s="2" t="inlineStr">
        <is>
          <t/>
        </is>
      </c>
      <c r="CW162" t="inlineStr">
        <is>
          <t/>
        </is>
      </c>
    </row>
    <row r="163">
      <c r="A163" s="1" t="str">
        <f>HYPERLINK("https://iate.europa.eu/entry/result/865469/all", "865469")</f>
        <v>865469</v>
      </c>
      <c r="B163" t="inlineStr">
        <is>
          <t>LAW</t>
        </is>
      </c>
      <c r="C163" t="inlineStr">
        <is>
          <t>LAW</t>
        </is>
      </c>
      <c r="D163" t="inlineStr">
        <is>
          <t>yes</t>
        </is>
      </c>
      <c r="E163" t="inlineStr">
        <is>
          <t/>
        </is>
      </c>
      <c r="F163" s="2" t="inlineStr">
        <is>
          <t>право на обезщетение</t>
        </is>
      </c>
      <c r="G163" s="2" t="inlineStr">
        <is>
          <t>3</t>
        </is>
      </c>
      <c r="H163" s="2" t="inlineStr">
        <is>
          <t/>
        </is>
      </c>
      <c r="I163" t="inlineStr">
        <is>
          <t>право на възстановяване на нанесени щети, като целта е кредиторът, респ. увреденото лице, да бъде поставено в състоянието, в което то би било, ако вредата не бе настъпила</t>
        </is>
      </c>
      <c r="J163" s="2" t="inlineStr">
        <is>
          <t>právo na nápravu</t>
        </is>
      </c>
      <c r="K163" s="2" t="inlineStr">
        <is>
          <t>3</t>
        </is>
      </c>
      <c r="L163" s="2" t="inlineStr">
        <is>
          <t/>
        </is>
      </c>
      <c r="M163" t="inlineStr">
        <is>
          <t>právo žádat spravedlivou a přiměřenou náhradu za jakoukoli
škodu, kterou určitá osoba utrpěla</t>
        </is>
      </c>
      <c r="N163" s="2" t="inlineStr">
        <is>
          <t>regresret</t>
        </is>
      </c>
      <c r="O163" s="2" t="inlineStr">
        <is>
          <t>3</t>
        </is>
      </c>
      <c r="P163" s="2" t="inlineStr">
        <is>
          <t/>
        </is>
      </c>
      <c r="Q163" t="inlineStr">
        <is>
          <t>juridisk ret til afhjælpning af eller kompensation for en fejl eller klage</t>
        </is>
      </c>
      <c r="R163" s="2" t="inlineStr">
        <is>
          <t>Rückgriffsrecht|
Recht auf Wiedergutmachung</t>
        </is>
      </c>
      <c r="S163" s="2" t="inlineStr">
        <is>
          <t>2|
3</t>
        </is>
      </c>
      <c r="T163" s="2" t="inlineStr">
        <is>
          <t xml:space="preserve">|
</t>
        </is>
      </c>
      <c r="U163" t="inlineStr">
        <is>
          <t>Recht auf (finanziellen) Ausgleich für entstandene Schäden</t>
        </is>
      </c>
      <c r="V163" s="2" t="inlineStr">
        <is>
          <t>δικαίωμα επανόρθωσης|
δικαίωμα προς επανόρθωση</t>
        </is>
      </c>
      <c r="W163" s="2" t="inlineStr">
        <is>
          <t>3|
3</t>
        </is>
      </c>
      <c r="X163" s="2" t="inlineStr">
        <is>
          <t xml:space="preserve">|
</t>
        </is>
      </c>
      <c r="Y163" t="inlineStr">
        <is>
          <t/>
        </is>
      </c>
      <c r="Z163" s="2" t="inlineStr">
        <is>
          <t>right of redress|
proceedings for redress|
claim for redress|
right to redress</t>
        </is>
      </c>
      <c r="AA163" s="2" t="inlineStr">
        <is>
          <t>3|
1|
1|
3</t>
        </is>
      </c>
      <c r="AB163" s="2" t="inlineStr">
        <is>
          <t xml:space="preserve">|
|
|
</t>
        </is>
      </c>
      <c r="AC163" t="inlineStr">
        <is>
          <t>legal right to a remedy or compensation for a wrong or grievance</t>
        </is>
      </c>
      <c r="AD163" s="2" t="inlineStr">
        <is>
          <t>derecho a la reparación</t>
        </is>
      </c>
      <c r="AE163" s="2" t="inlineStr">
        <is>
          <t>3</t>
        </is>
      </c>
      <c r="AF163" s="2" t="inlineStr">
        <is>
          <t/>
        </is>
      </c>
      <c r="AG163" t="inlineStr">
        <is>
          <t>Derecho de una persona de obtener una compensación por un hecho o una actuación lesivos contra su persona o su patrimonio.</t>
        </is>
      </c>
      <c r="AH163" s="2" t="inlineStr">
        <is>
          <t>õigus heastamisele</t>
        </is>
      </c>
      <c r="AI163" s="2" t="inlineStr">
        <is>
          <t>2</t>
        </is>
      </c>
      <c r="AJ163" s="2" t="inlineStr">
        <is>
          <t/>
        </is>
      </c>
      <c r="AK163" t="inlineStr">
        <is>
          <t>seaduslik õigus saada rahalist või mitterahalist hüvitist õigusvastase kohtlemise või kahju eest</t>
        </is>
      </c>
      <c r="AL163" s="2" t="inlineStr">
        <is>
          <t>oikeus oikeussuojakeinoihin</t>
        </is>
      </c>
      <c r="AM163" s="2" t="inlineStr">
        <is>
          <t>3</t>
        </is>
      </c>
      <c r="AN163" s="2" t="inlineStr">
        <is>
          <t/>
        </is>
      </c>
      <c r="AO163" t="inlineStr">
        <is>
          <t/>
        </is>
      </c>
      <c r="AP163" s="2" t="inlineStr">
        <is>
          <t>droit à réparation</t>
        </is>
      </c>
      <c r="AQ163" s="2" t="inlineStr">
        <is>
          <t>3</t>
        </is>
      </c>
      <c r="AR163" s="2" t="inlineStr">
        <is>
          <t/>
        </is>
      </c>
      <c r="AS163" t="inlineStr">
        <is>
          <t>droit d'obtenir, en nature ou en argent, le dédommagement d'un préjudice</t>
        </is>
      </c>
      <c r="AT163" s="2" t="inlineStr">
        <is>
          <t>éileamh ar shásamh|
ceart chun sásaimh</t>
        </is>
      </c>
      <c r="AU163" s="2" t="inlineStr">
        <is>
          <t>3|
3</t>
        </is>
      </c>
      <c r="AV163" s="2" t="inlineStr">
        <is>
          <t xml:space="preserve">|
</t>
        </is>
      </c>
      <c r="AW163" t="inlineStr">
        <is>
          <t/>
        </is>
      </c>
      <c r="AX163" s="2" t="inlineStr">
        <is>
          <t>pravo na pravnu zaštitu</t>
        </is>
      </c>
      <c r="AY163" s="2" t="inlineStr">
        <is>
          <t>3</t>
        </is>
      </c>
      <c r="AZ163" s="2" t="inlineStr">
        <is>
          <t/>
        </is>
      </c>
      <c r="BA163" t="inlineStr">
        <is>
          <t>zakonsko pravo na
pravni lijek ili naknadu zbog nanesene nepravde</t>
        </is>
      </c>
      <c r="BB163" s="2" t="inlineStr">
        <is>
          <t>jóvátételhez való jog</t>
        </is>
      </c>
      <c r="BC163" s="2" t="inlineStr">
        <is>
          <t>3</t>
        </is>
      </c>
      <c r="BD163" s="2" t="inlineStr">
        <is>
          <t/>
        </is>
      </c>
      <c r="BE163" t="inlineStr">
        <is>
          <t>az egyén joga arra, hogy az elszenvedett sérelméért pénzbeni vagy természetbeni kompenzációban részesüljön</t>
        </is>
      </c>
      <c r="BF163" t="inlineStr">
        <is>
          <t/>
        </is>
      </c>
      <c r="BG163" t="inlineStr">
        <is>
          <t/>
        </is>
      </c>
      <c r="BH163" t="inlineStr">
        <is>
          <t/>
        </is>
      </c>
      <c r="BI163" t="inlineStr">
        <is>
          <t/>
        </is>
      </c>
      <c r="BJ163" s="2" t="inlineStr">
        <is>
          <t>teisė į teisinę gynybą|
žalos atlyginimo teisė</t>
        </is>
      </c>
      <c r="BK163" s="2" t="inlineStr">
        <is>
          <t>3|
2</t>
        </is>
      </c>
      <c r="BL163" s="2" t="inlineStr">
        <is>
          <t xml:space="preserve">|
</t>
        </is>
      </c>
      <c r="BM163" t="inlineStr">
        <is>
          <t/>
        </is>
      </c>
      <c r="BN163" s="2" t="inlineStr">
        <is>
          <t>tiesības uz atlīdzinājumu</t>
        </is>
      </c>
      <c r="BO163" s="2" t="inlineStr">
        <is>
          <t>3</t>
        </is>
      </c>
      <c r="BP163" s="2" t="inlineStr">
        <is>
          <t/>
        </is>
      </c>
      <c r="BQ163" t="inlineStr">
        <is>
          <t>tiesības saņemt kompensāciju vai atlīdzību par nodarīto kaitējumu, zaudējumu vai aizskārumu</t>
        </is>
      </c>
      <c r="BR163" s="2" t="inlineStr">
        <is>
          <t>dritt għal rimedju</t>
        </is>
      </c>
      <c r="BS163" s="2" t="inlineStr">
        <is>
          <t>3</t>
        </is>
      </c>
      <c r="BT163" s="2" t="inlineStr">
        <is>
          <t/>
        </is>
      </c>
      <c r="BU163" t="inlineStr">
        <is>
          <t>dritt legali għal rimedju jew kumpens għal dannu mġarrab</t>
        </is>
      </c>
      <c r="BV163" s="2" t="inlineStr">
        <is>
          <t>verhaalsrecht|
recht van verhaal</t>
        </is>
      </c>
      <c r="BW163" s="2" t="inlineStr">
        <is>
          <t>3|
3</t>
        </is>
      </c>
      <c r="BX163" s="2" t="inlineStr">
        <is>
          <t xml:space="preserve">|
</t>
        </is>
      </c>
      <c r="BY163" t="inlineStr">
        <is>
          <t>recht om, in natura of in geld, een vergoeding voor schade te ontvangen</t>
        </is>
      </c>
      <c r="BZ163" s="2" t="inlineStr">
        <is>
          <t>prawo do dochodzenia odszkodowania|
prawo dochodzenia roszczeń</t>
        </is>
      </c>
      <c r="CA163" s="2" t="inlineStr">
        <is>
          <t>3|
3</t>
        </is>
      </c>
      <c r="CB163" s="2" t="inlineStr">
        <is>
          <t xml:space="preserve">|
</t>
        </is>
      </c>
      <c r="CC163" t="inlineStr">
        <is>
          <t>prawo do uzyskania zadośćuczynienia lub odszkodowania w
związku z przestępstwem lub szkodą</t>
        </is>
      </c>
      <c r="CD163" s="2" t="inlineStr">
        <is>
          <t>direito de reparação</t>
        </is>
      </c>
      <c r="CE163" s="2" t="inlineStr">
        <is>
          <t>3</t>
        </is>
      </c>
      <c r="CF163" s="2" t="inlineStr">
        <is>
          <t/>
        </is>
      </c>
      <c r="CG163" t="inlineStr">
        <is>
          <t>Direito a obter indemnização por danos causados.</t>
        </is>
      </c>
      <c r="CH163" s="2" t="inlineStr">
        <is>
          <t>dreptul la reparație</t>
        </is>
      </c>
      <c r="CI163" s="2" t="inlineStr">
        <is>
          <t>3</t>
        </is>
      </c>
      <c r="CJ163" s="2" t="inlineStr">
        <is>
          <t/>
        </is>
      </c>
      <c r="CK163" t="inlineStr">
        <is>
          <t>dreptul legal de a obține restabilirea situației anterioare sau o despăgubire, în urma unui prejudiciu</t>
        </is>
      </c>
      <c r="CL163" s="2" t="inlineStr">
        <is>
          <t>právo na nápravu</t>
        </is>
      </c>
      <c r="CM163" s="2" t="inlineStr">
        <is>
          <t>3</t>
        </is>
      </c>
      <c r="CN163" s="2" t="inlineStr">
        <is>
          <t/>
        </is>
      </c>
      <c r="CO163" t="inlineStr">
        <is>
          <t/>
        </is>
      </c>
      <c r="CP163" s="2" t="inlineStr">
        <is>
          <t>pravica do odškodnine</t>
        </is>
      </c>
      <c r="CQ163" s="2" t="inlineStr">
        <is>
          <t>3</t>
        </is>
      </c>
      <c r="CR163" s="2" t="inlineStr">
        <is>
          <t/>
        </is>
      </c>
      <c r="CS163" t="inlineStr">
        <is>
          <t>pravica oškodovanca, da od odgovornega povzročitelja zahteva povrnitev škode</t>
        </is>
      </c>
      <c r="CT163" s="2" t="inlineStr">
        <is>
          <t>rätt till gottgörelse</t>
        </is>
      </c>
      <c r="CU163" s="2" t="inlineStr">
        <is>
          <t>3</t>
        </is>
      </c>
      <c r="CV163" s="2" t="inlineStr">
        <is>
          <t/>
        </is>
      </c>
      <c r="CW163" t="inlineStr">
        <is>
          <t/>
        </is>
      </c>
    </row>
    <row r="164">
      <c r="A164" s="1" t="str">
        <f>HYPERLINK("https://iate.europa.eu/entry/result/1758193/all", "1758193")</f>
        <v>1758193</v>
      </c>
      <c r="B164" t="inlineStr">
        <is>
          <t>EDUCATION AND COMMUNICATIONS</t>
        </is>
      </c>
      <c r="C164" t="inlineStr">
        <is>
          <t>EDUCATION AND COMMUNICATIONS|communications|communications systems;EDUCATION AND COMMUNICATIONS|information technology and data processing</t>
        </is>
      </c>
      <c r="D164" t="inlineStr">
        <is>
          <t>no</t>
        </is>
      </c>
      <c r="E164" t="inlineStr">
        <is>
          <t/>
        </is>
      </c>
      <c r="F164" s="2" t="inlineStr">
        <is>
          <t>свързване на отворени системи</t>
        </is>
      </c>
      <c r="G164" s="2" t="inlineStr">
        <is>
          <t>3</t>
        </is>
      </c>
      <c r="H164" s="2" t="inlineStr">
        <is>
          <t/>
        </is>
      </c>
      <c r="I164" t="inlineStr">
        <is>
          <t/>
        </is>
      </c>
      <c r="J164" t="inlineStr">
        <is>
          <t/>
        </is>
      </c>
      <c r="K164" t="inlineStr">
        <is>
          <t/>
        </is>
      </c>
      <c r="L164" t="inlineStr">
        <is>
          <t/>
        </is>
      </c>
      <c r="M164" t="inlineStr">
        <is>
          <t/>
        </is>
      </c>
      <c r="N164" s="2" t="inlineStr">
        <is>
          <t>åbne systemers sammenkobling|
sammenkobling af åbne systemer|
OSI</t>
        </is>
      </c>
      <c r="O164" s="2" t="inlineStr">
        <is>
          <t>4|
4|
4</t>
        </is>
      </c>
      <c r="P164" s="2" t="inlineStr">
        <is>
          <t xml:space="preserve">|
|
</t>
        </is>
      </c>
      <c r="Q164" t="inlineStr">
        <is>
          <t>"Open Systems Interconnection, OSI, hvis officielle danske oversættelse er åbne systemers sammenkobling, er en referencemodel for datakommunikation og en række hertil knyttede standarder. OSI søger at skabe fleksible og modulære specifikationer, som kan lette sammenkobling af udstyr og kommunikation mellem udstyr under bibeholdelse af de variationsmuligheder, som forskellige anvendelser fordrer." (Børsens Informatik Leksikon, 1987, s. 270).</t>
        </is>
      </c>
      <c r="R164" s="2" t="inlineStr">
        <is>
          <t>Kommunikation offener Systeme|
offenes Kommunikationssystem|
OSI</t>
        </is>
      </c>
      <c r="S164" s="2" t="inlineStr">
        <is>
          <t>2|
2|
2</t>
        </is>
      </c>
      <c r="T164" s="2" t="inlineStr">
        <is>
          <t xml:space="preserve">|
|
</t>
        </is>
      </c>
      <c r="U164" t="inlineStr">
        <is>
          <t>Verbund von offenen, d.h.beliebig erweiterbaren kommunikationsfähigen (Sub-)Systemen nach den Spezifikationen der ISO Standards</t>
        </is>
      </c>
      <c r="V164" s="2" t="inlineStr">
        <is>
          <t>διασύνδεση ανοιχτών συστημάτων|
ΔΑΣ|
OSI</t>
        </is>
      </c>
      <c r="W164" s="2" t="inlineStr">
        <is>
          <t>2|
3|
2</t>
        </is>
      </c>
      <c r="X164" s="2" t="inlineStr">
        <is>
          <t xml:space="preserve">|
|
</t>
        </is>
      </c>
      <c r="Y164" t="inlineStr">
        <is>
          <t/>
        </is>
      </c>
      <c r="Z164" s="2" t="inlineStr">
        <is>
          <t>OSI|
open systems interconnection</t>
        </is>
      </c>
      <c r="AA164" s="2" t="inlineStr">
        <is>
          <t>2|
3</t>
        </is>
      </c>
      <c r="AB164" s="2" t="inlineStr">
        <is>
          <t xml:space="preserve">|
</t>
        </is>
      </c>
      <c r="AC164" t="inlineStr">
        <is>
          <t>standardized concept established by the &lt;i&gt;International Organization for Standardization&lt;/i&gt; [ &lt;a href="/entry/result/787397/all" id="ENTRY_TO_ENTRY_CONVERTER" target="_blank"&gt;IATE:787397&lt;/a&gt; ] for the exchange of information among systems that are "open" to one another by virtue of their mutual use of the applicable standards</t>
        </is>
      </c>
      <c r="AD164" s="2" t="inlineStr">
        <is>
          <t>interconexión de sistemas abiertos|
OSI|
ISA</t>
        </is>
      </c>
      <c r="AE164" s="2" t="inlineStr">
        <is>
          <t>2|
3|
2</t>
        </is>
      </c>
      <c r="AF164" s="2" t="inlineStr">
        <is>
          <t xml:space="preserve">|
|
</t>
        </is>
      </c>
      <c r="AG164" t="inlineStr">
        <is>
          <t>Programa internacional de estandarización creado por ISO e UIT-T para desarrollar estándares de constitución de redes de datos que faciliten la interoperabilidad de equipos de varios fabricantes.</t>
        </is>
      </c>
      <c r="AH164" t="inlineStr">
        <is>
          <t/>
        </is>
      </c>
      <c r="AI164" t="inlineStr">
        <is>
          <t/>
        </is>
      </c>
      <c r="AJ164" t="inlineStr">
        <is>
          <t/>
        </is>
      </c>
      <c r="AK164" t="inlineStr">
        <is>
          <t/>
        </is>
      </c>
      <c r="AL164" s="2" t="inlineStr">
        <is>
          <t>OSI-malli|
avointen järjestelmien yhteenliittämismalli|
OSI|
avoimien järjestelmien yhteenliittäminen OSI</t>
        </is>
      </c>
      <c r="AM164" s="2" t="inlineStr">
        <is>
          <t>2|
2|
2|
2</t>
        </is>
      </c>
      <c r="AN164" s="2" t="inlineStr">
        <is>
          <t xml:space="preserve">|
|
|
</t>
        </is>
      </c>
      <c r="AO164" t="inlineStr">
        <is>
          <t>"ISO:n standardoima, tietoliikenteen avoin arkkitehtuuri, joka määrittelee avointen tietojärjestelmien kommunikointitavan"</t>
        </is>
      </c>
      <c r="AP164" s="2" t="inlineStr">
        <is>
          <t>ISO|
interconnexion de systèmes ouverts|
OSI</t>
        </is>
      </c>
      <c r="AQ164" s="2" t="inlineStr">
        <is>
          <t>2|
2|
2</t>
        </is>
      </c>
      <c r="AR164" s="2" t="inlineStr">
        <is>
          <t xml:space="preserve">|
|
</t>
        </is>
      </c>
      <c r="AS164" t="inlineStr">
        <is>
          <t>interconnexion de systèmes effectuée conformément à des normes ISO particulières, c'est-à-dire une famille de normes d'échange d'informations entre systèmes qui sont " ouverts" les uns aux autres à cet échange du fait de leur utilisation commune des normes appropriées</t>
        </is>
      </c>
      <c r="AT164" s="2" t="inlineStr">
        <is>
          <t>Idirnasc Córas Oscailte|
OSI</t>
        </is>
      </c>
      <c r="AU164" s="2" t="inlineStr">
        <is>
          <t>3|
3</t>
        </is>
      </c>
      <c r="AV164" s="2" t="inlineStr">
        <is>
          <t xml:space="preserve">|
</t>
        </is>
      </c>
      <c r="AW164" t="inlineStr">
        <is>
          <t/>
        </is>
      </c>
      <c r="AX164" t="inlineStr">
        <is>
          <t/>
        </is>
      </c>
      <c r="AY164" t="inlineStr">
        <is>
          <t/>
        </is>
      </c>
      <c r="AZ164" t="inlineStr">
        <is>
          <t/>
        </is>
      </c>
      <c r="BA164" t="inlineStr">
        <is>
          <t/>
        </is>
      </c>
      <c r="BB164" t="inlineStr">
        <is>
          <t/>
        </is>
      </c>
      <c r="BC164" t="inlineStr">
        <is>
          <t/>
        </is>
      </c>
      <c r="BD164" t="inlineStr">
        <is>
          <t/>
        </is>
      </c>
      <c r="BE164" t="inlineStr">
        <is>
          <t/>
        </is>
      </c>
      <c r="BF164" s="2" t="inlineStr">
        <is>
          <t>interconnessione di sistemi aperti|
OSI</t>
        </is>
      </c>
      <c r="BG164" s="2" t="inlineStr">
        <is>
          <t>1|
1</t>
        </is>
      </c>
      <c r="BH164" s="2" t="inlineStr">
        <is>
          <t xml:space="preserve">|
</t>
        </is>
      </c>
      <c r="BI164" t="inlineStr">
        <is>
          <t>Standard di riferimento per la struttura di un sistema di comunicazione fra due punti. IL modello attualmente in uso è promosso anche dall'ISO ed è perciò denominato modello ISO/Osi.</t>
        </is>
      </c>
      <c r="BJ164" t="inlineStr">
        <is>
          <t/>
        </is>
      </c>
      <c r="BK164" t="inlineStr">
        <is>
          <t/>
        </is>
      </c>
      <c r="BL164" t="inlineStr">
        <is>
          <t/>
        </is>
      </c>
      <c r="BM164" t="inlineStr">
        <is>
          <t/>
        </is>
      </c>
      <c r="BN164" t="inlineStr">
        <is>
          <t/>
        </is>
      </c>
      <c r="BO164" t="inlineStr">
        <is>
          <t/>
        </is>
      </c>
      <c r="BP164" t="inlineStr">
        <is>
          <t/>
        </is>
      </c>
      <c r="BQ164" t="inlineStr">
        <is>
          <t/>
        </is>
      </c>
      <c r="BR164" t="inlineStr">
        <is>
          <t/>
        </is>
      </c>
      <c r="BS164" t="inlineStr">
        <is>
          <t/>
        </is>
      </c>
      <c r="BT164" t="inlineStr">
        <is>
          <t/>
        </is>
      </c>
      <c r="BU164" t="inlineStr">
        <is>
          <t/>
        </is>
      </c>
      <c r="BV164" s="2" t="inlineStr">
        <is>
          <t>OSI|
open-systeem interconnectie|
open-systeemverbinding</t>
        </is>
      </c>
      <c r="BW164" s="2" t="inlineStr">
        <is>
          <t>3|
2|
2</t>
        </is>
      </c>
      <c r="BX164" s="2" t="inlineStr">
        <is>
          <t xml:space="preserve">|
|
</t>
        </is>
      </c>
      <c r="BY164" t="inlineStr">
        <is>
          <t/>
        </is>
      </c>
      <c r="BZ164" t="inlineStr">
        <is>
          <t/>
        </is>
      </c>
      <c r="CA164" t="inlineStr">
        <is>
          <t/>
        </is>
      </c>
      <c r="CB164" t="inlineStr">
        <is>
          <t/>
        </is>
      </c>
      <c r="CC164" t="inlineStr">
        <is>
          <t/>
        </is>
      </c>
      <c r="CD164" s="2" t="inlineStr">
        <is>
          <t>OSI|
interconexão de sistemas abertos</t>
        </is>
      </c>
      <c r="CE164" s="2" t="inlineStr">
        <is>
          <t>1|
2</t>
        </is>
      </c>
      <c r="CF164" s="2" t="inlineStr">
        <is>
          <t xml:space="preserve">|
</t>
        </is>
      </c>
      <c r="CG164" t="inlineStr">
        <is>
          <t>Ligação entre sistemas informáticos de acordo com as normas ISO (International Organization for Standardization) e as recomendações CCITT (Comité Consultatif Internationale Télégraphique et Téléphonique) relativas à troca de dados.</t>
        </is>
      </c>
      <c r="CH164" t="inlineStr">
        <is>
          <t/>
        </is>
      </c>
      <c r="CI164" t="inlineStr">
        <is>
          <t/>
        </is>
      </c>
      <c r="CJ164" t="inlineStr">
        <is>
          <t/>
        </is>
      </c>
      <c r="CK164" t="inlineStr">
        <is>
          <t/>
        </is>
      </c>
      <c r="CL164" t="inlineStr">
        <is>
          <t/>
        </is>
      </c>
      <c r="CM164" t="inlineStr">
        <is>
          <t/>
        </is>
      </c>
      <c r="CN164" t="inlineStr">
        <is>
          <t/>
        </is>
      </c>
      <c r="CO164" t="inlineStr">
        <is>
          <t/>
        </is>
      </c>
      <c r="CP164" t="inlineStr">
        <is>
          <t/>
        </is>
      </c>
      <c r="CQ164" t="inlineStr">
        <is>
          <t/>
        </is>
      </c>
      <c r="CR164" t="inlineStr">
        <is>
          <t/>
        </is>
      </c>
      <c r="CS164" t="inlineStr">
        <is>
          <t/>
        </is>
      </c>
      <c r="CT164" s="2" t="inlineStr">
        <is>
          <t>datautbyte mellan öppna system|
OSI</t>
        </is>
      </c>
      <c r="CU164" s="2" t="inlineStr">
        <is>
          <t>2|
2</t>
        </is>
      </c>
      <c r="CV164" s="2" t="inlineStr">
        <is>
          <t xml:space="preserve">|
</t>
        </is>
      </c>
      <c r="CW164" t="inlineStr">
        <is>
          <t/>
        </is>
      </c>
    </row>
    <row r="165">
      <c r="A165" s="1" t="str">
        <f>HYPERLINK("https://iate.europa.eu/entry/result/931684/all", "931684")</f>
        <v>931684</v>
      </c>
      <c r="B165" t="inlineStr">
        <is>
          <t>SOCIAL QUESTIONS;EDUCATION AND COMMUNICATIONS;SCIENCE;POLITICS;LAW</t>
        </is>
      </c>
      <c r="C165" t="inlineStr">
        <is>
          <t>SOCIAL QUESTIONS|migration;EDUCATION AND COMMUNICATIONS|information technology and data processing;SCIENCE|natural and applied sciences|applied sciences|mathematics|biometrics;POLITICS|politics and public safety|public safety|public order|police checks|border control;LAW|international law|private international law|identity document</t>
        </is>
      </c>
      <c r="D165" t="inlineStr">
        <is>
          <t>yes</t>
        </is>
      </c>
      <c r="E165" t="inlineStr">
        <is>
          <t/>
        </is>
      </c>
      <c r="F165" s="2" t="inlineStr">
        <is>
          <t>лицево изображение|
портретна снимка</t>
        </is>
      </c>
      <c r="G165" s="2" t="inlineStr">
        <is>
          <t>3|
3</t>
        </is>
      </c>
      <c r="H165" s="2" t="inlineStr">
        <is>
          <t xml:space="preserve">|
</t>
        </is>
      </c>
      <c r="I165" t="inlineStr">
        <is>
          <t/>
        </is>
      </c>
      <c r="J165" s="2" t="inlineStr">
        <is>
          <t>zobrazení obličeje</t>
        </is>
      </c>
      <c r="K165" s="2" t="inlineStr">
        <is>
          <t>3</t>
        </is>
      </c>
      <c r="L165" s="2" t="inlineStr">
        <is>
          <t/>
        </is>
      </c>
      <c r="M165" t="inlineStr">
        <is>
          <t>digitální snímek obličeje, který je uložen v nosiči dat umístěném v určitém průkazu</t>
        </is>
      </c>
      <c r="N165" s="2" t="inlineStr">
        <is>
          <t>ansigtsbillede</t>
        </is>
      </c>
      <c r="O165" s="2" t="inlineStr">
        <is>
          <t>3</t>
        </is>
      </c>
      <c r="P165" s="2" t="inlineStr">
        <is>
          <t/>
        </is>
      </c>
      <c r="Q165" t="inlineStr">
        <is>
          <t>digitale billeder af ansigtet med tilstrækkelig opløsning og kvalitet til, at de kan anvendes i forbindelse med automatisk biometrisk sammenligning</t>
        </is>
      </c>
      <c r="R165" s="2" t="inlineStr">
        <is>
          <t>Gesichtsbild</t>
        </is>
      </c>
      <c r="S165" s="2" t="inlineStr">
        <is>
          <t>3</t>
        </is>
      </c>
      <c r="T165" s="2" t="inlineStr">
        <is>
          <t/>
        </is>
      </c>
      <c r="U165" t="inlineStr">
        <is>
          <t>&lt;div&gt;digitale Aufnahme des Gesichts einer Person, die zum Zweck der
Gesichtserkennung anhand biometrischer Merkmale von einem Computerprogramm analysiert werden kann&lt;/div&gt;</t>
        </is>
      </c>
      <c r="V165" s="2" t="inlineStr">
        <is>
          <t>εικόνα προσώπου|
φωτογραφία προσώπου</t>
        </is>
      </c>
      <c r="W165" s="2" t="inlineStr">
        <is>
          <t>3|
3</t>
        </is>
      </c>
      <c r="X165" s="2" t="inlineStr">
        <is>
          <t xml:space="preserve">|
</t>
        </is>
      </c>
      <c r="Y165" t="inlineStr">
        <is>
          <t>ψηφιακές εικόνες προσώπου με επαρκή ανάλυση και ποιότητα εικόνας για χρήση σε αυτοματοποιημένη βιομετρική αντιστοίχιση</t>
        </is>
      </c>
      <c r="Z165" s="2" t="inlineStr">
        <is>
          <t>facial image</t>
        </is>
      </c>
      <c r="AA165" s="2" t="inlineStr">
        <is>
          <t>3</t>
        </is>
      </c>
      <c r="AB165" s="2" t="inlineStr">
        <is>
          <t/>
        </is>
      </c>
      <c r="AC165" t="inlineStr">
        <is>
          <t>digital image of a person’s face which can be analysed by a computer programme that measures characteristics such as the distance between the eyes, the length of the nose and the angle of the jaw to create a unique file that may be compared with other similar files for identification purposes</t>
        </is>
      </c>
      <c r="AD165" s="2" t="inlineStr">
        <is>
          <t>imagen facial</t>
        </is>
      </c>
      <c r="AE165" s="2" t="inlineStr">
        <is>
          <t>3</t>
        </is>
      </c>
      <c r="AF165" s="2" t="inlineStr">
        <is>
          <t/>
        </is>
      </c>
      <c r="AG165" t="inlineStr">
        <is>
          <t>Imagen digital del rostro con resolución de calidad suficiente para ser utilizada en el sistema de correspondencias biométricas automatizadas.</t>
        </is>
      </c>
      <c r="AH165" s="2" t="inlineStr">
        <is>
          <t>näokujutis</t>
        </is>
      </c>
      <c r="AI165" s="2" t="inlineStr">
        <is>
          <t>3</t>
        </is>
      </c>
      <c r="AJ165" s="2" t="inlineStr">
        <is>
          <t/>
        </is>
      </c>
      <c r="AK165" t="inlineStr">
        <is>
          <t>inimese näo digitaalne kujutis, mida saab analüüsida arvutiprogrammiga, mis mõõdab selliseid omadusi nagu silmade vaheline kaugus, nina pikkus ja lõualuu nurk, et luua ainulaadne fail, mida saab identifitseerimise eesmärgil võrrelda teiste sarnaste failidega</t>
        </is>
      </c>
      <c r="AL165" s="2" t="inlineStr">
        <is>
          <t>kasvokuva</t>
        </is>
      </c>
      <c r="AM165" s="2" t="inlineStr">
        <is>
          <t>3</t>
        </is>
      </c>
      <c r="AN165" s="2" t="inlineStr">
        <is>
          <t/>
        </is>
      </c>
      <c r="AO165" t="inlineStr">
        <is>
          <t>digitaalinen kuva henkilön kasvoista</t>
        </is>
      </c>
      <c r="AP165" s="2" t="inlineStr">
        <is>
          <t>photo du visage|
image faciale</t>
        </is>
      </c>
      <c r="AQ165" s="2" t="inlineStr">
        <is>
          <t>2|
3</t>
        </is>
      </c>
      <c r="AR165" s="2" t="inlineStr">
        <is>
          <t xml:space="preserve">admitted|
</t>
        </is>
      </c>
      <c r="AS165" t="inlineStr">
        <is>
          <t>image numérique du visage d'une personne, à partir de laquelle il est extrait des données biométriques permettant d'établir un modèle ou "gabarit" de ce visage.</t>
        </is>
      </c>
      <c r="AT165" s="2" t="inlineStr">
        <is>
          <t>íomha den aghaidh</t>
        </is>
      </c>
      <c r="AU165" s="2" t="inlineStr">
        <is>
          <t>3</t>
        </is>
      </c>
      <c r="AV165" s="2" t="inlineStr">
        <is>
          <t/>
        </is>
      </c>
      <c r="AW165" t="inlineStr">
        <is>
          <t>íomhánna digiteacha den aghaidh</t>
        </is>
      </c>
      <c r="AX165" s="2" t="inlineStr">
        <is>
          <t>prikaz lica</t>
        </is>
      </c>
      <c r="AY165" s="2" t="inlineStr">
        <is>
          <t>3</t>
        </is>
      </c>
      <c r="AZ165" s="2" t="inlineStr">
        <is>
          <t/>
        </is>
      </c>
      <c r="BA165" t="inlineStr">
        <is>
          <t>digitalne snimke lica dostatne rezolucije i kvalitete, koje se upotrebljavaju za automatsko uparivanje biometrijskih podataka</t>
        </is>
      </c>
      <c r="BB165" s="2" t="inlineStr">
        <is>
          <t>arcképmás</t>
        </is>
      </c>
      <c r="BC165" s="2" t="inlineStr">
        <is>
          <t>4</t>
        </is>
      </c>
      <c r="BD165" s="2" t="inlineStr">
        <is>
          <t/>
        </is>
      </c>
      <c r="BE165" t="inlineStr">
        <is>
          <t>egy személy arcának digitális képe, amely elemezhető egy olyan számítógépes programmal, amely a jellegzetességeket – így például a két szem közötti távolságot, az orr hosszát és az állkapocs szögét – méri egy olyan egyedi fájl létrehozása céljából, amelyet személyazonosítási célokból össze lehet hasonlítani más hasonló fájlokkal</t>
        </is>
      </c>
      <c r="BF165" s="2" t="inlineStr">
        <is>
          <t>immagine facciale|
immagine del volto</t>
        </is>
      </c>
      <c r="BG165" s="2" t="inlineStr">
        <is>
          <t>3|
3</t>
        </is>
      </c>
      <c r="BH165" s="2" t="inlineStr">
        <is>
          <t>|
preferred</t>
        </is>
      </c>
      <c r="BI165" t="inlineStr">
        <is>
          <t>immagine digitale del volto che viene scansionata tridimensionalmente, ridotta a una sequenza di punti e distanze, inviata a un computer centrale e quindi confrontata con altre immagini a fini di identificazione</t>
        </is>
      </c>
      <c r="BJ165" s="2" t="inlineStr">
        <is>
          <t>veido atvaizdas</t>
        </is>
      </c>
      <c r="BK165" s="2" t="inlineStr">
        <is>
          <t>3</t>
        </is>
      </c>
      <c r="BL165" s="2" t="inlineStr">
        <is>
          <t/>
        </is>
      </c>
      <c r="BM165" t="inlineStr">
        <is>
          <t>tinkamos raiškos ir kokybės skaitmeninis veido atvaizdas, naudojamas automatiškai nustatant biometrinių duomenų atitiktį</t>
        </is>
      </c>
      <c r="BN165" s="2" t="inlineStr">
        <is>
          <t>sejas attēls</t>
        </is>
      </c>
      <c r="BO165" s="2" t="inlineStr">
        <is>
          <t>3</t>
        </is>
      </c>
      <c r="BP165" s="2" t="inlineStr">
        <is>
          <t/>
        </is>
      </c>
      <c r="BQ165" t="inlineStr">
        <is>
          <t>personas sejas digitāls attēls, kuru var analizēt ar datorprogrammu, kas mēra tādus raksturlielumus kā attālums starp acīm, deguna garums un žokļa leņķis, lai izveidotu unikālu datni, ko identifikācijas nolūkos var salīdzināt ar citām līdzīgām datnēm</t>
        </is>
      </c>
      <c r="BR165" s="2" t="inlineStr">
        <is>
          <t>immaġni tal-wiċċ</t>
        </is>
      </c>
      <c r="BS165" s="2" t="inlineStr">
        <is>
          <t>3</t>
        </is>
      </c>
      <c r="BT165" s="2" t="inlineStr">
        <is>
          <t/>
        </is>
      </c>
      <c r="BU165" t="inlineStr">
        <is>
          <t>immaġni diġitali tal-wiċċ b’riżoluzzjoni u kwalità suffiċjenti tal-immaġni sabiex tintuża fi tqabbil bijometriku awtomatizzat</t>
        </is>
      </c>
      <c r="BV165" s="2" t="inlineStr">
        <is>
          <t>gezichtsopname</t>
        </is>
      </c>
      <c r="BW165" s="2" t="inlineStr">
        <is>
          <t>3</t>
        </is>
      </c>
      <c r="BX165" s="2" t="inlineStr">
        <is>
          <t/>
        </is>
      </c>
      <c r="BY165" t="inlineStr">
        <is>
          <t>"digitale afbeelding van het gezicht van een persoon"</t>
        </is>
      </c>
      <c r="BZ165" s="2" t="inlineStr">
        <is>
          <t>wizerunek twarzy</t>
        </is>
      </c>
      <c r="CA165" s="2" t="inlineStr">
        <is>
          <t>3</t>
        </is>
      </c>
      <c r="CB165" s="2" t="inlineStr">
        <is>
          <t/>
        </is>
      </c>
      <c r="CC165" t="inlineStr">
        <is>
          <t>oznacza cyfrowe wizerunki twarzy</t>
        </is>
      </c>
      <c r="CD165" s="2" t="inlineStr">
        <is>
          <t>imagem facial</t>
        </is>
      </c>
      <c r="CE165" s="2" t="inlineStr">
        <is>
          <t>3</t>
        </is>
      </c>
      <c r="CF165" s="2" t="inlineStr">
        <is>
          <t/>
        </is>
      </c>
      <c r="CG165" t="inlineStr">
        <is>
          <t>Imagem digital do rosto de uma pessoa que pode ser analisada por um programa informático que mede características como a distância entre os olhos, o comprimento do nariz ou o ângulo do maxilar de forma a criar um ficheiro único que pode ser comparado com outros ficheiros semelhantes para fins de identificação.</t>
        </is>
      </c>
      <c r="CH165" s="2" t="inlineStr">
        <is>
          <t>imagine facială</t>
        </is>
      </c>
      <c r="CI165" s="2" t="inlineStr">
        <is>
          <t>3</t>
        </is>
      </c>
      <c r="CJ165" s="2" t="inlineStr">
        <is>
          <t/>
        </is>
      </c>
      <c r="CK165" t="inlineStr">
        <is>
          <t>imagine digitală a feței cu o rezoluție și de o calitate suficiente pentru a fi utilizată în stabilirea automatizată de corespondențe biometrice</t>
        </is>
      </c>
      <c r="CL165" s="2" t="inlineStr">
        <is>
          <t>podoba tváre|
vyobrazenie tváre</t>
        </is>
      </c>
      <c r="CM165" s="2" t="inlineStr">
        <is>
          <t>3|
3</t>
        </is>
      </c>
      <c r="CN165" s="2" t="inlineStr">
        <is>
          <t xml:space="preserve">preferred|
</t>
        </is>
      </c>
      <c r="CO165" t="inlineStr">
        <is>
          <t/>
        </is>
      </c>
      <c r="CP165" s="2" t="inlineStr">
        <is>
          <t>podoba obraza</t>
        </is>
      </c>
      <c r="CQ165" s="2" t="inlineStr">
        <is>
          <t>3</t>
        </is>
      </c>
      <c r="CR165" s="2" t="inlineStr">
        <is>
          <t/>
        </is>
      </c>
      <c r="CS165" t="inlineStr">
        <is>
          <t>digitalne slike obraza ustrezne ločljivosti in kakovosti, ki se uporabljajo pri avtomatiziranem ugotavljanju ujemanja biometričnih podatkov</t>
        </is>
      </c>
      <c r="CT165" s="2" t="inlineStr">
        <is>
          <t>ansiktsbild</t>
        </is>
      </c>
      <c r="CU165" s="2" t="inlineStr">
        <is>
          <t>3</t>
        </is>
      </c>
      <c r="CV165" s="2" t="inlineStr">
        <is>
          <t/>
        </is>
      </c>
      <c r="CW165" t="inlineStr">
        <is>
          <t>digital bild av en persons ansikte</t>
        </is>
      </c>
    </row>
    <row r="166">
      <c r="A166" s="1" t="str">
        <f>HYPERLINK("https://iate.europa.eu/entry/result/919717/all", "919717")</f>
        <v>919717</v>
      </c>
      <c r="B166" t="inlineStr">
        <is>
          <t>LAW;SOCIAL QUESTIONS;EUROPEAN UNION</t>
        </is>
      </c>
      <c r="C166" t="inlineStr">
        <is>
          <t>LAW|criminal law|offence;SOCIAL QUESTIONS|migration;EUROPEAN UNION|European construction|European Union|area of freedom, security and justice</t>
        </is>
      </c>
      <c r="D166" t="inlineStr">
        <is>
          <t>yes</t>
        </is>
      </c>
      <c r="E166" t="inlineStr">
        <is>
          <t/>
        </is>
      </c>
      <c r="F166" s="2" t="inlineStr">
        <is>
          <t>лице, надвишило разрешения срок на престой</t>
        </is>
      </c>
      <c r="G166" s="2" t="inlineStr">
        <is>
          <t>3</t>
        </is>
      </c>
      <c r="H166" s="2" t="inlineStr">
        <is>
          <t/>
        </is>
      </c>
      <c r="I166" t="inlineStr">
        <is>
          <t>гражданин на трета страна, който не отговаря или е престанал да отговаря на условията, свързани с продължителността на разрешения му краткосрочен престой на територията на държавите членки</t>
        </is>
      </c>
      <c r="J166" s="2" t="inlineStr">
        <is>
          <t>osoba překračující délku oprávněného pobytu</t>
        </is>
      </c>
      <c r="K166" s="2" t="inlineStr">
        <is>
          <t>3</t>
        </is>
      </c>
      <c r="L166" s="2" t="inlineStr">
        <is>
          <t/>
        </is>
      </c>
      <c r="M166" t="inlineStr">
        <is>
          <t>osoba, jež zůstala ve státě po vypršení platnosti
víza uděleného na dobu určitou, nebo – v případě, že tato osoba o vízum nepožádala
– po uplynutí doby, na kterou bylo této osobě vydáno &lt;a href="https://iate.europa.eu/entry/result/3584063/cs" target="_blank"&gt;povolení k pobytu &lt;/a&gt;v daném
státě</t>
        </is>
      </c>
      <c r="N166" s="2" t="inlineStr">
        <is>
          <t>person, hvis tilladelse til ophold er udløbet</t>
        </is>
      </c>
      <c r="O166" s="2" t="inlineStr">
        <is>
          <t>3</t>
        </is>
      </c>
      <c r="P166" s="2" t="inlineStr">
        <is>
          <t/>
        </is>
      </c>
      <c r="Q166" t="inlineStr">
        <is>
          <t>person, der bliver i et land efter udløbet af vedkommendes visum, eller hvis vedkommende ikke er visumpligtig, ud over den tilladte opholdsperiode</t>
        </is>
      </c>
      <c r="R166" s="2" t="inlineStr">
        <is>
          <t>Aufenthaltsüberzieher|
Person, die einen befristeten Aufenthalt rechtswidrig überschreitet</t>
        </is>
      </c>
      <c r="S166" s="2" t="inlineStr">
        <is>
          <t>3|
3</t>
        </is>
      </c>
      <c r="T166" s="2" t="inlineStr">
        <is>
          <t xml:space="preserve">|
</t>
        </is>
      </c>
      <c r="U166" t="inlineStr">
        <is>
          <t>i.w.S. Person, die die höchstzulässige Aufenthaltsdauer in einem Staat überschreitet bzw. die nach Ablauf ihres Aufenthaltstitels dort verbleibt 
&lt;br&gt;i.e.S. Drittstaatsangehöriger, der die Bedingungen für den Kurzaufenthalt im Hoheitsgebiet eines Mitgliedstaats nicht oder nicht mehr erfüllt</t>
        </is>
      </c>
      <c r="V166" s="2" t="inlineStr">
        <is>
          <t>πρόσωπο που υπερβαίνει την επιτρεπόμενη διάρκεια παραμονής</t>
        </is>
      </c>
      <c r="W166" s="2" t="inlineStr">
        <is>
          <t>3</t>
        </is>
      </c>
      <c r="X166" s="2" t="inlineStr">
        <is>
          <t/>
        </is>
      </c>
      <c r="Y166" t="inlineStr">
        <is>
          <t>υπήκοος τρίτης χώρας που δεν πληροί ή δεν πληροί πλέον τις προϋποθέσεις όσον αφορά τη διάρκεια επιτρεπόμενης βραχείας παραμονής του στην επικράτεια των κρατών μελών</t>
        </is>
      </c>
      <c r="Z166" s="2" t="inlineStr">
        <is>
          <t>overstayer</t>
        </is>
      </c>
      <c r="AA166" s="2" t="inlineStr">
        <is>
          <t>3</t>
        </is>
      </c>
      <c r="AB166" s="2" t="inlineStr">
        <is>
          <t/>
        </is>
      </c>
      <c r="AC166" t="inlineStr">
        <is>
          <t>person who has remained in a state beyond the expiry date of his or her visa for temporary entry, or, if that person did not require a visa, beyond the period for which leave to remain in the country was authorised</t>
        </is>
      </c>
      <c r="AD166" s="2" t="inlineStr">
        <is>
          <t>persona que sobrepasa el período de estancia autorizada</t>
        </is>
      </c>
      <c r="AE166" s="2" t="inlineStr">
        <is>
          <t>3</t>
        </is>
      </c>
      <c r="AF166" s="2" t="inlineStr">
        <is>
          <t/>
        </is>
      </c>
      <c r="AG166" t="inlineStr">
        <is>
          <t>Persona que permanece en un país más allá del tiempo autorizado al ingresar. La población extranjera indocumentada está compuesta de quienes entraron ilegalmente y de quienes se quedan más tiempo del autorizado.</t>
        </is>
      </c>
      <c r="AH166" s="2" t="inlineStr">
        <is>
          <t>viibimisaja ületaja</t>
        </is>
      </c>
      <c r="AI166" s="2" t="inlineStr">
        <is>
          <t>3</t>
        </is>
      </c>
      <c r="AJ166" s="2" t="inlineStr">
        <is>
          <t/>
        </is>
      </c>
      <c r="AK166" t="inlineStr">
        <is>
          <t>isik, kelle riigis viibimise aeg ületab tema&lt;i&gt; &lt;a href="https://iate.europa.eu/entry/result/113184/all" target="_blank"&gt;viisa&lt;/a&gt; &lt;/i&gt;kehtivusaega või, juhul kui isik viisat ei vajanud, siis &lt;i&gt;&lt;a href="https://iate.europa.eu/entry/result/3584063/all" target="_blank"&gt;elamisloa&lt;/a&gt; &lt;/i&gt;kehtivusaega</t>
        </is>
      </c>
      <c r="AL166" s="2" t="inlineStr">
        <is>
          <t>sallitun oleskeluajan ylittänyt henkilö|
oleskeluajan ylittänyt henkilö</t>
        </is>
      </c>
      <c r="AM166" s="2" t="inlineStr">
        <is>
          <t>3|
3</t>
        </is>
      </c>
      <c r="AN166" s="2" t="inlineStr">
        <is>
          <t xml:space="preserve">|
</t>
        </is>
      </c>
      <c r="AO166" t="inlineStr">
        <is>
          <t>enimmäisoleskeluajan umpeuduttua maahan laittomasti jäänyt ulkomaalainen</t>
        </is>
      </c>
      <c r="AP166" s="2" t="inlineStr">
        <is>
          <t>personne ayant dépassé la durée du séjour autorisé</t>
        </is>
      </c>
      <c r="AQ166" s="2" t="inlineStr">
        <is>
          <t>3</t>
        </is>
      </c>
      <c r="AR166" s="2" t="inlineStr">
        <is>
          <t/>
        </is>
      </c>
      <c r="AS166" t="inlineStr">
        <is>
          <t>toute personne étrangère qui est restée sur le territoire d’un État au-delà de la durée de validité de son titre de
séjour</t>
        </is>
      </c>
      <c r="AT166" s="2" t="inlineStr">
        <is>
          <t>duine a fhanann rófhada|
rófhantóir</t>
        </is>
      </c>
      <c r="AU166" s="2" t="inlineStr">
        <is>
          <t>3|
3</t>
        </is>
      </c>
      <c r="AV166" s="2" t="inlineStr">
        <is>
          <t>|
preferred</t>
        </is>
      </c>
      <c r="AW166" t="inlineStr">
        <is>
          <t>náisiúnach tríú tír nach gcomhlíonann, nó nach gcomhlíonann a thuilleadh, na coinníollacha a bhaineann le fad fhanacht údaraithe an duine sin ar chríoch na mBallstá</t>
        </is>
      </c>
      <c r="AX166" s="2" t="inlineStr">
        <is>
          <t>osoba koja je prekoračila trajanje dopuštenog boravka</t>
        </is>
      </c>
      <c r="AY166" s="2" t="inlineStr">
        <is>
          <t>3</t>
        </is>
      </c>
      <c r="AZ166" s="2" t="inlineStr">
        <is>
          <t/>
        </is>
      </c>
      <c r="BA166" t="inlineStr">
        <is>
          <t>osoba koja je ostala u nekoj državi nakon datuma valjanosti vize za privremeni boravak ili, ako je riječ o osobi kojoj nije potrebna viza, nakon razdoblja do kojeg joj je dopušteno ostati u toj državi</t>
        </is>
      </c>
      <c r="BB166" s="2" t="inlineStr">
        <is>
          <t>túltartózkodó|
túltartózkodó személy</t>
        </is>
      </c>
      <c r="BC166" s="2" t="inlineStr">
        <is>
          <t>3|
3</t>
        </is>
      </c>
      <c r="BD166" s="2" t="inlineStr">
        <is>
          <t xml:space="preserve">|
</t>
        </is>
      </c>
      <c r="BE166" t="inlineStr">
        <is>
          <t>olyan személy, aki az ideiglenes belépésre jogosító vízuma érvényességének lejártát követően vagy, ha az adott személynek nincs szüksége vízumra, a &lt;a href="https://iate.europa.eu/entry/result/3584063/hu" target="_blank"&gt;tartózkodásra jogosító engedély&lt;/a&gt; érvényességi idejét meghaladóan egy adott államban tartózkodik</t>
        </is>
      </c>
      <c r="BF166" s="2" t="inlineStr">
        <is>
          <t>soggiornante fuoritermine|
soggiornante oltretermine</t>
        </is>
      </c>
      <c r="BG166" s="2" t="inlineStr">
        <is>
          <t>3|
3</t>
        </is>
      </c>
      <c r="BH166" s="2" t="inlineStr">
        <is>
          <t xml:space="preserve">preferred|
</t>
        </is>
      </c>
      <c r="BI166" t="inlineStr">
        <is>
          <t>cittadino di paese terzo che non soddisfa o non soddisfa più le condizioni relative alla durata del suo soggiorno di breve durata autorizzato nel territorio degli Stati membri</t>
        </is>
      </c>
      <c r="BJ166" s="2" t="inlineStr">
        <is>
          <t>užsibuvęs asmuo</t>
        </is>
      </c>
      <c r="BK166" s="2" t="inlineStr">
        <is>
          <t>3</t>
        </is>
      </c>
      <c r="BL166" s="2" t="inlineStr">
        <is>
          <t/>
        </is>
      </c>
      <c r="BM166" t="inlineStr">
        <is>
          <t>teisėtai į šalį atvykęs asmuo, kuris šalyje yra pasibaigus jo vizos ar laikino leidimo gyventi toje šalyje terminui</t>
        </is>
      </c>
      <c r="BN166" s="2" t="inlineStr">
        <is>
          <t>persona, kas pārsniedz atļautās uzturēšanās termiņu</t>
        </is>
      </c>
      <c r="BO166" s="2" t="inlineStr">
        <is>
          <t>3</t>
        </is>
      </c>
      <c r="BP166" s="2" t="inlineStr">
        <is>
          <t/>
        </is>
      </c>
      <c r="BQ166" t="inlineStr">
        <is>
          <t>persona, kas ir palikusi valstī pēc savas vīzas derīguma termiņa beigām, vai, ja šai personai nebija vajadzīga vīza, pēc maksimālā uzturēšanās termiņa beigām</t>
        </is>
      </c>
      <c r="BR166" s="2" t="inlineStr">
        <is>
          <t>persuna li tibqa’ fit-territorju wara l-iskadenza tal-awtorizzazzjoni għas-soġġorn</t>
        </is>
      </c>
      <c r="BS166" s="2" t="inlineStr">
        <is>
          <t>3</t>
        </is>
      </c>
      <c r="BT166" s="2" t="inlineStr">
        <is>
          <t>preferred</t>
        </is>
      </c>
      <c r="BU166" t="inlineStr">
        <is>
          <t>persuna li tibqa' f'pajjiż wara d-data ta' skadenza tal-viża tagħha għal dħul temporanju jew, f'każ li ma kellhiex bżonn viża, wara l-iskadenza tal-perjodu li hija awtorizzata tibqa' fil-pajjiż</t>
        </is>
      </c>
      <c r="BV166" s="2" t="inlineStr">
        <is>
          <t>verblijfsduuroverschrijder</t>
        </is>
      </c>
      <c r="BW166" s="2" t="inlineStr">
        <is>
          <t>3</t>
        </is>
      </c>
      <c r="BX166" s="2" t="inlineStr">
        <is>
          <t/>
        </is>
      </c>
      <c r="BY166" t="inlineStr">
        <is>
          <t>&lt;div&gt;in de context van het EES: onderdaan van een derde land die niet of niet langer voldoet aan de voorwaarden betreffende de duur van zijn of haar toegestaan kort verblijf op het grondgebied van de lidstaten&lt;br&gt;&lt;/div&gt;</t>
        </is>
      </c>
      <c r="BZ166" s="2" t="inlineStr">
        <is>
          <t>osoba przekraczająca okres dozwolonego pobytu|
osoba nadmiernie przedłużająca pobyt</t>
        </is>
      </c>
      <c r="CA166" s="2" t="inlineStr">
        <is>
          <t>3|
2</t>
        </is>
      </c>
      <c r="CB166" s="2" t="inlineStr">
        <is>
          <t xml:space="preserve">preferred|
</t>
        </is>
      </c>
      <c r="CC166" t="inlineStr">
        <is>
          <t>&lt;p&gt;podróżny, który zostaje dłużej, niż pozwala na to dozwolona długość pobytu &lt;/p&gt;&lt;p&gt;a także:&lt;/p&gt;&lt;p&gt;obywatel państwa trzeciego, który nie spełnia warunków dotyczących okresu swojego dozwolonego pobytu krótkoterminowego na terytorium państw członkowskich lub przestał je spełniać&lt;/p&gt;</t>
        </is>
      </c>
      <c r="CD166" s="2" t="inlineStr">
        <is>
          <t>pessoa que excede o período de estada autorizada|
pessoa que ultrapassou o período de estada autorizada</t>
        </is>
      </c>
      <c r="CE166" s="2" t="inlineStr">
        <is>
          <t>3|
3</t>
        </is>
      </c>
      <c r="CF166" s="2" t="inlineStr">
        <is>
          <t xml:space="preserve">|
</t>
        </is>
      </c>
      <c r="CG166" t="inlineStr">
        <is>
          <t>Pessoa que se deslocou a um país por um período de curta duração, por exemplo, por motivos turísticos.e que permanceu nesse país de
destino após o vencimento do período de estada legal.</t>
        </is>
      </c>
      <c r="CH166" s="2" t="inlineStr">
        <is>
          <t>persoană care a depășit durata de ședere autorizată</t>
        </is>
      </c>
      <c r="CI166" s="2" t="inlineStr">
        <is>
          <t>3</t>
        </is>
      </c>
      <c r="CJ166" s="2" t="inlineStr">
        <is>
          <t/>
        </is>
      </c>
      <c r="CK166" t="inlineStr">
        <is>
          <t>resortisant al unei țări terțe care nu îndeplinește sau nu mai îndeplinește condițiile referitoare la durata sa de ședere autorizată pe termen scurt pe teritoriul statelor membre</t>
        </is>
      </c>
      <c r="CL166" s="2" t="inlineStr">
        <is>
          <t>osoba, ktorá prekročila dĺžku oprávneného pobytu</t>
        </is>
      </c>
      <c r="CM166" s="2" t="inlineStr">
        <is>
          <t>3</t>
        </is>
      </c>
      <c r="CN166" s="2" t="inlineStr">
        <is>
          <t/>
        </is>
      </c>
      <c r="CO166" t="inlineStr">
        <is>
          <t>osoba, ktorá legálne vstúpila na územie členskej krajiny schengenského priestoru na základe platného povolenia na pobyt, udeleného víza, alebo v rámci bezvízového styku, avšak po uplynutí doby oprávneného pobytu nevycestovala a zotrvala naďalej v schengenskom priestore bez oprávnenia</t>
        </is>
      </c>
      <c r="CP166" s="2" t="inlineStr">
        <is>
          <t>oseba, ki prekorači dovoljeni čas bivanja|
oseba, ki je prekoračila obdobje dovoljenega bivanja</t>
        </is>
      </c>
      <c r="CQ166" s="2" t="inlineStr">
        <is>
          <t>3|
3</t>
        </is>
      </c>
      <c r="CR166" s="2" t="inlineStr">
        <is>
          <t xml:space="preserve">|
</t>
        </is>
      </c>
      <c r="CS166" t="inlineStr">
        <is>
          <t>državljan tretje države, ki ne izpolnjuje ali ne izpolnjuje več pogojev glede trajanja dovoljenega kratkoročnega bivanja na ozemlju držav članic</t>
        </is>
      </c>
      <c r="CT166" s="2" t="inlineStr">
        <is>
          <t>person som överskridit den tillåtna vistelsen</t>
        </is>
      </c>
      <c r="CU166" s="2" t="inlineStr">
        <is>
          <t>3</t>
        </is>
      </c>
      <c r="CV166" s="2" t="inlineStr">
        <is>
          <t/>
        </is>
      </c>
      <c r="CW166" t="inlineStr">
        <is>
          <t/>
        </is>
      </c>
    </row>
    <row r="167">
      <c r="A167" s="1" t="str">
        <f>HYPERLINK("https://iate.europa.eu/entry/result/1230768/all", "1230768")</f>
        <v>1230768</v>
      </c>
      <c r="B167" t="inlineStr">
        <is>
          <t>SCIENCE</t>
        </is>
      </c>
      <c r="C167" t="inlineStr">
        <is>
          <t>SCIENCE|humanities|social sciences</t>
        </is>
      </c>
      <c r="D167" t="inlineStr">
        <is>
          <t>no</t>
        </is>
      </c>
      <c r="E167" t="inlineStr">
        <is>
          <t/>
        </is>
      </c>
      <c r="F167" t="inlineStr">
        <is>
          <t/>
        </is>
      </c>
      <c r="G167" t="inlineStr">
        <is>
          <t/>
        </is>
      </c>
      <c r="H167" t="inlineStr">
        <is>
          <t/>
        </is>
      </c>
      <c r="I167" t="inlineStr">
        <is>
          <t/>
        </is>
      </c>
      <c r="J167" t="inlineStr">
        <is>
          <t/>
        </is>
      </c>
      <c r="K167" t="inlineStr">
        <is>
          <t/>
        </is>
      </c>
      <c r="L167" t="inlineStr">
        <is>
          <t/>
        </is>
      </c>
      <c r="M167" t="inlineStr">
        <is>
          <t/>
        </is>
      </c>
      <c r="N167" s="2" t="inlineStr">
        <is>
          <t>bopælsattest</t>
        </is>
      </c>
      <c r="O167" s="2" t="inlineStr">
        <is>
          <t>3</t>
        </is>
      </c>
      <c r="P167" s="2" t="inlineStr">
        <is>
          <t/>
        </is>
      </c>
      <c r="Q167" t="inlineStr">
        <is>
          <t/>
        </is>
      </c>
      <c r="R167" t="inlineStr">
        <is>
          <t/>
        </is>
      </c>
      <c r="S167" t="inlineStr">
        <is>
          <t/>
        </is>
      </c>
      <c r="T167" t="inlineStr">
        <is>
          <t/>
        </is>
      </c>
      <c r="U167" t="inlineStr">
        <is>
          <t/>
        </is>
      </c>
      <c r="V167" s="2" t="inlineStr">
        <is>
          <t>πιστοποιητικό διαμονής</t>
        </is>
      </c>
      <c r="W167" s="2" t="inlineStr">
        <is>
          <t>3</t>
        </is>
      </c>
      <c r="X167" s="2" t="inlineStr">
        <is>
          <t/>
        </is>
      </c>
      <c r="Y167" t="inlineStr">
        <is>
          <t/>
        </is>
      </c>
      <c r="Z167" s="2" t="inlineStr">
        <is>
          <t>certificate of residence</t>
        </is>
      </c>
      <c r="AA167" s="2" t="inlineStr">
        <is>
          <t>3</t>
        </is>
      </c>
      <c r="AB167" s="2" t="inlineStr">
        <is>
          <t/>
        </is>
      </c>
      <c r="AC167" t="inlineStr">
        <is>
          <t/>
        </is>
      </c>
      <c r="AD167" s="2" t="inlineStr">
        <is>
          <t>certificado de residencia</t>
        </is>
      </c>
      <c r="AE167" s="2" t="inlineStr">
        <is>
          <t>3</t>
        </is>
      </c>
      <c r="AF167" s="2" t="inlineStr">
        <is>
          <t/>
        </is>
      </c>
      <c r="AG167" t="inlineStr">
        <is>
          <t/>
        </is>
      </c>
      <c r="AH167" t="inlineStr">
        <is>
          <t/>
        </is>
      </c>
      <c r="AI167" t="inlineStr">
        <is>
          <t/>
        </is>
      </c>
      <c r="AJ167" t="inlineStr">
        <is>
          <t/>
        </is>
      </c>
      <c r="AK167" t="inlineStr">
        <is>
          <t/>
        </is>
      </c>
      <c r="AL167" t="inlineStr">
        <is>
          <t/>
        </is>
      </c>
      <c r="AM167" t="inlineStr">
        <is>
          <t/>
        </is>
      </c>
      <c r="AN167" t="inlineStr">
        <is>
          <t/>
        </is>
      </c>
      <c r="AO167" t="inlineStr">
        <is>
          <t/>
        </is>
      </c>
      <c r="AP167" s="2" t="inlineStr">
        <is>
          <t>certificat de résidence</t>
        </is>
      </c>
      <c r="AQ167" s="2" t="inlineStr">
        <is>
          <t>3</t>
        </is>
      </c>
      <c r="AR167" s="2" t="inlineStr">
        <is>
          <t/>
        </is>
      </c>
      <c r="AS167" t="inlineStr">
        <is>
          <t/>
        </is>
      </c>
      <c r="AT167" t="inlineStr">
        <is>
          <t/>
        </is>
      </c>
      <c r="AU167" t="inlineStr">
        <is>
          <t/>
        </is>
      </c>
      <c r="AV167" t="inlineStr">
        <is>
          <t/>
        </is>
      </c>
      <c r="AW167" t="inlineStr">
        <is>
          <t/>
        </is>
      </c>
      <c r="AX167" t="inlineStr">
        <is>
          <t/>
        </is>
      </c>
      <c r="AY167" t="inlineStr">
        <is>
          <t/>
        </is>
      </c>
      <c r="AZ167" t="inlineStr">
        <is>
          <t/>
        </is>
      </c>
      <c r="BA167" t="inlineStr">
        <is>
          <t/>
        </is>
      </c>
      <c r="BB167" t="inlineStr">
        <is>
          <t/>
        </is>
      </c>
      <c r="BC167" t="inlineStr">
        <is>
          <t/>
        </is>
      </c>
      <c r="BD167" t="inlineStr">
        <is>
          <t/>
        </is>
      </c>
      <c r="BE167" t="inlineStr">
        <is>
          <t/>
        </is>
      </c>
      <c r="BF167" s="2" t="inlineStr">
        <is>
          <t>certificato di residenza</t>
        </is>
      </c>
      <c r="BG167" s="2" t="inlineStr">
        <is>
          <t>3</t>
        </is>
      </c>
      <c r="BH167" s="2" t="inlineStr">
        <is>
          <t/>
        </is>
      </c>
      <c r="BI167" t="inlineStr">
        <is>
          <t/>
        </is>
      </c>
      <c r="BJ167" t="inlineStr">
        <is>
          <t/>
        </is>
      </c>
      <c r="BK167" t="inlineStr">
        <is>
          <t/>
        </is>
      </c>
      <c r="BL167" t="inlineStr">
        <is>
          <t/>
        </is>
      </c>
      <c r="BM167" t="inlineStr">
        <is>
          <t/>
        </is>
      </c>
      <c r="BN167" s="2" t="inlineStr">
        <is>
          <t>pastāvīgā iedzīvotāja uzturēšanās izziņa</t>
        </is>
      </c>
      <c r="BO167" s="2" t="inlineStr">
        <is>
          <t>2</t>
        </is>
      </c>
      <c r="BP167" s="2" t="inlineStr">
        <is>
          <t/>
        </is>
      </c>
      <c r="BQ167" t="inlineStr">
        <is>
          <t/>
        </is>
      </c>
      <c r="BR167" t="inlineStr">
        <is>
          <t/>
        </is>
      </c>
      <c r="BS167" t="inlineStr">
        <is>
          <t/>
        </is>
      </c>
      <c r="BT167" t="inlineStr">
        <is>
          <t/>
        </is>
      </c>
      <c r="BU167" t="inlineStr">
        <is>
          <t/>
        </is>
      </c>
      <c r="BV167" s="2" t="inlineStr">
        <is>
          <t>bewijs waaruit de woonplaats blijkt</t>
        </is>
      </c>
      <c r="BW167" s="2" t="inlineStr">
        <is>
          <t>3</t>
        </is>
      </c>
      <c r="BX167" s="2" t="inlineStr">
        <is>
          <t/>
        </is>
      </c>
      <c r="BY167" t="inlineStr">
        <is>
          <t/>
        </is>
      </c>
      <c r="BZ167" t="inlineStr">
        <is>
          <t/>
        </is>
      </c>
      <c r="CA167" t="inlineStr">
        <is>
          <t/>
        </is>
      </c>
      <c r="CB167" t="inlineStr">
        <is>
          <t/>
        </is>
      </c>
      <c r="CC167" t="inlineStr">
        <is>
          <t/>
        </is>
      </c>
      <c r="CD167" s="2" t="inlineStr">
        <is>
          <t>atestado de residência</t>
        </is>
      </c>
      <c r="CE167" s="2" t="inlineStr">
        <is>
          <t>3</t>
        </is>
      </c>
      <c r="CF167" s="2" t="inlineStr">
        <is>
          <t/>
        </is>
      </c>
      <c r="CG167" t="inlineStr">
        <is>
          <t/>
        </is>
      </c>
      <c r="CH167" t="inlineStr">
        <is>
          <t/>
        </is>
      </c>
      <c r="CI167" t="inlineStr">
        <is>
          <t/>
        </is>
      </c>
      <c r="CJ167" t="inlineStr">
        <is>
          <t/>
        </is>
      </c>
      <c r="CK167" t="inlineStr">
        <is>
          <t/>
        </is>
      </c>
      <c r="CL167" t="inlineStr">
        <is>
          <t/>
        </is>
      </c>
      <c r="CM167" t="inlineStr">
        <is>
          <t/>
        </is>
      </c>
      <c r="CN167" t="inlineStr">
        <is>
          <t/>
        </is>
      </c>
      <c r="CO167" t="inlineStr">
        <is>
          <t/>
        </is>
      </c>
      <c r="CP167" t="inlineStr">
        <is>
          <t/>
        </is>
      </c>
      <c r="CQ167" t="inlineStr">
        <is>
          <t/>
        </is>
      </c>
      <c r="CR167" t="inlineStr">
        <is>
          <t/>
        </is>
      </c>
      <c r="CS167" t="inlineStr">
        <is>
          <t/>
        </is>
      </c>
      <c r="CT167" t="inlineStr">
        <is>
          <t/>
        </is>
      </c>
      <c r="CU167" t="inlineStr">
        <is>
          <t/>
        </is>
      </c>
      <c r="CV167" t="inlineStr">
        <is>
          <t/>
        </is>
      </c>
      <c r="CW167" t="inlineStr">
        <is>
          <t/>
        </is>
      </c>
    </row>
    <row r="168">
      <c r="A168" s="1" t="str">
        <f>HYPERLINK("https://iate.europa.eu/entry/result/906050/all", "906050")</f>
        <v>906050</v>
      </c>
      <c r="B168" t="inlineStr">
        <is>
          <t>EDUCATION AND COMMUNICATIONS;SCIENCE</t>
        </is>
      </c>
      <c r="C168" t="inlineStr">
        <is>
          <t>EDUCATION AND COMMUNICATIONS|information technology and data processing;SCIENCE|natural and applied sciences|applied sciences|mathematics|biometrics</t>
        </is>
      </c>
      <c r="D168" t="inlineStr">
        <is>
          <t>yes</t>
        </is>
      </c>
      <c r="E168" t="inlineStr">
        <is>
          <t/>
        </is>
      </c>
      <c r="F168" s="2" t="inlineStr">
        <is>
          <t>автоматизирана система за дактилоскопична идентификация</t>
        </is>
      </c>
      <c r="G168" s="2" t="inlineStr">
        <is>
          <t>3</t>
        </is>
      </c>
      <c r="H168" s="2" t="inlineStr">
        <is>
          <t/>
        </is>
      </c>
      <c r="I168" t="inlineStr">
        <is>
          <t>система за автоматизирано търсене на пръстови отпечатъци в база данни с цел потвърждаване на съвпадение</t>
        </is>
      </c>
      <c r="J168" s="2" t="inlineStr">
        <is>
          <t>AFIS|
systém automatické identifikace otisků prstů|
systém automatizované identifikace otisků prstů</t>
        </is>
      </c>
      <c r="K168" s="2" t="inlineStr">
        <is>
          <t>3|
3|
3</t>
        </is>
      </c>
      <c r="L168" s="2" t="inlineStr">
        <is>
          <t xml:space="preserve">|
|
</t>
        </is>
      </c>
      <c r="M168" t="inlineStr">
        <is>
          <t>systém, který porovná otisky prstů určité osoby s otisky prstů uloženými v databázi</t>
        </is>
      </c>
      <c r="N168" s="2" t="inlineStr">
        <is>
          <t>AFIS|
elektronisk fingeraftryksidentifikationssystem|
automatiseret fingeraftryksidentifikationssystem|
automatisk fingeraftryksidentifikationssystem</t>
        </is>
      </c>
      <c r="O168" s="2" t="inlineStr">
        <is>
          <t>3|
3|
2|
2</t>
        </is>
      </c>
      <c r="P168" s="2" t="inlineStr">
        <is>
          <t xml:space="preserve">|
|
|
</t>
        </is>
      </c>
      <c r="Q168" t="inlineStr">
        <is>
          <t>elektronisk system til identifikation af personer ved hjælp af fingeraftryk</t>
        </is>
      </c>
      <c r="R168" s="2" t="inlineStr">
        <is>
          <t>automatisiertes Fingerabdruck-Identifizierungssystem|
AFIS</t>
        </is>
      </c>
      <c r="S168" s="2" t="inlineStr">
        <is>
          <t>3|
3</t>
        </is>
      </c>
      <c r="T168" s="2" t="inlineStr">
        <is>
          <t xml:space="preserve">|
</t>
        </is>
      </c>
      <c r="U168" t="inlineStr">
        <is>
          <t>erkennungsdienstliche Einrichtung zur automatisierten Erfassung und Auswertung von Fingerabdrücken</t>
        </is>
      </c>
      <c r="V168" s="2" t="inlineStr">
        <is>
          <t>σύστημα αυτοματοποιημένης αναγνώρισης δακτυλικών αποτυπωμάτων|
ΑΣΑΔΑ|
αυτόματο σύστημα αναγνώρισης δακτυλικών αποτυπωμάτων</t>
        </is>
      </c>
      <c r="W168" s="2" t="inlineStr">
        <is>
          <t>3|
3|
3</t>
        </is>
      </c>
      <c r="X168" s="2" t="inlineStr">
        <is>
          <t xml:space="preserve">|
|
</t>
        </is>
      </c>
      <c r="Y168" t="inlineStr">
        <is>
          <t/>
        </is>
      </c>
      <c r="Z168" s="2" t="inlineStr">
        <is>
          <t>automatic fingerprint identification system|
Automated Fingerprinting Identification System|
automated fingerprint identification system|
AFIS|
AFIS/AFR</t>
        </is>
      </c>
      <c r="AA168" s="2" t="inlineStr">
        <is>
          <t>3|
1|
3|
3|
1</t>
        </is>
      </c>
      <c r="AB168" s="2" t="inlineStr">
        <is>
          <t xml:space="preserve">|
|
|
|
</t>
        </is>
      </c>
      <c r="AC168" t="inlineStr">
        <is>
          <t>automated biometric system which performs searches in a database of fingerprints to determine whether specific fingerprints are present</t>
        </is>
      </c>
      <c r="AD168" s="2" t="inlineStr">
        <is>
          <t>Sistema Automático de Identificación Dactilar|
SAID</t>
        </is>
      </c>
      <c r="AE168" s="2" t="inlineStr">
        <is>
          <t>3|
3</t>
        </is>
      </c>
      <c r="AF168" s="2" t="inlineStr">
        <is>
          <t xml:space="preserve">|
</t>
        </is>
      </c>
      <c r="AG168" t="inlineStr">
        <is>
          <t>Herramienta que permite identificar a una persona mediante la comparación de sus impresiones dactilares con las de todos los grupos almacenados en una base de datos (&lt;a href="https://iate.europa.eu/entry/result/2217754/es" target="_blank"&gt;control múltiple o identificación&lt;/a&gt;).</t>
        </is>
      </c>
      <c r="AH168" s="2" t="inlineStr">
        <is>
          <t>sõrmejälgede automaatse tuvastamise süsteem|
sõrmejälgede automatiseeritud tuvastamise süsteem|
AFIS</t>
        </is>
      </c>
      <c r="AI168" s="2" t="inlineStr">
        <is>
          <t>3|
3|
2</t>
        </is>
      </c>
      <c r="AJ168" s="2" t="inlineStr">
        <is>
          <t xml:space="preserve">preferred|
|
</t>
        </is>
      </c>
      <c r="AK168" t="inlineStr">
        <is>
          <t>automaatne biomeetriline süsteem, mis teostab otsinguid sõrmejälgede andmebaasis, et teha kindlaks, kas see sisaldab konkreetseid sõrmejärgi</t>
        </is>
      </c>
      <c r="AL168" s="2" t="inlineStr">
        <is>
          <t>sormenjälkien automaattinen tunnistusjärjestelmä|
AFIS|
AFIS-järjestelmä</t>
        </is>
      </c>
      <c r="AM168" s="2" t="inlineStr">
        <is>
          <t>3|
3|
3</t>
        </is>
      </c>
      <c r="AN168" s="2" t="inlineStr">
        <is>
          <t xml:space="preserve">|
|
</t>
        </is>
      </c>
      <c r="AO168" t="inlineStr">
        <is>
          <t>automaattinen järjestelmä, jonka avulla sormenjälkitutkija voi hakea rekisteristä sormenjälkiä, jotka lähinnä vastaavat tutkittavana olevaa sormenjälkeä</t>
        </is>
      </c>
      <c r="AP168" s="2" t="inlineStr">
        <is>
          <t>système automatisé d'identification des empreintes digitales|
système AFIS|
système automatisé d'identification par empreintes digitales|
système automatisé d’identification dactyloscopique|
AFIS|
SAID</t>
        </is>
      </c>
      <c r="AQ168" s="2" t="inlineStr">
        <is>
          <t>3|
3|
3|
3|
3|
3</t>
        </is>
      </c>
      <c r="AR168" s="2" t="inlineStr">
        <is>
          <t xml:space="preserve">|
|
|
|
|
</t>
        </is>
      </c>
      <c r="AS168" t="inlineStr">
        <is>
          <t>système biométrique automatisé qui compare l'image d'une empreinte digitale unique avec celles figurant dans une base de données</t>
        </is>
      </c>
      <c r="AT168" s="2" t="inlineStr">
        <is>
          <t>AFIS|
córas aitheantais uathoibrithe méarlorg</t>
        </is>
      </c>
      <c r="AU168" s="2" t="inlineStr">
        <is>
          <t>3|
3</t>
        </is>
      </c>
      <c r="AV168" s="2" t="inlineStr">
        <is>
          <t xml:space="preserve">|
</t>
        </is>
      </c>
      <c r="AW168" t="inlineStr">
        <is>
          <t/>
        </is>
      </c>
      <c r="AX168" s="2" t="inlineStr">
        <is>
          <t>sustav automatske identifikacije otisaka prstiju|
AFIS</t>
        </is>
      </c>
      <c r="AY168" s="2" t="inlineStr">
        <is>
          <t>3|
3</t>
        </is>
      </c>
      <c r="AZ168" s="2" t="inlineStr">
        <is>
          <t xml:space="preserve">|
</t>
        </is>
      </c>
      <c r="BA168" t="inlineStr">
        <is>
          <t/>
        </is>
      </c>
      <c r="BB168" s="2" t="inlineStr">
        <is>
          <t>automatizált ujjnyomat-azonosító rendszer|
AFIS|
automatikus ujjnyomat-azonosító rendszer</t>
        </is>
      </c>
      <c r="BC168" s="2" t="inlineStr">
        <is>
          <t>4|
4|
4</t>
        </is>
      </c>
      <c r="BD168" s="2" t="inlineStr">
        <is>
          <t xml:space="preserve">|
|
</t>
        </is>
      </c>
      <c r="BE168" t="inlineStr">
        <is>
          <t>olyan számítógépes rendszer, amely a daktiloszkópiai nyilvántartásba küldött ujjnyomatok, tenyérnyomatok képeit automatikusan digitalizálja, tárolja, továbbá automatikusan összehasonlítja az ujjnyomatszakértő által bekódolt helyszíni ujj- és tenyérnyom képekkel</t>
        </is>
      </c>
      <c r="BF168" s="2" t="inlineStr">
        <is>
          <t>sistema automatico per il riconoscimento delle impronte digitali|
AFIS</t>
        </is>
      </c>
      <c r="BG168" s="2" t="inlineStr">
        <is>
          <t>4|
4</t>
        </is>
      </c>
      <c r="BH168" s="2" t="inlineStr">
        <is>
          <t xml:space="preserve">|
</t>
        </is>
      </c>
      <c r="BI168" t="inlineStr">
        <is>
          <t>sistema biometrico dattiloscopico che confronta l'immagine di un'impronta digitale con quelle già memorizzate in una banca dati</t>
        </is>
      </c>
      <c r="BJ168" s="2" t="inlineStr">
        <is>
          <t>automatinė pirštų atspaudų identifikavimo sistema|
AFIS</t>
        </is>
      </c>
      <c r="BK168" s="2" t="inlineStr">
        <is>
          <t>3|
3</t>
        </is>
      </c>
      <c r="BL168" s="2" t="inlineStr">
        <is>
          <t xml:space="preserve">|
</t>
        </is>
      </c>
      <c r="BM168" t="inlineStr">
        <is>
          <t>automatinė biometrinių duomenų sistema, atliekanti paiešką pirštų atspaudų duomenų bazėje siekiant nustatyti, ar joje yra tam tikri pirštų atspaudai</t>
        </is>
      </c>
      <c r="BN168" s="2" t="inlineStr">
        <is>
          <t>automātiskā pirkstu nospiedumu identifikācijas sistēma|
automatizēta pirkstu nospiedumu identifikācijas sistēma|
&lt;em&gt;AFIS&lt;/em&gt;</t>
        </is>
      </c>
      <c r="BO168" s="2" t="inlineStr">
        <is>
          <t>3|
3|
3</t>
        </is>
      </c>
      <c r="BP168" s="2" t="inlineStr">
        <is>
          <t xml:space="preserve">|
|
</t>
        </is>
      </c>
      <c r="BQ168" t="inlineStr">
        <is>
          <t>automatizēta biometriskā sistēma, kas veic meklēšanu pirkstu nospiedumu datubāzē, lai noteiktu, vai tajā ir konkrēti pirkstu nospiedumi</t>
        </is>
      </c>
      <c r="BR168" s="2" t="inlineStr">
        <is>
          <t>AFIS|
sistema awtomatizzata għall-identifikazzjoni tal-marki tas-swaba'</t>
        </is>
      </c>
      <c r="BS168" s="2" t="inlineStr">
        <is>
          <t>2|
3</t>
        </is>
      </c>
      <c r="BT168" s="2" t="inlineStr">
        <is>
          <t xml:space="preserve">|
</t>
        </is>
      </c>
      <c r="BU168" t="inlineStr">
        <is>
          <t>sistema bijometrika awtomatizzata li twettaq tfittxijiet f'bażi ta' data ta' marki tas-swaba' biex tiddetermina jekk hemmx marki tas-swaba' speċifiċi</t>
        </is>
      </c>
      <c r="BV168" s="2" t="inlineStr">
        <is>
          <t>AFIS|
geautomatiseerd systeem voor de identificatie van vingerafdrukken|
geautomatiseerd systeem voor vingerafdrukidentificatie</t>
        </is>
      </c>
      <c r="BW168" s="2" t="inlineStr">
        <is>
          <t>3|
3|
3</t>
        </is>
      </c>
      <c r="BX168" s="2" t="inlineStr">
        <is>
          <t xml:space="preserve">|
|
</t>
        </is>
      </c>
      <c r="BY168" t="inlineStr">
        <is>
          <t>geautomatiseerd biometrisch systeem waarbij een databank van vingerafdrukken wordt doorzocht om te zien of daarin bepaalde vingerafdrukken zijn opgeslagen</t>
        </is>
      </c>
      <c r="BZ168" s="2" t="inlineStr">
        <is>
          <t>automatyczny system identyfikacji daktyloskopijnej|
system automatycznej identyfikacji daktyloskopijnej|
AFIS|
zautomatyzowany system identyfikacji daktyloskopijnej</t>
        </is>
      </c>
      <c r="CA168" s="2" t="inlineStr">
        <is>
          <t>3|
2|
3|
3</t>
        </is>
      </c>
      <c r="CB168" s="2" t="inlineStr">
        <is>
          <t xml:space="preserve">|
|
|
</t>
        </is>
      </c>
      <c r="CC168" t="inlineStr">
        <is>
          <t>&lt;div&gt;system służący do gromadzenia i przeszukiwania obrazów linii papilarnych palców rąk i dłoni pobranych od osób podejrzanych oraz niezidentyfikowanych śladów linii papilarnych zabezpieczonych na miejscach przestępstw w celu szybkiej identyfikacji osoby&lt;/div&gt;</t>
        </is>
      </c>
      <c r="CD168" s="2" t="inlineStr">
        <is>
          <t>Sistema Automático de Identificação Dactiloscópica|
AFIS</t>
        </is>
      </c>
      <c r="CE168" s="2" t="inlineStr">
        <is>
          <t>3|
3</t>
        </is>
      </c>
      <c r="CF168" s="2" t="inlineStr">
        <is>
          <t xml:space="preserve">|
</t>
        </is>
      </c>
      <c r="CG168" t="inlineStr">
        <is>
          <t>Sistema informatizado de reconhecimento de impressões digitais que permite o armazenamento e a consulta de uma grande quantidade de informação.</t>
        </is>
      </c>
      <c r="CH168" s="2" t="inlineStr">
        <is>
          <t>AFIS|
sistem automat de identificare a amprentelor digitale</t>
        </is>
      </c>
      <c r="CI168" s="2" t="inlineStr">
        <is>
          <t>3|
3</t>
        </is>
      </c>
      <c r="CJ168" s="2" t="inlineStr">
        <is>
          <t xml:space="preserve">|
</t>
        </is>
      </c>
      <c r="CK168" t="inlineStr">
        <is>
          <t/>
        </is>
      </c>
      <c r="CL168" s="2" t="inlineStr">
        <is>
          <t>AFIS|
automatizovaný systém identifikácie odtlačkov prstov</t>
        </is>
      </c>
      <c r="CM168" s="2" t="inlineStr">
        <is>
          <t>3|
3</t>
        </is>
      </c>
      <c r="CN168" s="2" t="inlineStr">
        <is>
          <t xml:space="preserve">|
</t>
        </is>
      </c>
      <c r="CO168" t="inlineStr">
        <is>
          <t>vysokošpecializovaný biometrický systém, ktorý porovnáva jeden odtlačok prsta s odtlačkami v databáze</t>
        </is>
      </c>
      <c r="CP168" s="2" t="inlineStr">
        <is>
          <t>AFIS|
sistem za avtomatizirano identifikacijo prstnih odtisov</t>
        </is>
      </c>
      <c r="CQ168" s="2" t="inlineStr">
        <is>
          <t>3|
3</t>
        </is>
      </c>
      <c r="CR168" s="2" t="inlineStr">
        <is>
          <t xml:space="preserve">|
</t>
        </is>
      </c>
      <c r="CS168" t="inlineStr">
        <is>
          <t/>
        </is>
      </c>
      <c r="CT168" s="2" t="inlineStr">
        <is>
          <t>system för automatisk identifiering av fingeravtryck|
Afis|
automatiskt fingeravtrycksidentifieringssystem</t>
        </is>
      </c>
      <c r="CU168" s="2" t="inlineStr">
        <is>
          <t>3|
3|
3</t>
        </is>
      </c>
      <c r="CV168" s="2" t="inlineStr">
        <is>
          <t xml:space="preserve">|
|
</t>
        </is>
      </c>
      <c r="CW168" t="inlineStr">
        <is>
          <t/>
        </is>
      </c>
    </row>
    <row r="169">
      <c r="A169" s="1" t="str">
        <f>HYPERLINK("https://iate.europa.eu/entry/result/3545234/all", "3545234")</f>
        <v>3545234</v>
      </c>
      <c r="B169" t="inlineStr">
        <is>
          <t>EDUCATION AND COMMUNICATIONS</t>
        </is>
      </c>
      <c r="C169" t="inlineStr">
        <is>
          <t>EDUCATION AND COMMUNICATIONS|communications;EDUCATION AND COMMUNICATIONS|information and information processing;EDUCATION AND COMMUNICATIONS|information technology and data processing</t>
        </is>
      </c>
      <c r="D169" t="inlineStr">
        <is>
          <t>no</t>
        </is>
      </c>
      <c r="E169" t="inlineStr">
        <is>
          <t/>
        </is>
      </c>
      <c r="F169" t="inlineStr">
        <is>
          <t/>
        </is>
      </c>
      <c r="G169" t="inlineStr">
        <is>
          <t/>
        </is>
      </c>
      <c r="H169" t="inlineStr">
        <is>
          <t/>
        </is>
      </c>
      <c r="I169" t="inlineStr">
        <is>
          <t/>
        </is>
      </c>
      <c r="J169" t="inlineStr">
        <is>
          <t/>
        </is>
      </c>
      <c r="K169" t="inlineStr">
        <is>
          <t/>
        </is>
      </c>
      <c r="L169" t="inlineStr">
        <is>
          <t/>
        </is>
      </c>
      <c r="M169" t="inlineStr">
        <is>
          <t/>
        </is>
      </c>
      <c r="N169" t="inlineStr">
        <is>
          <t/>
        </is>
      </c>
      <c r="O169" t="inlineStr">
        <is>
          <t/>
        </is>
      </c>
      <c r="P169" t="inlineStr">
        <is>
          <t/>
        </is>
      </c>
      <c r="Q169" t="inlineStr">
        <is>
          <t/>
        </is>
      </c>
      <c r="R169" t="inlineStr">
        <is>
          <t/>
        </is>
      </c>
      <c r="S169" t="inlineStr">
        <is>
          <t/>
        </is>
      </c>
      <c r="T169" t="inlineStr">
        <is>
          <t/>
        </is>
      </c>
      <c r="U169" t="inlineStr">
        <is>
          <t/>
        </is>
      </c>
      <c r="V169" t="inlineStr">
        <is>
          <t/>
        </is>
      </c>
      <c r="W169" t="inlineStr">
        <is>
          <t/>
        </is>
      </c>
      <c r="X169" t="inlineStr">
        <is>
          <t/>
        </is>
      </c>
      <c r="Y169" t="inlineStr">
        <is>
          <t/>
        </is>
      </c>
      <c r="Z169" s="2" t="inlineStr">
        <is>
          <t>PKD|
ICAO PKD|
public key directory</t>
        </is>
      </c>
      <c r="AA169" s="2" t="inlineStr">
        <is>
          <t>3|
1|
3</t>
        </is>
      </c>
      <c r="AB169" s="2" t="inlineStr">
        <is>
          <t xml:space="preserve">|
|
</t>
        </is>
      </c>
      <c r="AC169" t="inlineStr">
        <is>
          <t>central repository where users who have registered and obtained cryptographic public and private keys can publish their public key [ &lt;a href="/entry/result/905349/all" id="ENTRY_TO_ENTRY_CONVERTER" target="_blank"&gt;IATE:905349&lt;/a&gt; ] in order to search the directory to find others or let others find them so that secure message traffic can be passed</t>
        </is>
      </c>
      <c r="AD169" t="inlineStr">
        <is>
          <t/>
        </is>
      </c>
      <c r="AE169" t="inlineStr">
        <is>
          <t/>
        </is>
      </c>
      <c r="AF169" t="inlineStr">
        <is>
          <t/>
        </is>
      </c>
      <c r="AG169" t="inlineStr">
        <is>
          <t/>
        </is>
      </c>
      <c r="AH169" t="inlineStr">
        <is>
          <t/>
        </is>
      </c>
      <c r="AI169" t="inlineStr">
        <is>
          <t/>
        </is>
      </c>
      <c r="AJ169" t="inlineStr">
        <is>
          <t/>
        </is>
      </c>
      <c r="AK169" t="inlineStr">
        <is>
          <t/>
        </is>
      </c>
      <c r="AL169" t="inlineStr">
        <is>
          <t/>
        </is>
      </c>
      <c r="AM169" t="inlineStr">
        <is>
          <t/>
        </is>
      </c>
      <c r="AN169" t="inlineStr">
        <is>
          <t/>
        </is>
      </c>
      <c r="AO169" t="inlineStr">
        <is>
          <t/>
        </is>
      </c>
      <c r="AP169" s="2" t="inlineStr">
        <is>
          <t>dépôt (central) pour les clés publiques</t>
        </is>
      </c>
      <c r="AQ169" s="2" t="inlineStr">
        <is>
          <t>3</t>
        </is>
      </c>
      <c r="AR169" s="2" t="inlineStr">
        <is>
          <t/>
        </is>
      </c>
      <c r="AS169" t="inlineStr">
        <is>
          <t>Dans une infrastructure à clé publique [ &lt;a href="/entry/result/919977/all" id="ENTRY_TO_ENTRY_CONVERTER" target="_blank"&gt;IATE:919977&lt;/a&gt; ] , le futur destinataire de messages génère une paire de clés asymétrique. L'expéditeur d'un message utilise la clé publique du destinataire pour crypter le message, après quoi le destinataire utilise sa clé privée pour décrypter le message. La clé publique est enregistrée dans un 
&lt;b&gt;dépôt de clés publiques&lt;/b&gt; après authentification par une autorité.</t>
        </is>
      </c>
      <c r="AT169" s="2" t="inlineStr">
        <is>
          <t>eolaire d'eochracha poiblí</t>
        </is>
      </c>
      <c r="AU169" s="2" t="inlineStr">
        <is>
          <t>3</t>
        </is>
      </c>
      <c r="AV169" s="2" t="inlineStr">
        <is>
          <t/>
        </is>
      </c>
      <c r="AW169" t="inlineStr">
        <is>
          <t/>
        </is>
      </c>
      <c r="AX169" t="inlineStr">
        <is>
          <t/>
        </is>
      </c>
      <c r="AY169" t="inlineStr">
        <is>
          <t/>
        </is>
      </c>
      <c r="AZ169" t="inlineStr">
        <is>
          <t/>
        </is>
      </c>
      <c r="BA169" t="inlineStr">
        <is>
          <t/>
        </is>
      </c>
      <c r="BB169" s="2" t="inlineStr">
        <is>
          <t>nyilvános kulcstár</t>
        </is>
      </c>
      <c r="BC169" s="2" t="inlineStr">
        <is>
          <t>4</t>
        </is>
      </c>
      <c r="BD169" s="2" t="inlineStr">
        <is>
          <t/>
        </is>
      </c>
      <c r="BE169" t="inlineStr">
        <is>
          <t>Nyilvános kulcsokat [ &lt;a href="/entry/result/905349/all" id="ENTRY_TO_ENTRY_CONVERTER" target="_blank"&gt;IATE:905349&lt;/a&gt; ] tartalmazó adatbázis.</t>
        </is>
      </c>
      <c r="BF169" t="inlineStr">
        <is>
          <t/>
        </is>
      </c>
      <c r="BG169" t="inlineStr">
        <is>
          <t/>
        </is>
      </c>
      <c r="BH169" t="inlineStr">
        <is>
          <t/>
        </is>
      </c>
      <c r="BI169" t="inlineStr">
        <is>
          <t/>
        </is>
      </c>
      <c r="BJ169" t="inlineStr">
        <is>
          <t/>
        </is>
      </c>
      <c r="BK169" t="inlineStr">
        <is>
          <t/>
        </is>
      </c>
      <c r="BL169" t="inlineStr">
        <is>
          <t/>
        </is>
      </c>
      <c r="BM169" t="inlineStr">
        <is>
          <t/>
        </is>
      </c>
      <c r="BN169" t="inlineStr">
        <is>
          <t/>
        </is>
      </c>
      <c r="BO169" t="inlineStr">
        <is>
          <t/>
        </is>
      </c>
      <c r="BP169" t="inlineStr">
        <is>
          <t/>
        </is>
      </c>
      <c r="BQ169" t="inlineStr">
        <is>
          <t/>
        </is>
      </c>
      <c r="BR169" t="inlineStr">
        <is>
          <t/>
        </is>
      </c>
      <c r="BS169" t="inlineStr">
        <is>
          <t/>
        </is>
      </c>
      <c r="BT169" t="inlineStr">
        <is>
          <t/>
        </is>
      </c>
      <c r="BU169" t="inlineStr">
        <is>
          <t/>
        </is>
      </c>
      <c r="BV169" t="inlineStr">
        <is>
          <t/>
        </is>
      </c>
      <c r="BW169" t="inlineStr">
        <is>
          <t/>
        </is>
      </c>
      <c r="BX169" t="inlineStr">
        <is>
          <t/>
        </is>
      </c>
      <c r="BY169" t="inlineStr">
        <is>
          <t/>
        </is>
      </c>
      <c r="BZ169" t="inlineStr">
        <is>
          <t/>
        </is>
      </c>
      <c r="CA169" t="inlineStr">
        <is>
          <t/>
        </is>
      </c>
      <c r="CB169" t="inlineStr">
        <is>
          <t/>
        </is>
      </c>
      <c r="CC169" t="inlineStr">
        <is>
          <t/>
        </is>
      </c>
      <c r="CD169" t="inlineStr">
        <is>
          <t/>
        </is>
      </c>
      <c r="CE169" t="inlineStr">
        <is>
          <t/>
        </is>
      </c>
      <c r="CF169" t="inlineStr">
        <is>
          <t/>
        </is>
      </c>
      <c r="CG169" t="inlineStr">
        <is>
          <t/>
        </is>
      </c>
      <c r="CH169" t="inlineStr">
        <is>
          <t/>
        </is>
      </c>
      <c r="CI169" t="inlineStr">
        <is>
          <t/>
        </is>
      </c>
      <c r="CJ169" t="inlineStr">
        <is>
          <t/>
        </is>
      </c>
      <c r="CK169" t="inlineStr">
        <is>
          <t/>
        </is>
      </c>
      <c r="CL169" t="inlineStr">
        <is>
          <t/>
        </is>
      </c>
      <c r="CM169" t="inlineStr">
        <is>
          <t/>
        </is>
      </c>
      <c r="CN169" t="inlineStr">
        <is>
          <t/>
        </is>
      </c>
      <c r="CO169" t="inlineStr">
        <is>
          <t/>
        </is>
      </c>
      <c r="CP169" t="inlineStr">
        <is>
          <t/>
        </is>
      </c>
      <c r="CQ169" t="inlineStr">
        <is>
          <t/>
        </is>
      </c>
      <c r="CR169" t="inlineStr">
        <is>
          <t/>
        </is>
      </c>
      <c r="CS169" t="inlineStr">
        <is>
          <t/>
        </is>
      </c>
      <c r="CT169" t="inlineStr">
        <is>
          <t/>
        </is>
      </c>
      <c r="CU169" t="inlineStr">
        <is>
          <t/>
        </is>
      </c>
      <c r="CV169" t="inlineStr">
        <is>
          <t/>
        </is>
      </c>
      <c r="CW169" t="inlineStr">
        <is>
          <t/>
        </is>
      </c>
    </row>
    <row r="170">
      <c r="A170" s="1" t="str">
        <f>HYPERLINK("https://iate.europa.eu/entry/result/2232038/all", "2232038")</f>
        <v>2232038</v>
      </c>
      <c r="B170" t="inlineStr">
        <is>
          <t>INTERNATIONAL RELATIONS;INTERNATIONAL ORGANISATIONS</t>
        </is>
      </c>
      <c r="C170" t="inlineStr">
        <is>
          <t>INTERNATIONAL RELATIONS|cooperation policy;INTERNATIONAL ORGANISATIONS|world organisations|world organisation</t>
        </is>
      </c>
      <c r="D170" t="inlineStr">
        <is>
          <t>yes</t>
        </is>
      </c>
      <c r="E170" t="inlineStr">
        <is>
          <t/>
        </is>
      </c>
      <c r="F170" s="2" t="inlineStr">
        <is>
          <t>база данни на Интерпол за откраднати и изгубени документи за пътуване</t>
        </is>
      </c>
      <c r="G170" s="2" t="inlineStr">
        <is>
          <t>3</t>
        </is>
      </c>
      <c r="H170" s="2" t="inlineStr">
        <is>
          <t/>
        </is>
      </c>
      <c r="I170" t="inlineStr">
        <is>
          <t>електронна база данни, създадена от Интерпол през 2002 г. след атентатите от 11 септември 2001 г. в САЩ с цел да се даде възможност на националните централни служби на Интерпол и на други оправомощени органи, като имиграционни власти и органи за граничен контрол, да установяват за секунди валидността на паспорти, лични карти и др. документи за пътуване</t>
        </is>
      </c>
      <c r="J170" s="2" t="inlineStr">
        <is>
          <t>databáze odcizených a ztracených cestovních dokladů|
databáze SLTD</t>
        </is>
      </c>
      <c r="K170" s="2" t="inlineStr">
        <is>
          <t>3|
3</t>
        </is>
      </c>
      <c r="L170" s="2" t="inlineStr">
        <is>
          <t xml:space="preserve">|
</t>
        </is>
      </c>
      <c r="M170" t="inlineStr">
        <is>
          <t>databáze vedená Interpolem, ve které jsou zaneseny záznamy o odcizených a ztracených cestovních dokladech</t>
        </is>
      </c>
      <c r="N170" s="2" t="inlineStr">
        <is>
          <t>database over stjålne rejsedokumenter|
database over stjålne og bortkomne rejsedokumenter|
SLTD-database</t>
        </is>
      </c>
      <c r="O170" s="2" t="inlineStr">
        <is>
          <t>3|
3|
3</t>
        </is>
      </c>
      <c r="P170" s="2" t="inlineStr">
        <is>
          <t xml:space="preserve">|
|
</t>
        </is>
      </c>
      <c r="Q170" t="inlineStr">
        <is>
          <t>Interpols database med oplysninger om rejsedokumenter såsom pas, ID-kort og visa, der er meldt stjålet eller bortkommet</t>
        </is>
      </c>
      <c r="R170" s="2" t="inlineStr">
        <is>
          <t>Datenbank für gestohlene und verlorene Reisedokumente|
SLTD-Datenbank</t>
        </is>
      </c>
      <c r="S170" s="2" t="inlineStr">
        <is>
          <t>3|
3</t>
        </is>
      </c>
      <c r="T170" s="2" t="inlineStr">
        <is>
          <t xml:space="preserve">|
</t>
        </is>
      </c>
      <c r="U170" t="inlineStr">
        <is>
          <t>im Jahr 2002 eingerichtete Interpol-Datenbank für gestohlene und verlorene Reisedokumente wie Pässe, Personalausweise, VN-Passierscheine oder Visa sowie Blanko-Reisedokumente, die derzeit über 40 Millionen Einträge aus 167 Ländern, darunter 28 Millionen Einträge aus EU-Mitgliedstaaten, enthält und den Echtzeitaustausch von Informationen ermöglicht</t>
        </is>
      </c>
      <c r="V170" s="2" t="inlineStr">
        <is>
          <t>βάση δεδομένων κλεμμένων και απωλεσθέντων ταξιδιωτικών εγγράφων</t>
        </is>
      </c>
      <c r="W170" s="2" t="inlineStr">
        <is>
          <t>3</t>
        </is>
      </c>
      <c r="X170" s="2" t="inlineStr">
        <is>
          <t/>
        </is>
      </c>
      <c r="Y170" t="inlineStr">
        <is>
          <t/>
        </is>
      </c>
      <c r="Z170" s="2" t="inlineStr">
        <is>
          <t>SLTD database|
Stolen and Lost Travel Documents database|
LASP</t>
        </is>
      </c>
      <c r="AA170" s="2" t="inlineStr">
        <is>
          <t>3|
3|
1</t>
        </is>
      </c>
      <c r="AB170" s="2" t="inlineStr">
        <is>
          <t xml:space="preserve">|
|
</t>
        </is>
      </c>
      <c r="AC170" t="inlineStr">
        <is>
          <t>Interpol database containing records of travel documents such as passports, identity cards and visas reported as stolen or lost</t>
        </is>
      </c>
      <c r="AD170" s="2" t="inlineStr">
        <is>
          <t>base de datos de Interpol sobre documentos de viaje robados y perdidos|
base de datos SLTD</t>
        </is>
      </c>
      <c r="AE170" s="2" t="inlineStr">
        <is>
          <t>3|
3</t>
        </is>
      </c>
      <c r="AF170" s="2" t="inlineStr">
        <is>
          <t xml:space="preserve">|
</t>
        </is>
      </c>
      <c r="AG170" t="inlineStr">
        <is>
          <t>Base de datos de Interpol que contiene información sobre documentos de viaje cuyo robo o pérdida se ha notificado.</t>
        </is>
      </c>
      <c r="AH170" s="2" t="inlineStr">
        <is>
          <t>varastatud ja kaotatud reisidokumentide andmebaas|
SLTD</t>
        </is>
      </c>
      <c r="AI170" s="2" t="inlineStr">
        <is>
          <t>3|
3</t>
        </is>
      </c>
      <c r="AJ170" s="2" t="inlineStr">
        <is>
          <t xml:space="preserve">|
</t>
        </is>
      </c>
      <c r="AK170" t="inlineStr">
        <is>
          <t>&lt;i&gt;Interpoli&lt;/i&gt; [ &lt;a href="/entry/result/795466/all" id="ENTRY_TO_ENTRY_CONVERTER" target="_blank"&gt;IATE:795466&lt;/a&gt; ] andmebaas, mis sisaldab teavet kaotatud või varastatud reisidokumentide kohta</t>
        </is>
      </c>
      <c r="AL170" s="2" t="inlineStr">
        <is>
          <t>varastettujen ja kadonneiden matkustusasiakirjojen tietokanta|
SLTD-tietokanta</t>
        </is>
      </c>
      <c r="AM170" s="2" t="inlineStr">
        <is>
          <t>3|
3</t>
        </is>
      </c>
      <c r="AN170" s="2" t="inlineStr">
        <is>
          <t xml:space="preserve">|
</t>
        </is>
      </c>
      <c r="AO170" t="inlineStr">
        <is>
          <t/>
        </is>
      </c>
      <c r="AP170" s="2" t="inlineStr">
        <is>
          <t>base de données sur les documents de voyage volés ou perdus|
base de données SLTD</t>
        </is>
      </c>
      <c r="AQ170" s="2" t="inlineStr">
        <is>
          <t>3|
3</t>
        </is>
      </c>
      <c r="AR170" s="2" t="inlineStr">
        <is>
          <t xml:space="preserve">|
</t>
        </is>
      </c>
      <c r="AS170" t="inlineStr">
        <is>
          <t>base de données d'Interpol contenant des informations sur des documents de voyage (passeports, cartes d'identité, visas, etc.) signalés comme perdus ou volés</t>
        </is>
      </c>
      <c r="AT170" s="2" t="inlineStr">
        <is>
          <t>bunachar sonraí i ndáil le doiciméid atá goidte nó caillte|
SLTD</t>
        </is>
      </c>
      <c r="AU170" s="2" t="inlineStr">
        <is>
          <t>3|
3</t>
        </is>
      </c>
      <c r="AV170" s="2" t="inlineStr">
        <is>
          <t xml:space="preserve">|
</t>
        </is>
      </c>
      <c r="AW170" t="inlineStr">
        <is>
          <t/>
        </is>
      </c>
      <c r="AX170" s="2" t="inlineStr">
        <is>
          <t>baza podataka o ukradenim i izgubljenim putnim ispravama</t>
        </is>
      </c>
      <c r="AY170" s="2" t="inlineStr">
        <is>
          <t>3</t>
        </is>
      </c>
      <c r="AZ170" s="2" t="inlineStr">
        <is>
          <t/>
        </is>
      </c>
      <c r="BA170" t="inlineStr">
        <is>
          <t/>
        </is>
      </c>
      <c r="BB170" s="2" t="inlineStr">
        <is>
          <t>SLTD|
ellopott és elvesztett úti okmányokat tartalmazó adatbázis|
ellopott és elvesztett úti okmányok adatbázisa|
SLTD-adatbázis</t>
        </is>
      </c>
      <c r="BC170" s="2" t="inlineStr">
        <is>
          <t>4|
4|
3|
4</t>
        </is>
      </c>
      <c r="BD170" s="2" t="inlineStr">
        <is>
          <t xml:space="preserve">|
|
|
</t>
        </is>
      </c>
      <c r="BE170" t="inlineStr">
        <is>
          <t>az Interpol által 2002 óta fenntartott, a tagországok állampolgárai által ellopottként vagy eltűntként bejelentett úti okmányok adatait tartalmazó adatbázis</t>
        </is>
      </c>
      <c r="BF170" s="2" t="inlineStr">
        <is>
          <t>banca dati SLTD|
banca dati sui documenti di viaggio rubati e smarriti</t>
        </is>
      </c>
      <c r="BG170" s="2" t="inlineStr">
        <is>
          <t>3|
3</t>
        </is>
      </c>
      <c r="BH170" s="2" t="inlineStr">
        <is>
          <t xml:space="preserve">|
</t>
        </is>
      </c>
      <c r="BI170" t="inlineStr">
        <is>
          <t>database creato da Interpol nel 2002, a seguito degli attentati dell'11 settembre 2001, contenente circa 84 milioni di fascicoli riguardanti documenti di viaggio rubati, smarriti o ritirati; consente agli uffici centrali dell'Interpol e ad altre agenzie di contrasto autorizzate, quali gli uffici immigrazione, di accertare in brevissimo tempo la validità di un documento di viaggio</t>
        </is>
      </c>
      <c r="BJ170" s="2" t="inlineStr">
        <is>
          <t>SLTD duomenų bazė|
pavogtų ir pamestų kelionės dokumentų duomenų bazė</t>
        </is>
      </c>
      <c r="BK170" s="2" t="inlineStr">
        <is>
          <t>3|
3</t>
        </is>
      </c>
      <c r="BL170" s="2" t="inlineStr">
        <is>
          <t xml:space="preserve">|
</t>
        </is>
      </c>
      <c r="BM170" t="inlineStr">
        <is>
          <t>Interpolo duomenų bazė, kurioje pateikiami įrašai apie kelionės dokumentus, pavyzdžiui, pasus, asmens tapatybės korteles ir vizas, apie kuriuos pranešta, kad jie yra pavogti ar pamesti</t>
        </is>
      </c>
      <c r="BN170" s="2" t="inlineStr">
        <is>
          <t>&lt;i&gt;SLTD&lt;/i&gt; datubāze|
Zagto un pazaudēto ceļošanas dokumentu datubāze</t>
        </is>
      </c>
      <c r="BO170" s="2" t="inlineStr">
        <is>
          <t>3|
3</t>
        </is>
      </c>
      <c r="BP170" s="2" t="inlineStr">
        <is>
          <t xml:space="preserve">|
</t>
        </is>
      </c>
      <c r="BQ170" t="inlineStr">
        <is>
          <t>&lt;a href="https://iate.europa.eu/entry/result/795466/lv" target="_blank"&gt;Interpola&lt;/a&gt; datubāze, kas izveidota 2002. gadā, lai palīdzētu tiesībaizsardzības iestādēm ātri pārliecināties par ceļošanas dokumentu derīgumu</t>
        </is>
      </c>
      <c r="BR170" s="2" t="inlineStr">
        <is>
          <t>bażi ta' data SLTD|
Bażi ta' Data ta' Dokumenti tal-Ivvjaġġar Misruqin u Mitlufin</t>
        </is>
      </c>
      <c r="BS170" s="2" t="inlineStr">
        <is>
          <t>3|
3</t>
        </is>
      </c>
      <c r="BT170" s="2" t="inlineStr">
        <is>
          <t xml:space="preserve">|
</t>
        </is>
      </c>
      <c r="BU170" t="inlineStr">
        <is>
          <t>bażi ta' data tal-Interpol li tippermetti lill-Uffiċċji Ċentrali Nazzjonali tal-Interpol u lil korpi tal-infurzar tal-liġi awtorizzati oħra (bħal uffiċjali tal-immigrazzjoni u tal-kontroll fuq il-fruntiera) li jivverifikaw il-validità ta' suspetti dwar dokumenti tal-ivvjaġġar misruqin jew mitlufin</t>
        </is>
      </c>
      <c r="BV170" s="2" t="inlineStr">
        <is>
          <t>databank voor gestolen of verloren reisdocumenten</t>
        </is>
      </c>
      <c r="BW170" s="2" t="inlineStr">
        <is>
          <t>3</t>
        </is>
      </c>
      <c r="BX170" s="2" t="inlineStr">
        <is>
          <t/>
        </is>
      </c>
      <c r="BY170" t="inlineStr">
        <is>
          <t>databank van Interpol met informatie over meer dan 31 miljoen reisdocumenten die door meer dan 160 landen verloren of gestolen zijn verklaard, aan de hand waarvan de Nationale Centrale Bureaus van Interpol en andere bevoegde wetshandhavingsdiensten (zoals de immigratiediensten en de grenspolitie) in enkele seconden de validiteit van een verdacht reisdocument kunnen nagaan</t>
        </is>
      </c>
      <c r="BZ170" s="2" t="inlineStr">
        <is>
          <t>baza zawierająca dane skradzionych lub utraconych dokumentów podróży|
baza danych SLTD</t>
        </is>
      </c>
      <c r="CA170" s="2" t="inlineStr">
        <is>
          <t>3|
3</t>
        </is>
      </c>
      <c r="CB170" s="2" t="inlineStr">
        <is>
          <t xml:space="preserve">|
</t>
        </is>
      </c>
      <c r="CC170" t="inlineStr">
        <is>
          <t>baza danych Interpolu zawierająca informacje o dokumentach podróży (takich jak paszporty, dowody tożsamości, wizy itd.) zgłoszonych jako skradzione lub utracone</t>
        </is>
      </c>
      <c r="CD170" s="2" t="inlineStr">
        <is>
          <t>SLTD|
base de dados relativa a documentos de viagem furtados e extraviados</t>
        </is>
      </c>
      <c r="CE170" s="2" t="inlineStr">
        <is>
          <t>3|
3</t>
        </is>
      </c>
      <c r="CF170" s="2" t="inlineStr">
        <is>
          <t xml:space="preserve">|
</t>
        </is>
      </c>
      <c r="CG170" t="inlineStr">
        <is>
          <t>Base de dados relativa a documentos de viagem dados como furtados ou extraviados.</t>
        </is>
      </c>
      <c r="CH170" s="2" t="inlineStr">
        <is>
          <t>baza de date SLTD|
baza de date privind documentele de călătorie furate și pierdute</t>
        </is>
      </c>
      <c r="CI170" s="2" t="inlineStr">
        <is>
          <t>3|
3</t>
        </is>
      </c>
      <c r="CJ170" s="2" t="inlineStr">
        <is>
          <t xml:space="preserve">|
</t>
        </is>
      </c>
      <c r="CK170" t="inlineStr">
        <is>
          <t>bază de date a Interpolului care conține informații referitoare la documentele de călătorie (pașapoarte, cărți de identitate, vize etc.) care au fost declarate furate sau pierdute</t>
        </is>
      </c>
      <c r="CL170" s="2" t="inlineStr">
        <is>
          <t>databáza SLTD|
databáza odcudzených a stratených cestovných dokladov</t>
        </is>
      </c>
      <c r="CM170" s="2" t="inlineStr">
        <is>
          <t>3|
3</t>
        </is>
      </c>
      <c r="CN170" s="2" t="inlineStr">
        <is>
          <t xml:space="preserve">|
</t>
        </is>
      </c>
      <c r="CO170" t="inlineStr">
        <is>
          <t>databáza Interpolu, v ktorej sa zhromažďujú údaje o odcudzených alebo stratených cestovných pasoch, občianskych preukazoch a vízach a pod.</t>
        </is>
      </c>
      <c r="CP170" s="2" t="inlineStr">
        <is>
          <t>podatkovna zbirka o ukradenih in izgubljenih potovalnih dokumentih</t>
        </is>
      </c>
      <c r="CQ170" s="2" t="inlineStr">
        <is>
          <t>3</t>
        </is>
      </c>
      <c r="CR170" s="2" t="inlineStr">
        <is>
          <t/>
        </is>
      </c>
      <c r="CS170" t="inlineStr">
        <is>
          <t>podatkovna zbirka o izgubljenih, ukradenih in preklicanih potovalnih listinah, tudi praznih, kot so potni listi, osebne izkaznice, prepustnice ZN ali vizumi</t>
        </is>
      </c>
      <c r="CT170" s="2" t="inlineStr">
        <is>
          <t>SLTD-databas|
databas över stulna och förkomna resehandlingar|
SLTD</t>
        </is>
      </c>
      <c r="CU170" s="2" t="inlineStr">
        <is>
          <t>3|
3|
3</t>
        </is>
      </c>
      <c r="CV170" s="2" t="inlineStr">
        <is>
          <t xml:space="preserve">|
|
</t>
        </is>
      </c>
      <c r="CW170" t="inlineStr">
        <is>
          <t>Interpols databas över stulna och förkomna resehandlingar.</t>
        </is>
      </c>
    </row>
    <row r="171">
      <c r="A171" s="1" t="str">
        <f>HYPERLINK("https://iate.europa.eu/entry/result/928040/all", "928040")</f>
        <v>928040</v>
      </c>
      <c r="B171" t="inlineStr">
        <is>
          <t>POLITICS;EUROPEAN UNION;SOCIAL QUESTIONS</t>
        </is>
      </c>
      <c r="C171" t="inlineStr">
        <is>
          <t>POLITICS|executive power and public service|administrative law;EUROPEAN UNION|European construction|European Union;SOCIAL QUESTIONS|migration</t>
        </is>
      </c>
      <c r="D171" t="inlineStr">
        <is>
          <t>yes</t>
        </is>
      </c>
      <c r="E171" t="inlineStr">
        <is>
          <t/>
        </is>
      </c>
      <c r="F171" s="2" t="inlineStr">
        <is>
          <t>измама на основата на прилика</t>
        </is>
      </c>
      <c r="G171" s="2" t="inlineStr">
        <is>
          <t>3</t>
        </is>
      </c>
      <c r="H171" s="2" t="inlineStr">
        <is>
          <t/>
        </is>
      </c>
      <c r="I171" t="inlineStr">
        <is>
          <t>когато едно лице с цел да получи достъп представя редовния документ на друго лице, с което има прилика</t>
        </is>
      </c>
      <c r="J171" s="2" t="inlineStr">
        <is>
          <t>vydávání se za jinou osobu|
podvod na základě podobného vzhledu</t>
        </is>
      </c>
      <c r="K171" s="2" t="inlineStr">
        <is>
          <t>3|
3</t>
        </is>
      </c>
      <c r="L171" s="2" t="inlineStr">
        <is>
          <t xml:space="preserve">|
</t>
        </is>
      </c>
      <c r="M171" t="inlineStr">
        <is>
          <t>podvod, kdy se určitá osoba dopouští klamu předložením pravého dokladu jiné osoby</t>
        </is>
      </c>
      <c r="N171" s="2" t="inlineStr">
        <is>
          <t>lookalike-svindel</t>
        </is>
      </c>
      <c r="O171" s="2" t="inlineStr">
        <is>
          <t>3</t>
        </is>
      </c>
      <c r="P171" s="2" t="inlineStr">
        <is>
          <t/>
        </is>
      </c>
      <c r="Q171" t="inlineStr">
        <is>
          <t/>
        </is>
      </c>
      <c r="R171" s="2" t="inlineStr">
        <is>
          <t>Doppelgänger-Betrug</t>
        </is>
      </c>
      <c r="S171" s="2" t="inlineStr">
        <is>
          <t>3</t>
        </is>
      </c>
      <c r="T171" s="2" t="inlineStr">
        <is>
          <t/>
        </is>
      </c>
      <c r="U171" t="inlineStr">
        <is>
          <t>Betrug, bei dem der Inhaber eines Dokuments ein Doppelgänger des wirklichen Inhabers ist</t>
        </is>
      </c>
      <c r="V171" s="2" t="inlineStr">
        <is>
          <t>εκμετάλλευση της ομοιότητας</t>
        </is>
      </c>
      <c r="W171" s="2" t="inlineStr">
        <is>
          <t>3</t>
        </is>
      </c>
      <c r="X171" s="2" t="inlineStr">
        <is>
          <t/>
        </is>
      </c>
      <c r="Y171" t="inlineStr">
        <is>
          <t/>
        </is>
      </c>
      <c r="Z171" s="2" t="inlineStr">
        <is>
          <t>impersonation|
look-alike fraud|
lookalike fraud</t>
        </is>
      </c>
      <c r="AA171" s="2" t="inlineStr">
        <is>
          <t>3|
3|
1</t>
        </is>
      </c>
      <c r="AB171" s="2" t="inlineStr">
        <is>
          <t xml:space="preserve">|
|
</t>
        </is>
      </c>
      <c r="AC171" t="inlineStr">
        <is>
          <t>when a person, in order to gain access, presents a genuine document belonging to someone else who he/she resembles</t>
        </is>
      </c>
      <c r="AD171" s="2" t="inlineStr">
        <is>
          <t>fraude basado en la semejanza|
suplantación de identidad aprovechando el parecido físico</t>
        </is>
      </c>
      <c r="AE171" s="2" t="inlineStr">
        <is>
          <t>3|
3</t>
        </is>
      </c>
      <c r="AF171" s="2" t="inlineStr">
        <is>
          <t xml:space="preserve">|
</t>
        </is>
      </c>
      <c r="AG171" t="inlineStr">
        <is>
          <t>Suplantación de identidad que se produce cuando una persona que se parece al titular de un documento de identificación auténtico se hace pasar por el titular.</t>
        </is>
      </c>
      <c r="AH171" s="2" t="inlineStr">
        <is>
          <t>näosarnasuspettus</t>
        </is>
      </c>
      <c r="AI171" s="2" t="inlineStr">
        <is>
          <t>3</t>
        </is>
      </c>
      <c r="AJ171" s="2" t="inlineStr">
        <is>
          <t/>
        </is>
      </c>
      <c r="AK171" t="inlineStr">
        <is>
          <t>kui isik (pettur) kasutab teisele isikule kuuluvat ehtst dokumenti kasutades ära välist sarnasusust</t>
        </is>
      </c>
      <c r="AL171" s="2" t="inlineStr">
        <is>
          <t>toiselle kuuluvan henkilötodistuksen väärinkäyttö|
toisena henkilönä esiintyminen|
samannäköisyyteen perustuva petos</t>
        </is>
      </c>
      <c r="AM171" s="2" t="inlineStr">
        <is>
          <t>3|
3|
2</t>
        </is>
      </c>
      <c r="AN171" s="2" t="inlineStr">
        <is>
          <t xml:space="preserve">|
|
</t>
        </is>
      </c>
      <c r="AO171" t="inlineStr">
        <is>
          <t>oikeudellisesti merkityksellisen tiedon antaminen käyttämällä toisen samannäköisen ihmisen henkilötodistusta, passia, ajokorttia tai muuta sen kaltaista viranomaisen myöntämää todistusta</t>
        </is>
      </c>
      <c r="AP171" s="2" t="inlineStr">
        <is>
          <t>fraude basée sur la ressemblance</t>
        </is>
      </c>
      <c r="AQ171" s="2" t="inlineStr">
        <is>
          <t>3</t>
        </is>
      </c>
      <c r="AR171" s="2" t="inlineStr">
        <is>
          <t/>
        </is>
      </c>
      <c r="AS171" t="inlineStr">
        <is>
          <t>utilisation frauduleuse de documents d'identité, fondée sur une ressemblance physique entre le porteur indélicat et le titulaire</t>
        </is>
      </c>
      <c r="AT171" s="2" t="inlineStr">
        <is>
          <t>calaois bunaithe ar an gcosúlacht</t>
        </is>
      </c>
      <c r="AU171" s="2" t="inlineStr">
        <is>
          <t>3</t>
        </is>
      </c>
      <c r="AV171" s="2" t="inlineStr">
        <is>
          <t/>
        </is>
      </c>
      <c r="AW171" t="inlineStr">
        <is>
          <t/>
        </is>
      </c>
      <c r="AX171" s="2" t="inlineStr">
        <is>
          <t>prijevara na temelju sličnosti</t>
        </is>
      </c>
      <c r="AY171" s="2" t="inlineStr">
        <is>
          <t>3</t>
        </is>
      </c>
      <c r="AZ171" s="2" t="inlineStr">
        <is>
          <t/>
        </is>
      </c>
      <c r="BA171" t="inlineStr">
        <is>
          <t>prijevara pri kojoj je nositelj isprave fizički sličan njezinu stvarnom vlasniku</t>
        </is>
      </c>
      <c r="BB171" s="2" t="inlineStr">
        <is>
          <t>hasonmássággal való visszaélés</t>
        </is>
      </c>
      <c r="BC171" s="2" t="inlineStr">
        <is>
          <t>3</t>
        </is>
      </c>
      <c r="BD171" s="2" t="inlineStr">
        <is>
          <t/>
        </is>
      </c>
      <c r="BE171" t="inlineStr">
        <is>
          <t>olyan ember okmányaival való visszaélés, akinek a kinézete feltűnően hasonlít az elkövetőére</t>
        </is>
      </c>
      <c r="BF171" s="2" t="inlineStr">
        <is>
          <t>frode basata sulla somiglianza</t>
        </is>
      </c>
      <c r="BG171" s="2" t="inlineStr">
        <is>
          <t>3</t>
        </is>
      </c>
      <c r="BH171" s="2" t="inlineStr">
        <is>
          <t/>
        </is>
      </c>
      <c r="BI171" t="inlineStr">
        <is>
          <t>frode d'identità/documentale caratterizzata dal fatto che il possessore del documento è solo una persona che somiglia molto all’effettivo titolare</t>
        </is>
      </c>
      <c r="BJ171" s="2" t="inlineStr">
        <is>
          <t>sukčiavimas naudojant panašaus asmens dokumentą</t>
        </is>
      </c>
      <c r="BK171" s="2" t="inlineStr">
        <is>
          <t>2</t>
        </is>
      </c>
      <c r="BL171" s="2" t="inlineStr">
        <is>
          <t/>
        </is>
      </c>
      <c r="BM171" t="inlineStr">
        <is>
          <t>sukčiavimas, kai asmuo pateikia tikrą į save panašaus asmens dokumentą</t>
        </is>
      </c>
      <c r="BN171" s="2" t="inlineStr">
        <is>
          <t>"līdzinieku" krāpniecība</t>
        </is>
      </c>
      <c r="BO171" s="2" t="inlineStr">
        <is>
          <t>2</t>
        </is>
      </c>
      <c r="BP171" s="2" t="inlineStr">
        <is>
          <t/>
        </is>
      </c>
      <c r="BQ171" t="inlineStr">
        <is>
          <t/>
        </is>
      </c>
      <c r="BR171" s="2" t="inlineStr">
        <is>
          <t>frodi bbażata fuq ix-xebh|
personifikazzjoni|
impustura</t>
        </is>
      </c>
      <c r="BS171" s="2" t="inlineStr">
        <is>
          <t>3|
3|
3</t>
        </is>
      </c>
      <c r="BT171" s="2" t="inlineStr">
        <is>
          <t xml:space="preserve">|
|
</t>
        </is>
      </c>
      <c r="BU171" t="inlineStr">
        <is>
          <t>meta persuna twettaq ingann billi tassumi karattru, identità jew isem ta' xi ħaddieħor, jiġifieri billi tippreżenta dokument ġenwin li jkun jappartjeni lil xi ħadd li jixbahha, biex tikseb aċċess għal xi ħaġa jew għal xi mkien</t>
        </is>
      </c>
      <c r="BV171" s="2" t="inlineStr">
        <is>
          <t>lookalike-fraude</t>
        </is>
      </c>
      <c r="BW171" s="2" t="inlineStr">
        <is>
          <t>3</t>
        </is>
      </c>
      <c r="BX171" s="2" t="inlineStr">
        <is>
          <t/>
        </is>
      </c>
      <c r="BY171" t="inlineStr">
        <is>
          <t>gebruik van een reisdocument door een niet-rechtmatige houder die uiterlijke gelijkenis vertoont met de rechtmatige houder</t>
        </is>
      </c>
      <c r="BZ171" s="2" t="inlineStr">
        <is>
          <t>posługiwanie się dokumentem stwierdzającym tożsamość innej osoby|
posługiwanie się dokumentem przez osobę podobną do prawowitego posiadacza</t>
        </is>
      </c>
      <c r="CA171" s="2" t="inlineStr">
        <is>
          <t>3|
3</t>
        </is>
      </c>
      <c r="CB171" s="2" t="inlineStr">
        <is>
          <t xml:space="preserve">|
</t>
        </is>
      </c>
      <c r="CC171" t="inlineStr">
        <is>
          <t>oszustwo polegające na tym, że dokumentem posługuje się osoba podobna do jego prawowitego posiadacza</t>
        </is>
      </c>
      <c r="CD171" s="2" t="inlineStr">
        <is>
          <t>fraude baseada na parecença|
impostura|
usurpação de identidade</t>
        </is>
      </c>
      <c r="CE171" s="2" t="inlineStr">
        <is>
          <t>2|
3|
3</t>
        </is>
      </c>
      <c r="CF171" s="2" t="inlineStr">
        <is>
          <t xml:space="preserve">|
|
</t>
        </is>
      </c>
      <c r="CG171" t="inlineStr">
        <is>
          <t>Utilização fraudulenta de um documento autêntico por outra pessoa que não o titular desse documento, com base numa certa parecença física do usurpador com o titular.</t>
        </is>
      </c>
      <c r="CH171" s="2" t="inlineStr">
        <is>
          <t>fals privind identitatea, bazat pe asemănare</t>
        </is>
      </c>
      <c r="CI171" s="2" t="inlineStr">
        <is>
          <t>2</t>
        </is>
      </c>
      <c r="CJ171" s="2" t="inlineStr">
        <is>
          <t/>
        </is>
      </c>
      <c r="CK171" t="inlineStr">
        <is>
          <t>identificare sau încercare de identificare prin furt de identitate pe baza trăsăturilor faciale asemănătoare</t>
        </is>
      </c>
      <c r="CL171" s="2" t="inlineStr">
        <is>
          <t>podvod predstieraním identity|
zneužitie identity dvojníkom</t>
        </is>
      </c>
      <c r="CM171" s="2" t="inlineStr">
        <is>
          <t>3|
2</t>
        </is>
      </c>
      <c r="CN171" s="2" t="inlineStr">
        <is>
          <t xml:space="preserve">|
</t>
        </is>
      </c>
      <c r="CO171" t="inlineStr">
        <is>
          <t>podvod, pri ktorom osoba (podvodník) používa pravé doklady inej osoby, na ktorú sa podobá</t>
        </is>
      </c>
      <c r="CP171" s="2" t="inlineStr">
        <is>
          <t>goljufija po podobnosti</t>
        </is>
      </c>
      <c r="CQ171" s="2" t="inlineStr">
        <is>
          <t>3</t>
        </is>
      </c>
      <c r="CR171" s="2" t="inlineStr">
        <is>
          <t/>
        </is>
      </c>
      <c r="CS171" t="inlineStr">
        <is>
          <t/>
        </is>
      </c>
      <c r="CT171" s="2" t="inlineStr">
        <is>
          <t>identitetsmissbruk|
look-alike</t>
        </is>
      </c>
      <c r="CU171" s="2" t="inlineStr">
        <is>
          <t>3|
3</t>
        </is>
      </c>
      <c r="CV171" s="2" t="inlineStr">
        <is>
          <t xml:space="preserve">|
</t>
        </is>
      </c>
      <c r="CW171" t="inlineStr">
        <is>
          <t>bedrägerier där en person som innehar en resehandling inte är den verklige innehavaren utan bara liknar den personen</t>
        </is>
      </c>
    </row>
    <row r="172">
      <c r="A172" s="1" t="str">
        <f>HYPERLINK("https://iate.europa.eu/entry/result/3572372/all", "3572372")</f>
        <v>3572372</v>
      </c>
      <c r="B172" t="inlineStr">
        <is>
          <t>POLITICS;SOCIAL QUESTIONS;EDUCATION AND COMMUNICATIONS</t>
        </is>
      </c>
      <c r="C172" t="inlineStr">
        <is>
          <t>POLITICS|politics and public safety|public safety;SOCIAL QUESTIONS|migration;EDUCATION AND COMMUNICATIONS|communications|communications systems</t>
        </is>
      </c>
      <c r="D172" t="inlineStr">
        <is>
          <t>yes</t>
        </is>
      </c>
      <c r="E172" t="inlineStr">
        <is>
          <t/>
        </is>
      </c>
      <c r="F172" t="inlineStr">
        <is>
          <t/>
        </is>
      </c>
      <c r="G172" t="inlineStr">
        <is>
          <t/>
        </is>
      </c>
      <c r="H172" t="inlineStr">
        <is>
          <t/>
        </is>
      </c>
      <c r="I172" t="inlineStr">
        <is>
          <t/>
        </is>
      </c>
      <c r="J172" t="inlineStr">
        <is>
          <t/>
        </is>
      </c>
      <c r="K172" t="inlineStr">
        <is>
          <t/>
        </is>
      </c>
      <c r="L172" t="inlineStr">
        <is>
          <t/>
        </is>
      </c>
      <c r="M172" t="inlineStr">
        <is>
          <t/>
        </is>
      </c>
      <c r="N172" t="inlineStr">
        <is>
          <t/>
        </is>
      </c>
      <c r="O172" t="inlineStr">
        <is>
          <t/>
        </is>
      </c>
      <c r="P172" t="inlineStr">
        <is>
          <t/>
        </is>
      </c>
      <c r="Q172" t="inlineStr">
        <is>
          <t/>
        </is>
      </c>
      <c r="R172" t="inlineStr">
        <is>
          <t/>
        </is>
      </c>
      <c r="S172" t="inlineStr">
        <is>
          <t/>
        </is>
      </c>
      <c r="T172" t="inlineStr">
        <is>
          <t/>
        </is>
      </c>
      <c r="U172" t="inlineStr">
        <is>
          <t/>
        </is>
      </c>
      <c r="V172" t="inlineStr">
        <is>
          <t/>
        </is>
      </c>
      <c r="W172" t="inlineStr">
        <is>
          <t/>
        </is>
      </c>
      <c r="X172" t="inlineStr">
        <is>
          <t/>
        </is>
      </c>
      <c r="Y172" t="inlineStr">
        <is>
          <t/>
        </is>
      </c>
      <c r="Z172" s="2" t="inlineStr">
        <is>
          <t>national situational picture</t>
        </is>
      </c>
      <c r="AA172" s="2" t="inlineStr">
        <is>
          <t>2</t>
        </is>
      </c>
      <c r="AB172" s="2" t="inlineStr">
        <is>
          <t/>
        </is>
      </c>
      <c r="AC172" t="inlineStr">
        <is>
          <t/>
        </is>
      </c>
      <c r="AD172" t="inlineStr">
        <is>
          <t/>
        </is>
      </c>
      <c r="AE172" t="inlineStr">
        <is>
          <t/>
        </is>
      </c>
      <c r="AF172" t="inlineStr">
        <is>
          <t/>
        </is>
      </c>
      <c r="AG172" t="inlineStr">
        <is>
          <t/>
        </is>
      </c>
      <c r="AH172" t="inlineStr">
        <is>
          <t/>
        </is>
      </c>
      <c r="AI172" t="inlineStr">
        <is>
          <t/>
        </is>
      </c>
      <c r="AJ172" t="inlineStr">
        <is>
          <t/>
        </is>
      </c>
      <c r="AK172" t="inlineStr">
        <is>
          <t/>
        </is>
      </c>
      <c r="AL172" s="2" t="inlineStr">
        <is>
          <t>kansallinen tilannekuva</t>
        </is>
      </c>
      <c r="AM172" s="2" t="inlineStr">
        <is>
          <t>3</t>
        </is>
      </c>
      <c r="AN172" s="2" t="inlineStr">
        <is>
          <t/>
        </is>
      </c>
      <c r="AO172" t="inlineStr">
        <is>
          <t/>
        </is>
      </c>
      <c r="AP172" t="inlineStr">
        <is>
          <t/>
        </is>
      </c>
      <c r="AQ172" t="inlineStr">
        <is>
          <t/>
        </is>
      </c>
      <c r="AR172" t="inlineStr">
        <is>
          <t/>
        </is>
      </c>
      <c r="AS172" t="inlineStr">
        <is>
          <t/>
        </is>
      </c>
      <c r="AT172" s="2" t="inlineStr">
        <is>
          <t>an pictiúr de dhálaí náisiúnta</t>
        </is>
      </c>
      <c r="AU172" s="2" t="inlineStr">
        <is>
          <t>3</t>
        </is>
      </c>
      <c r="AV172" s="2" t="inlineStr">
        <is>
          <t/>
        </is>
      </c>
      <c r="AW172" t="inlineStr">
        <is>
          <t/>
        </is>
      </c>
      <c r="AX172" t="inlineStr">
        <is>
          <t/>
        </is>
      </c>
      <c r="AY172" t="inlineStr">
        <is>
          <t/>
        </is>
      </c>
      <c r="AZ172" t="inlineStr">
        <is>
          <t/>
        </is>
      </c>
      <c r="BA172" t="inlineStr">
        <is>
          <t/>
        </is>
      </c>
      <c r="BB172" t="inlineStr">
        <is>
          <t/>
        </is>
      </c>
      <c r="BC172" t="inlineStr">
        <is>
          <t/>
        </is>
      </c>
      <c r="BD172" t="inlineStr">
        <is>
          <t/>
        </is>
      </c>
      <c r="BE172" t="inlineStr">
        <is>
          <t/>
        </is>
      </c>
      <c r="BF172" s="2" t="inlineStr">
        <is>
          <t>quadro situazionale nazionale</t>
        </is>
      </c>
      <c r="BG172" s="2" t="inlineStr">
        <is>
          <t>3</t>
        </is>
      </c>
      <c r="BH172" s="2" t="inlineStr">
        <is>
          <t/>
        </is>
      </c>
      <c r="BI172" t="inlineStr">
        <is>
          <t/>
        </is>
      </c>
      <c r="BJ172" t="inlineStr">
        <is>
          <t/>
        </is>
      </c>
      <c r="BK172" t="inlineStr">
        <is>
          <t/>
        </is>
      </c>
      <c r="BL172" t="inlineStr">
        <is>
          <t/>
        </is>
      </c>
      <c r="BM172" t="inlineStr">
        <is>
          <t/>
        </is>
      </c>
      <c r="BN172" t="inlineStr">
        <is>
          <t/>
        </is>
      </c>
      <c r="BO172" t="inlineStr">
        <is>
          <t/>
        </is>
      </c>
      <c r="BP172" t="inlineStr">
        <is>
          <t/>
        </is>
      </c>
      <c r="BQ172" t="inlineStr">
        <is>
          <t/>
        </is>
      </c>
      <c r="BR172" t="inlineStr">
        <is>
          <t/>
        </is>
      </c>
      <c r="BS172" t="inlineStr">
        <is>
          <t/>
        </is>
      </c>
      <c r="BT172" t="inlineStr">
        <is>
          <t/>
        </is>
      </c>
      <c r="BU172" t="inlineStr">
        <is>
          <t/>
        </is>
      </c>
      <c r="BV172" t="inlineStr">
        <is>
          <t/>
        </is>
      </c>
      <c r="BW172" t="inlineStr">
        <is>
          <t/>
        </is>
      </c>
      <c r="BX172" t="inlineStr">
        <is>
          <t/>
        </is>
      </c>
      <c r="BY172" t="inlineStr">
        <is>
          <t/>
        </is>
      </c>
      <c r="BZ172" t="inlineStr">
        <is>
          <t/>
        </is>
      </c>
      <c r="CA172" t="inlineStr">
        <is>
          <t/>
        </is>
      </c>
      <c r="CB172" t="inlineStr">
        <is>
          <t/>
        </is>
      </c>
      <c r="CC172" t="inlineStr">
        <is>
          <t/>
        </is>
      </c>
      <c r="CD172" t="inlineStr">
        <is>
          <t/>
        </is>
      </c>
      <c r="CE172" t="inlineStr">
        <is>
          <t/>
        </is>
      </c>
      <c r="CF172" t="inlineStr">
        <is>
          <t/>
        </is>
      </c>
      <c r="CG172" t="inlineStr">
        <is>
          <t/>
        </is>
      </c>
      <c r="CH172" t="inlineStr">
        <is>
          <t/>
        </is>
      </c>
      <c r="CI172" t="inlineStr">
        <is>
          <t/>
        </is>
      </c>
      <c r="CJ172" t="inlineStr">
        <is>
          <t/>
        </is>
      </c>
      <c r="CK172" t="inlineStr">
        <is>
          <t/>
        </is>
      </c>
      <c r="CL172" t="inlineStr">
        <is>
          <t/>
        </is>
      </c>
      <c r="CM172" t="inlineStr">
        <is>
          <t/>
        </is>
      </c>
      <c r="CN172" t="inlineStr">
        <is>
          <t/>
        </is>
      </c>
      <c r="CO172" t="inlineStr">
        <is>
          <t/>
        </is>
      </c>
      <c r="CP172" t="inlineStr">
        <is>
          <t/>
        </is>
      </c>
      <c r="CQ172" t="inlineStr">
        <is>
          <t/>
        </is>
      </c>
      <c r="CR172" t="inlineStr">
        <is>
          <t/>
        </is>
      </c>
      <c r="CS172" t="inlineStr">
        <is>
          <t/>
        </is>
      </c>
      <c r="CT172" t="inlineStr">
        <is>
          <t/>
        </is>
      </c>
      <c r="CU172" t="inlineStr">
        <is>
          <t/>
        </is>
      </c>
      <c r="CV172" t="inlineStr">
        <is>
          <t/>
        </is>
      </c>
      <c r="CW172" t="inlineStr">
        <is>
          <t/>
        </is>
      </c>
    </row>
    <row r="173">
      <c r="A173" s="1" t="str">
        <f>HYPERLINK("https://iate.europa.eu/entry/result/3572365/all", "3572365")</f>
        <v>3572365</v>
      </c>
      <c r="B173" t="inlineStr">
        <is>
          <t>POLITICS;SOCIAL QUESTIONS;EDUCATION AND COMMUNICATIONS</t>
        </is>
      </c>
      <c r="C173" t="inlineStr">
        <is>
          <t>POLITICS|politics and public safety|public safety;SOCIAL QUESTIONS|migration;EDUCATION AND COMMUNICATIONS|communications|communications systems</t>
        </is>
      </c>
      <c r="D173" t="inlineStr">
        <is>
          <t>yes</t>
        </is>
      </c>
      <c r="E173" t="inlineStr">
        <is>
          <t/>
        </is>
      </c>
      <c r="F173" t="inlineStr">
        <is>
          <t/>
        </is>
      </c>
      <c r="G173" t="inlineStr">
        <is>
          <t/>
        </is>
      </c>
      <c r="H173" t="inlineStr">
        <is>
          <t/>
        </is>
      </c>
      <c r="I173" t="inlineStr">
        <is>
          <t/>
        </is>
      </c>
      <c r="J173" t="inlineStr">
        <is>
          <t/>
        </is>
      </c>
      <c r="K173" t="inlineStr">
        <is>
          <t/>
        </is>
      </c>
      <c r="L173" t="inlineStr">
        <is>
          <t/>
        </is>
      </c>
      <c r="M173" t="inlineStr">
        <is>
          <t/>
        </is>
      </c>
      <c r="N173" t="inlineStr">
        <is>
          <t/>
        </is>
      </c>
      <c r="O173" t="inlineStr">
        <is>
          <t/>
        </is>
      </c>
      <c r="P173" t="inlineStr">
        <is>
          <t/>
        </is>
      </c>
      <c r="Q173" t="inlineStr">
        <is>
          <t/>
        </is>
      </c>
      <c r="R173" t="inlineStr">
        <is>
          <t/>
        </is>
      </c>
      <c r="S173" t="inlineStr">
        <is>
          <t/>
        </is>
      </c>
      <c r="T173" t="inlineStr">
        <is>
          <t/>
        </is>
      </c>
      <c r="U173" t="inlineStr">
        <is>
          <t/>
        </is>
      </c>
      <c r="V173" t="inlineStr">
        <is>
          <t/>
        </is>
      </c>
      <c r="W173" t="inlineStr">
        <is>
          <t/>
        </is>
      </c>
      <c r="X173" t="inlineStr">
        <is>
          <t/>
        </is>
      </c>
      <c r="Y173" t="inlineStr">
        <is>
          <t/>
        </is>
      </c>
      <c r="Z173" s="2" t="inlineStr">
        <is>
          <t>events layer</t>
        </is>
      </c>
      <c r="AA173" s="2" t="inlineStr">
        <is>
          <t>3</t>
        </is>
      </c>
      <c r="AB173" s="2" t="inlineStr">
        <is>
          <t/>
        </is>
      </c>
      <c r="AC173" t="inlineStr">
        <is>
          <t/>
        </is>
      </c>
      <c r="AD173" t="inlineStr">
        <is>
          <t/>
        </is>
      </c>
      <c r="AE173" t="inlineStr">
        <is>
          <t/>
        </is>
      </c>
      <c r="AF173" t="inlineStr">
        <is>
          <t/>
        </is>
      </c>
      <c r="AG173" t="inlineStr">
        <is>
          <t/>
        </is>
      </c>
      <c r="AH173" t="inlineStr">
        <is>
          <t/>
        </is>
      </c>
      <c r="AI173" t="inlineStr">
        <is>
          <t/>
        </is>
      </c>
      <c r="AJ173" t="inlineStr">
        <is>
          <t/>
        </is>
      </c>
      <c r="AK173" t="inlineStr">
        <is>
          <t/>
        </is>
      </c>
      <c r="AL173" s="2" t="inlineStr">
        <is>
          <t>tapahtumatietotaso</t>
        </is>
      </c>
      <c r="AM173" s="2" t="inlineStr">
        <is>
          <t>3</t>
        </is>
      </c>
      <c r="AN173" s="2" t="inlineStr">
        <is>
          <t/>
        </is>
      </c>
      <c r="AO173" t="inlineStr">
        <is>
          <t/>
        </is>
      </c>
      <c r="AP173" t="inlineStr">
        <is>
          <t/>
        </is>
      </c>
      <c r="AQ173" t="inlineStr">
        <is>
          <t/>
        </is>
      </c>
      <c r="AR173" t="inlineStr">
        <is>
          <t/>
        </is>
      </c>
      <c r="AS173" t="inlineStr">
        <is>
          <t/>
        </is>
      </c>
      <c r="AT173" s="2" t="inlineStr">
        <is>
          <t>sraith tarluithe</t>
        </is>
      </c>
      <c r="AU173" s="2" t="inlineStr">
        <is>
          <t>3</t>
        </is>
      </c>
      <c r="AV173" s="2" t="inlineStr">
        <is>
          <t/>
        </is>
      </c>
      <c r="AW173" t="inlineStr">
        <is>
          <t/>
        </is>
      </c>
      <c r="AX173" t="inlineStr">
        <is>
          <t/>
        </is>
      </c>
      <c r="AY173" t="inlineStr">
        <is>
          <t/>
        </is>
      </c>
      <c r="AZ173" t="inlineStr">
        <is>
          <t/>
        </is>
      </c>
      <c r="BA173" t="inlineStr">
        <is>
          <t/>
        </is>
      </c>
      <c r="BB173" t="inlineStr">
        <is>
          <t/>
        </is>
      </c>
      <c r="BC173" t="inlineStr">
        <is>
          <t/>
        </is>
      </c>
      <c r="BD173" t="inlineStr">
        <is>
          <t/>
        </is>
      </c>
      <c r="BE173" t="inlineStr">
        <is>
          <t/>
        </is>
      </c>
      <c r="BF173" t="inlineStr">
        <is>
          <t/>
        </is>
      </c>
      <c r="BG173" t="inlineStr">
        <is>
          <t/>
        </is>
      </c>
      <c r="BH173" t="inlineStr">
        <is>
          <t/>
        </is>
      </c>
      <c r="BI173" t="inlineStr">
        <is>
          <t/>
        </is>
      </c>
      <c r="BJ173" t="inlineStr">
        <is>
          <t/>
        </is>
      </c>
      <c r="BK173" t="inlineStr">
        <is>
          <t/>
        </is>
      </c>
      <c r="BL173" t="inlineStr">
        <is>
          <t/>
        </is>
      </c>
      <c r="BM173" t="inlineStr">
        <is>
          <t/>
        </is>
      </c>
      <c r="BN173" t="inlineStr">
        <is>
          <t/>
        </is>
      </c>
      <c r="BO173" t="inlineStr">
        <is>
          <t/>
        </is>
      </c>
      <c r="BP173" t="inlineStr">
        <is>
          <t/>
        </is>
      </c>
      <c r="BQ173" t="inlineStr">
        <is>
          <t/>
        </is>
      </c>
      <c r="BR173" t="inlineStr">
        <is>
          <t/>
        </is>
      </c>
      <c r="BS173" t="inlineStr">
        <is>
          <t/>
        </is>
      </c>
      <c r="BT173" t="inlineStr">
        <is>
          <t/>
        </is>
      </c>
      <c r="BU173" t="inlineStr">
        <is>
          <t/>
        </is>
      </c>
      <c r="BV173" t="inlineStr">
        <is>
          <t/>
        </is>
      </c>
      <c r="BW173" t="inlineStr">
        <is>
          <t/>
        </is>
      </c>
      <c r="BX173" t="inlineStr">
        <is>
          <t/>
        </is>
      </c>
      <c r="BY173" t="inlineStr">
        <is>
          <t/>
        </is>
      </c>
      <c r="BZ173" t="inlineStr">
        <is>
          <t/>
        </is>
      </c>
      <c r="CA173" t="inlineStr">
        <is>
          <t/>
        </is>
      </c>
      <c r="CB173" t="inlineStr">
        <is>
          <t/>
        </is>
      </c>
      <c r="CC173" t="inlineStr">
        <is>
          <t/>
        </is>
      </c>
      <c r="CD173" t="inlineStr">
        <is>
          <t/>
        </is>
      </c>
      <c r="CE173" t="inlineStr">
        <is>
          <t/>
        </is>
      </c>
      <c r="CF173" t="inlineStr">
        <is>
          <t/>
        </is>
      </c>
      <c r="CG173" t="inlineStr">
        <is>
          <t/>
        </is>
      </c>
      <c r="CH173" t="inlineStr">
        <is>
          <t/>
        </is>
      </c>
      <c r="CI173" t="inlineStr">
        <is>
          <t/>
        </is>
      </c>
      <c r="CJ173" t="inlineStr">
        <is>
          <t/>
        </is>
      </c>
      <c r="CK173" t="inlineStr">
        <is>
          <t/>
        </is>
      </c>
      <c r="CL173" t="inlineStr">
        <is>
          <t/>
        </is>
      </c>
      <c r="CM173" t="inlineStr">
        <is>
          <t/>
        </is>
      </c>
      <c r="CN173" t="inlineStr">
        <is>
          <t/>
        </is>
      </c>
      <c r="CO173" t="inlineStr">
        <is>
          <t/>
        </is>
      </c>
      <c r="CP173" t="inlineStr">
        <is>
          <t/>
        </is>
      </c>
      <c r="CQ173" t="inlineStr">
        <is>
          <t/>
        </is>
      </c>
      <c r="CR173" t="inlineStr">
        <is>
          <t/>
        </is>
      </c>
      <c r="CS173" t="inlineStr">
        <is>
          <t/>
        </is>
      </c>
      <c r="CT173" t="inlineStr">
        <is>
          <t/>
        </is>
      </c>
      <c r="CU173" t="inlineStr">
        <is>
          <t/>
        </is>
      </c>
      <c r="CV173" t="inlineStr">
        <is>
          <t/>
        </is>
      </c>
      <c r="CW173" t="inlineStr">
        <is>
          <t/>
        </is>
      </c>
    </row>
    <row r="174">
      <c r="A174" s="1" t="str">
        <f>HYPERLINK("https://iate.europa.eu/entry/result/3572289/all", "3572289")</f>
        <v>3572289</v>
      </c>
      <c r="B174" t="inlineStr">
        <is>
          <t>INTERNATIONAL RELATIONS;TRANSPORT</t>
        </is>
      </c>
      <c r="C174" t="inlineStr">
        <is>
          <t>INTERNATIONAL RELATIONS|defence;TRANSPORT|maritime and inland waterway transport|maritime transport</t>
        </is>
      </c>
      <c r="D174" t="inlineStr">
        <is>
          <t>yes</t>
        </is>
      </c>
      <c r="E174" t="inlineStr">
        <is>
          <t/>
        </is>
      </c>
      <c r="F174" t="inlineStr">
        <is>
          <t/>
        </is>
      </c>
      <c r="G174" t="inlineStr">
        <is>
          <t/>
        </is>
      </c>
      <c r="H174" t="inlineStr">
        <is>
          <t/>
        </is>
      </c>
      <c r="I174" t="inlineStr">
        <is>
          <t/>
        </is>
      </c>
      <c r="J174" t="inlineStr">
        <is>
          <t/>
        </is>
      </c>
      <c r="K174" t="inlineStr">
        <is>
          <t/>
        </is>
      </c>
      <c r="L174" t="inlineStr">
        <is>
          <t/>
        </is>
      </c>
      <c r="M174" t="inlineStr">
        <is>
          <t/>
        </is>
      </c>
      <c r="N174" t="inlineStr">
        <is>
          <t/>
        </is>
      </c>
      <c r="O174" t="inlineStr">
        <is>
          <t/>
        </is>
      </c>
      <c r="P174" t="inlineStr">
        <is>
          <t/>
        </is>
      </c>
      <c r="Q174" t="inlineStr">
        <is>
          <t/>
        </is>
      </c>
      <c r="R174" t="inlineStr">
        <is>
          <t/>
        </is>
      </c>
      <c r="S174" t="inlineStr">
        <is>
          <t/>
        </is>
      </c>
      <c r="T174" t="inlineStr">
        <is>
          <t/>
        </is>
      </c>
      <c r="U174" t="inlineStr">
        <is>
          <t/>
        </is>
      </c>
      <c r="V174" t="inlineStr">
        <is>
          <t/>
        </is>
      </c>
      <c r="W174" t="inlineStr">
        <is>
          <t/>
        </is>
      </c>
      <c r="X174" t="inlineStr">
        <is>
          <t/>
        </is>
      </c>
      <c r="Y174" t="inlineStr">
        <is>
          <t/>
        </is>
      </c>
      <c r="Z174" s="2" t="inlineStr">
        <is>
          <t>coastal patrol vessel|
coast patrol vessel|
CPV</t>
        </is>
      </c>
      <c r="AA174" s="2" t="inlineStr">
        <is>
          <t>3|
3|
3</t>
        </is>
      </c>
      <c r="AB174" s="2" t="inlineStr">
        <is>
          <t xml:space="preserve">|
|
</t>
        </is>
      </c>
      <c r="AC174" t="inlineStr">
        <is>
          <t/>
        </is>
      </c>
      <c r="AD174" t="inlineStr">
        <is>
          <t/>
        </is>
      </c>
      <c r="AE174" t="inlineStr">
        <is>
          <t/>
        </is>
      </c>
      <c r="AF174" t="inlineStr">
        <is>
          <t/>
        </is>
      </c>
      <c r="AG174" t="inlineStr">
        <is>
          <t/>
        </is>
      </c>
      <c r="AH174" t="inlineStr">
        <is>
          <t/>
        </is>
      </c>
      <c r="AI174" t="inlineStr">
        <is>
          <t/>
        </is>
      </c>
      <c r="AJ174" t="inlineStr">
        <is>
          <t/>
        </is>
      </c>
      <c r="AK174" t="inlineStr">
        <is>
          <t/>
        </is>
      </c>
      <c r="AL174" t="inlineStr">
        <is>
          <t/>
        </is>
      </c>
      <c r="AM174" t="inlineStr">
        <is>
          <t/>
        </is>
      </c>
      <c r="AN174" t="inlineStr">
        <is>
          <t/>
        </is>
      </c>
      <c r="AO174" t="inlineStr">
        <is>
          <t/>
        </is>
      </c>
      <c r="AP174" t="inlineStr">
        <is>
          <t/>
        </is>
      </c>
      <c r="AQ174" t="inlineStr">
        <is>
          <t/>
        </is>
      </c>
      <c r="AR174" t="inlineStr">
        <is>
          <t/>
        </is>
      </c>
      <c r="AS174" t="inlineStr">
        <is>
          <t/>
        </is>
      </c>
      <c r="AT174" s="2" t="inlineStr">
        <is>
          <t>soitheach patróil cósta</t>
        </is>
      </c>
      <c r="AU174" s="2" t="inlineStr">
        <is>
          <t>3</t>
        </is>
      </c>
      <c r="AV174" s="2" t="inlineStr">
        <is>
          <t/>
        </is>
      </c>
      <c r="AW174" t="inlineStr">
        <is>
          <t/>
        </is>
      </c>
      <c r="AX174" t="inlineStr">
        <is>
          <t/>
        </is>
      </c>
      <c r="AY174" t="inlineStr">
        <is>
          <t/>
        </is>
      </c>
      <c r="AZ174" t="inlineStr">
        <is>
          <t/>
        </is>
      </c>
      <c r="BA174" t="inlineStr">
        <is>
          <t/>
        </is>
      </c>
      <c r="BB174" s="2" t="inlineStr">
        <is>
          <t>parti járőrhajó|
part menti járőrhajó|
CPV</t>
        </is>
      </c>
      <c r="BC174" s="2" t="inlineStr">
        <is>
          <t>3|
4|
4</t>
        </is>
      </c>
      <c r="BD174" s="2" t="inlineStr">
        <is>
          <t xml:space="preserve">|
preferred|
</t>
        </is>
      </c>
      <c r="BE174" t="inlineStr">
        <is>
          <t/>
        </is>
      </c>
      <c r="BF174" t="inlineStr">
        <is>
          <t/>
        </is>
      </c>
      <c r="BG174" t="inlineStr">
        <is>
          <t/>
        </is>
      </c>
      <c r="BH174" t="inlineStr">
        <is>
          <t/>
        </is>
      </c>
      <c r="BI174" t="inlineStr">
        <is>
          <t/>
        </is>
      </c>
      <c r="BJ174" t="inlineStr">
        <is>
          <t/>
        </is>
      </c>
      <c r="BK174" t="inlineStr">
        <is>
          <t/>
        </is>
      </c>
      <c r="BL174" t="inlineStr">
        <is>
          <t/>
        </is>
      </c>
      <c r="BM174" t="inlineStr">
        <is>
          <t/>
        </is>
      </c>
      <c r="BN174" t="inlineStr">
        <is>
          <t/>
        </is>
      </c>
      <c r="BO174" t="inlineStr">
        <is>
          <t/>
        </is>
      </c>
      <c r="BP174" t="inlineStr">
        <is>
          <t/>
        </is>
      </c>
      <c r="BQ174" t="inlineStr">
        <is>
          <t/>
        </is>
      </c>
      <c r="BR174" t="inlineStr">
        <is>
          <t/>
        </is>
      </c>
      <c r="BS174" t="inlineStr">
        <is>
          <t/>
        </is>
      </c>
      <c r="BT174" t="inlineStr">
        <is>
          <t/>
        </is>
      </c>
      <c r="BU174" t="inlineStr">
        <is>
          <t/>
        </is>
      </c>
      <c r="BV174" t="inlineStr">
        <is>
          <t/>
        </is>
      </c>
      <c r="BW174" t="inlineStr">
        <is>
          <t/>
        </is>
      </c>
      <c r="BX174" t="inlineStr">
        <is>
          <t/>
        </is>
      </c>
      <c r="BY174" t="inlineStr">
        <is>
          <t/>
        </is>
      </c>
      <c r="BZ174" s="2" t="inlineStr">
        <is>
          <t>statek patrolujący rejony przybrzeżne|
przybrzeżny okręt patrolowy|
kuter patrolowy</t>
        </is>
      </c>
      <c r="CA174" s="2" t="inlineStr">
        <is>
          <t>2|
3|
2</t>
        </is>
      </c>
      <c r="CB174" s="2" t="inlineStr">
        <is>
          <t xml:space="preserve">|
|
</t>
        </is>
      </c>
      <c r="CC174" t="inlineStr">
        <is>
          <t/>
        </is>
      </c>
      <c r="CD174" t="inlineStr">
        <is>
          <t/>
        </is>
      </c>
      <c r="CE174" t="inlineStr">
        <is>
          <t/>
        </is>
      </c>
      <c r="CF174" t="inlineStr">
        <is>
          <t/>
        </is>
      </c>
      <c r="CG174" t="inlineStr">
        <is>
          <t/>
        </is>
      </c>
      <c r="CH174" t="inlineStr">
        <is>
          <t/>
        </is>
      </c>
      <c r="CI174" t="inlineStr">
        <is>
          <t/>
        </is>
      </c>
      <c r="CJ174" t="inlineStr">
        <is>
          <t/>
        </is>
      </c>
      <c r="CK174" t="inlineStr">
        <is>
          <t/>
        </is>
      </c>
      <c r="CL174" t="inlineStr">
        <is>
          <t/>
        </is>
      </c>
      <c r="CM174" t="inlineStr">
        <is>
          <t/>
        </is>
      </c>
      <c r="CN174" t="inlineStr">
        <is>
          <t/>
        </is>
      </c>
      <c r="CO174" t="inlineStr">
        <is>
          <t/>
        </is>
      </c>
      <c r="CP174" t="inlineStr">
        <is>
          <t/>
        </is>
      </c>
      <c r="CQ174" t="inlineStr">
        <is>
          <t/>
        </is>
      </c>
      <c r="CR174" t="inlineStr">
        <is>
          <t/>
        </is>
      </c>
      <c r="CS174" t="inlineStr">
        <is>
          <t/>
        </is>
      </c>
      <c r="CT174" t="inlineStr">
        <is>
          <t/>
        </is>
      </c>
      <c r="CU174" t="inlineStr">
        <is>
          <t/>
        </is>
      </c>
      <c r="CV174" t="inlineStr">
        <is>
          <t/>
        </is>
      </c>
      <c r="CW174" t="inlineStr">
        <is>
          <t/>
        </is>
      </c>
    </row>
    <row r="175">
      <c r="A175" s="1" t="str">
        <f>HYPERLINK("https://iate.europa.eu/entry/result/3572290/all", "3572290")</f>
        <v>3572290</v>
      </c>
      <c r="B175" t="inlineStr">
        <is>
          <t>INTERNATIONAL RELATIONS;TRANSPORT</t>
        </is>
      </c>
      <c r="C175" t="inlineStr">
        <is>
          <t>INTERNATIONAL RELATIONS|defence;TRANSPORT|maritime and inland waterway transport|maritime transport</t>
        </is>
      </c>
      <c r="D175" t="inlineStr">
        <is>
          <t>yes</t>
        </is>
      </c>
      <c r="E175" t="inlineStr">
        <is>
          <t/>
        </is>
      </c>
      <c r="F175" t="inlineStr">
        <is>
          <t/>
        </is>
      </c>
      <c r="G175" t="inlineStr">
        <is>
          <t/>
        </is>
      </c>
      <c r="H175" t="inlineStr">
        <is>
          <t/>
        </is>
      </c>
      <c r="I175" t="inlineStr">
        <is>
          <t/>
        </is>
      </c>
      <c r="J175" t="inlineStr">
        <is>
          <t/>
        </is>
      </c>
      <c r="K175" t="inlineStr">
        <is>
          <t/>
        </is>
      </c>
      <c r="L175" t="inlineStr">
        <is>
          <t/>
        </is>
      </c>
      <c r="M175" t="inlineStr">
        <is>
          <t/>
        </is>
      </c>
      <c r="N175" t="inlineStr">
        <is>
          <t/>
        </is>
      </c>
      <c r="O175" t="inlineStr">
        <is>
          <t/>
        </is>
      </c>
      <c r="P175" t="inlineStr">
        <is>
          <t/>
        </is>
      </c>
      <c r="Q175" t="inlineStr">
        <is>
          <t/>
        </is>
      </c>
      <c r="R175" t="inlineStr">
        <is>
          <t/>
        </is>
      </c>
      <c r="S175" t="inlineStr">
        <is>
          <t/>
        </is>
      </c>
      <c r="T175" t="inlineStr">
        <is>
          <t/>
        </is>
      </c>
      <c r="U175" t="inlineStr">
        <is>
          <t/>
        </is>
      </c>
      <c r="V175" t="inlineStr">
        <is>
          <t/>
        </is>
      </c>
      <c r="W175" t="inlineStr">
        <is>
          <t/>
        </is>
      </c>
      <c r="X175" t="inlineStr">
        <is>
          <t/>
        </is>
      </c>
      <c r="Y175" t="inlineStr">
        <is>
          <t/>
        </is>
      </c>
      <c r="Z175" s="2" t="inlineStr">
        <is>
          <t>coastal patrol boat|
CPB|
coast patrol boat</t>
        </is>
      </c>
      <c r="AA175" s="2" t="inlineStr">
        <is>
          <t>3|
3|
3</t>
        </is>
      </c>
      <c r="AB175" s="2" t="inlineStr">
        <is>
          <t xml:space="preserve">|
|
</t>
        </is>
      </c>
      <c r="AC175" t="inlineStr">
        <is>
          <t/>
        </is>
      </c>
      <c r="AD175" t="inlineStr">
        <is>
          <t/>
        </is>
      </c>
      <c r="AE175" t="inlineStr">
        <is>
          <t/>
        </is>
      </c>
      <c r="AF175" t="inlineStr">
        <is>
          <t/>
        </is>
      </c>
      <c r="AG175" t="inlineStr">
        <is>
          <t/>
        </is>
      </c>
      <c r="AH175" t="inlineStr">
        <is>
          <t/>
        </is>
      </c>
      <c r="AI175" t="inlineStr">
        <is>
          <t/>
        </is>
      </c>
      <c r="AJ175" t="inlineStr">
        <is>
          <t/>
        </is>
      </c>
      <c r="AK175" t="inlineStr">
        <is>
          <t/>
        </is>
      </c>
      <c r="AL175" t="inlineStr">
        <is>
          <t/>
        </is>
      </c>
      <c r="AM175" t="inlineStr">
        <is>
          <t/>
        </is>
      </c>
      <c r="AN175" t="inlineStr">
        <is>
          <t/>
        </is>
      </c>
      <c r="AO175" t="inlineStr">
        <is>
          <t/>
        </is>
      </c>
      <c r="AP175" t="inlineStr">
        <is>
          <t/>
        </is>
      </c>
      <c r="AQ175" t="inlineStr">
        <is>
          <t/>
        </is>
      </c>
      <c r="AR175" t="inlineStr">
        <is>
          <t/>
        </is>
      </c>
      <c r="AS175" t="inlineStr">
        <is>
          <t/>
        </is>
      </c>
      <c r="AT175" s="2" t="inlineStr">
        <is>
          <t>bád patróil cósta</t>
        </is>
      </c>
      <c r="AU175" s="2" t="inlineStr">
        <is>
          <t>3</t>
        </is>
      </c>
      <c r="AV175" s="2" t="inlineStr">
        <is>
          <t/>
        </is>
      </c>
      <c r="AW175" t="inlineStr">
        <is>
          <t/>
        </is>
      </c>
      <c r="AX175" t="inlineStr">
        <is>
          <t/>
        </is>
      </c>
      <c r="AY175" t="inlineStr">
        <is>
          <t/>
        </is>
      </c>
      <c r="AZ175" t="inlineStr">
        <is>
          <t/>
        </is>
      </c>
      <c r="BA175" t="inlineStr">
        <is>
          <t/>
        </is>
      </c>
      <c r="BB175" s="2" t="inlineStr">
        <is>
          <t>part menti járőrcsónak|
kisebb parti járőrhajó|
CPB</t>
        </is>
      </c>
      <c r="BC175" s="2" t="inlineStr">
        <is>
          <t>4|
3|
4</t>
        </is>
      </c>
      <c r="BD175" s="2" t="inlineStr">
        <is>
          <t xml:space="preserve">preferred|
|
</t>
        </is>
      </c>
      <c r="BE175" t="inlineStr">
        <is>
          <t/>
        </is>
      </c>
      <c r="BF175" t="inlineStr">
        <is>
          <t/>
        </is>
      </c>
      <c r="BG175" t="inlineStr">
        <is>
          <t/>
        </is>
      </c>
      <c r="BH175" t="inlineStr">
        <is>
          <t/>
        </is>
      </c>
      <c r="BI175" t="inlineStr">
        <is>
          <t/>
        </is>
      </c>
      <c r="BJ175" t="inlineStr">
        <is>
          <t/>
        </is>
      </c>
      <c r="BK175" t="inlineStr">
        <is>
          <t/>
        </is>
      </c>
      <c r="BL175" t="inlineStr">
        <is>
          <t/>
        </is>
      </c>
      <c r="BM175" t="inlineStr">
        <is>
          <t/>
        </is>
      </c>
      <c r="BN175" t="inlineStr">
        <is>
          <t/>
        </is>
      </c>
      <c r="BO175" t="inlineStr">
        <is>
          <t/>
        </is>
      </c>
      <c r="BP175" t="inlineStr">
        <is>
          <t/>
        </is>
      </c>
      <c r="BQ175" t="inlineStr">
        <is>
          <t/>
        </is>
      </c>
      <c r="BR175" t="inlineStr">
        <is>
          <t/>
        </is>
      </c>
      <c r="BS175" t="inlineStr">
        <is>
          <t/>
        </is>
      </c>
      <c r="BT175" t="inlineStr">
        <is>
          <t/>
        </is>
      </c>
      <c r="BU175" t="inlineStr">
        <is>
          <t/>
        </is>
      </c>
      <c r="BV175" t="inlineStr">
        <is>
          <t/>
        </is>
      </c>
      <c r="BW175" t="inlineStr">
        <is>
          <t/>
        </is>
      </c>
      <c r="BX175" t="inlineStr">
        <is>
          <t/>
        </is>
      </c>
      <c r="BY175" t="inlineStr">
        <is>
          <t/>
        </is>
      </c>
      <c r="BZ175" t="inlineStr">
        <is>
          <t/>
        </is>
      </c>
      <c r="CA175" t="inlineStr">
        <is>
          <t/>
        </is>
      </c>
      <c r="CB175" t="inlineStr">
        <is>
          <t/>
        </is>
      </c>
      <c r="CC175" t="inlineStr">
        <is>
          <t/>
        </is>
      </c>
      <c r="CD175" t="inlineStr">
        <is>
          <t/>
        </is>
      </c>
      <c r="CE175" t="inlineStr">
        <is>
          <t/>
        </is>
      </c>
      <c r="CF175" t="inlineStr">
        <is>
          <t/>
        </is>
      </c>
      <c r="CG175" t="inlineStr">
        <is>
          <t/>
        </is>
      </c>
      <c r="CH175" t="inlineStr">
        <is>
          <t/>
        </is>
      </c>
      <c r="CI175" t="inlineStr">
        <is>
          <t/>
        </is>
      </c>
      <c r="CJ175" t="inlineStr">
        <is>
          <t/>
        </is>
      </c>
      <c r="CK175" t="inlineStr">
        <is>
          <t/>
        </is>
      </c>
      <c r="CL175" t="inlineStr">
        <is>
          <t/>
        </is>
      </c>
      <c r="CM175" t="inlineStr">
        <is>
          <t/>
        </is>
      </c>
      <c r="CN175" t="inlineStr">
        <is>
          <t/>
        </is>
      </c>
      <c r="CO175" t="inlineStr">
        <is>
          <t/>
        </is>
      </c>
      <c r="CP175" t="inlineStr">
        <is>
          <t/>
        </is>
      </c>
      <c r="CQ175" t="inlineStr">
        <is>
          <t/>
        </is>
      </c>
      <c r="CR175" t="inlineStr">
        <is>
          <t/>
        </is>
      </c>
      <c r="CS175" t="inlineStr">
        <is>
          <t/>
        </is>
      </c>
      <c r="CT175" t="inlineStr">
        <is>
          <t/>
        </is>
      </c>
      <c r="CU175" t="inlineStr">
        <is>
          <t/>
        </is>
      </c>
      <c r="CV175" t="inlineStr">
        <is>
          <t/>
        </is>
      </c>
      <c r="CW175" t="inlineStr">
        <is>
          <t/>
        </is>
      </c>
    </row>
    <row r="176">
      <c r="A176" s="1" t="str">
        <f>HYPERLINK("https://iate.europa.eu/entry/result/880054/all", "880054")</f>
        <v>880054</v>
      </c>
      <c r="B176" t="inlineStr">
        <is>
          <t>EDUCATION AND COMMUNICATIONS</t>
        </is>
      </c>
      <c r="C176" t="inlineStr">
        <is>
          <t>EDUCATION AND COMMUNICATIONS|information technology and data processing</t>
        </is>
      </c>
      <c r="D176" t="inlineStr">
        <is>
          <t>no</t>
        </is>
      </c>
      <c r="E176" t="inlineStr">
        <is>
          <t/>
        </is>
      </c>
      <c r="F176" t="inlineStr">
        <is>
          <t/>
        </is>
      </c>
      <c r="G176" t="inlineStr">
        <is>
          <t/>
        </is>
      </c>
      <c r="H176" t="inlineStr">
        <is>
          <t/>
        </is>
      </c>
      <c r="I176" t="inlineStr">
        <is>
          <t/>
        </is>
      </c>
      <c r="J176" t="inlineStr">
        <is>
          <t/>
        </is>
      </c>
      <c r="K176" t="inlineStr">
        <is>
          <t/>
        </is>
      </c>
      <c r="L176" t="inlineStr">
        <is>
          <t/>
        </is>
      </c>
      <c r="M176" t="inlineStr">
        <is>
          <t/>
        </is>
      </c>
      <c r="N176" s="2" t="inlineStr">
        <is>
          <t>OCR|
optisk tegngenkendelse|
optisk læsning|
optisk skriftlæsning</t>
        </is>
      </c>
      <c r="O176" s="2" t="inlineStr">
        <is>
          <t>3|
3|
3|
3</t>
        </is>
      </c>
      <c r="P176" s="2" t="inlineStr">
        <is>
          <t xml:space="preserve">|
|
|
</t>
        </is>
      </c>
      <c r="Q176" t="inlineStr">
        <is>
          <t>digital genkendelse af trykte eller skrevne bogstaver, tal og tegn</t>
        </is>
      </c>
      <c r="R176" s="2" t="inlineStr">
        <is>
          <t>maschinelle Zeichenerkennung|
OCR|
optische Zeichenerkennung</t>
        </is>
      </c>
      <c r="S176" s="2" t="inlineStr">
        <is>
          <t>3|
2|
2</t>
        </is>
      </c>
      <c r="T176" s="2" t="inlineStr">
        <is>
          <t xml:space="preserve">|
|
</t>
        </is>
      </c>
      <c r="U176" t="inlineStr">
        <is>
          <t>ursprünglich die automatische Texterkennung von einer gedruckten Vorlage</t>
        </is>
      </c>
      <c r="V176" s="2" t="inlineStr">
        <is>
          <t>αναγνώριση οπτικών χαρακτήρων|
Οπτικά αναγνωρίσιμοι χαρακτήρες|
οπτική ανάγνωση χαρακτήρων|
οπτική αναγνώριση χαρακτήρων</t>
        </is>
      </c>
      <c r="W176" s="2" t="inlineStr">
        <is>
          <t>3|
1|
1|
1</t>
        </is>
      </c>
      <c r="X176" s="2" t="inlineStr">
        <is>
          <t xml:space="preserve">|
|
|
</t>
        </is>
      </c>
      <c r="Y176" t="inlineStr">
        <is>
          <t/>
        </is>
      </c>
      <c r="Z176" s="2" t="inlineStr">
        <is>
          <t>OCR|
optical character recognition</t>
        </is>
      </c>
      <c r="AA176" s="2" t="inlineStr">
        <is>
          <t>3|
3</t>
        </is>
      </c>
      <c r="AB176" s="2" t="inlineStr">
        <is>
          <t xml:space="preserve">|
</t>
        </is>
      </c>
      <c r="AC176" t="inlineStr">
        <is>
          <t>The recognition of printed or written text characters by a computer. This involves scanning of the text, analysis of the scanned-in image, and then translation of the character image into character codes, such as ASCII.</t>
        </is>
      </c>
      <c r="AD176" s="2" t="inlineStr">
        <is>
          <t>lectura optoelectrónica|
reconocimiento óptico de caracteres|
OCR|
ROC|
lectura óptica de caracteres</t>
        </is>
      </c>
      <c r="AE176" s="2" t="inlineStr">
        <is>
          <t>3|
4|
3|
1|
1</t>
        </is>
      </c>
      <c r="AF176" s="2" t="inlineStr">
        <is>
          <t xml:space="preserve">|
|
|
|
</t>
        </is>
      </c>
      <c r="AG176" t="inlineStr">
        <is>
          <t>1) El reconocimiento óptico de caracteres u &lt;i&gt;OCR (optical character recognition)&lt;/i&gt; consiste en la identificación automatizada de símbolos o caracteres pertenecientes a un determinado alfabeto, a partir de una imagen recogida mediante la lectura óptica de un texto grabado en un apoyo real.&lt;br&gt;2) Tecnología informática que permite el reconocimiento óptico de los caracteres contenidos en una imagen (documento escaneado o fotografía), de forma que estos se vuelven comprensibles o reconocibles para un ordenador, obteniendo como resultado final un archivo en un formato de texto editable.</t>
        </is>
      </c>
      <c r="AH176" t="inlineStr">
        <is>
          <t/>
        </is>
      </c>
      <c r="AI176" t="inlineStr">
        <is>
          <t/>
        </is>
      </c>
      <c r="AJ176" t="inlineStr">
        <is>
          <t/>
        </is>
      </c>
      <c r="AK176" t="inlineStr">
        <is>
          <t/>
        </is>
      </c>
      <c r="AL176" s="2" t="inlineStr">
        <is>
          <t>optinen merkintunnistus|
optinen merkinluku|
OCR|
tekstintunnistus</t>
        </is>
      </c>
      <c r="AM176" s="2" t="inlineStr">
        <is>
          <t>3|
2|
3|
3</t>
        </is>
      </c>
      <c r="AN176" s="2" t="inlineStr">
        <is>
          <t xml:space="preserve">|
|
|
</t>
        </is>
      </c>
      <c r="AO176" t="inlineStr">
        <is>
          <t>"Informaation käsittelyprosessi, joka muuttaa luettavissa olevan tiedon tietokoneelle sopivaksi"</t>
        </is>
      </c>
      <c r="AP176" s="2" t="inlineStr">
        <is>
          <t>ROC|
OCR|
reconnaissance optique de caractères</t>
        </is>
      </c>
      <c r="AQ176" s="2" t="inlineStr">
        <is>
          <t>3|
2|
3</t>
        </is>
      </c>
      <c r="AR176" s="2" t="inlineStr">
        <is>
          <t xml:space="preserve">|
admitted|
</t>
        </is>
      </c>
      <c r="AS176" t="inlineStr">
        <is>
          <t>procédé informatique permettant la reconnaissance d'éléments textuels existant dans l’image numérisée d’un document imprimé ou manuscrit et sa traduction en fichier de texte</t>
        </is>
      </c>
      <c r="AT176" t="inlineStr">
        <is>
          <t/>
        </is>
      </c>
      <c r="AU176" t="inlineStr">
        <is>
          <t/>
        </is>
      </c>
      <c r="AV176" t="inlineStr">
        <is>
          <t/>
        </is>
      </c>
      <c r="AW176" t="inlineStr">
        <is>
          <t/>
        </is>
      </c>
      <c r="AX176" t="inlineStr">
        <is>
          <t/>
        </is>
      </c>
      <c r="AY176" t="inlineStr">
        <is>
          <t/>
        </is>
      </c>
      <c r="AZ176" t="inlineStr">
        <is>
          <t/>
        </is>
      </c>
      <c r="BA176" t="inlineStr">
        <is>
          <t/>
        </is>
      </c>
      <c r="BB176" s="2" t="inlineStr">
        <is>
          <t>optikai karakterfelismerés</t>
        </is>
      </c>
      <c r="BC176" s="2" t="inlineStr">
        <is>
          <t>2</t>
        </is>
      </c>
      <c r="BD176" s="2" t="inlineStr">
        <is>
          <t/>
        </is>
      </c>
      <c r="BE176" t="inlineStr">
        <is>
          <t/>
        </is>
      </c>
      <c r="BF176" s="2" t="inlineStr">
        <is>
          <t>lettura ottica dei caratteri|
OCR|
riconoscimento ottico dei caratteri</t>
        </is>
      </c>
      <c r="BG176" s="2" t="inlineStr">
        <is>
          <t>2|
2|
2</t>
        </is>
      </c>
      <c r="BH176" s="2" t="inlineStr">
        <is>
          <t xml:space="preserve">|
|
</t>
        </is>
      </c>
      <c r="BI176" t="inlineStr">
        <is>
          <t>identificazione di caratteri stampati che avviene ad opera di organi sensibili alla luce ed in grado di riconoscere le forme</t>
        </is>
      </c>
      <c r="BJ176" t="inlineStr">
        <is>
          <t/>
        </is>
      </c>
      <c r="BK176" t="inlineStr">
        <is>
          <t/>
        </is>
      </c>
      <c r="BL176" t="inlineStr">
        <is>
          <t/>
        </is>
      </c>
      <c r="BM176" t="inlineStr">
        <is>
          <t/>
        </is>
      </c>
      <c r="BN176" t="inlineStr">
        <is>
          <t/>
        </is>
      </c>
      <c r="BO176" t="inlineStr">
        <is>
          <t/>
        </is>
      </c>
      <c r="BP176" t="inlineStr">
        <is>
          <t/>
        </is>
      </c>
      <c r="BQ176" t="inlineStr">
        <is>
          <t/>
        </is>
      </c>
      <c r="BR176" s="2" t="inlineStr">
        <is>
          <t>rikonoxximent ottiku tal-karattri</t>
        </is>
      </c>
      <c r="BS176" s="2" t="inlineStr">
        <is>
          <t>3</t>
        </is>
      </c>
      <c r="BT176" s="2" t="inlineStr">
        <is>
          <t/>
        </is>
      </c>
      <c r="BU176" t="inlineStr">
        <is>
          <t>il-proċess ta' rikonoxximent ottiku tal-karattri li jikkonsisti fil-konverżjoni, permezz ta' skaner jew magna li tagħraf l-ittri u l-karattri permezz ta' mekkaniżmu ta' konverżjoni elettronika bl-użu ta' sors tad-dawl, ta' immaġni numerika f'test, li jista' sussegwentement jiġi modifikat jew ipproċessat permezz ta' programm tal-ipproċessar tat-test</t>
        </is>
      </c>
      <c r="BV176" s="2" t="inlineStr">
        <is>
          <t>optische herkenning van tekens|
optische schriftherkenning|
OCR|
machinale schriftherkenning|
optische tekenherkenning</t>
        </is>
      </c>
      <c r="BW176" s="2" t="inlineStr">
        <is>
          <t>2|
3|
2|
3|
2</t>
        </is>
      </c>
      <c r="BX176" s="2" t="inlineStr">
        <is>
          <t xml:space="preserve">|
|
|
|
</t>
        </is>
      </c>
      <c r="BY176" t="inlineStr">
        <is>
          <t>Lexicon Informatica : "tekenherkenning met behulp van een aftaster die gebruik maakt van optische middelen om figuren en vormen van tekens te identificeren welke op een document zijn gedrukt of geschreven, en die de digitale voorstelling daarvan genereert."</t>
        </is>
      </c>
      <c r="BZ176" t="inlineStr">
        <is>
          <t/>
        </is>
      </c>
      <c r="CA176" t="inlineStr">
        <is>
          <t/>
        </is>
      </c>
      <c r="CB176" t="inlineStr">
        <is>
          <t/>
        </is>
      </c>
      <c r="CC176" t="inlineStr">
        <is>
          <t/>
        </is>
      </c>
      <c r="CD176" s="2" t="inlineStr">
        <is>
          <t>reconhecimento ótico de carateres|
OCR</t>
        </is>
      </c>
      <c r="CE176" s="2" t="inlineStr">
        <is>
          <t>3|
3</t>
        </is>
      </c>
      <c r="CF176" s="2" t="inlineStr">
        <is>
          <t xml:space="preserve">|
</t>
        </is>
      </c>
      <c r="CG176" t="inlineStr">
        <is>
          <t>reconhecimento de caracteres,empregando um processo óptico para identificar caracteres gráficos</t>
        </is>
      </c>
      <c r="CH176" t="inlineStr">
        <is>
          <t/>
        </is>
      </c>
      <c r="CI176" t="inlineStr">
        <is>
          <t/>
        </is>
      </c>
      <c r="CJ176" t="inlineStr">
        <is>
          <t/>
        </is>
      </c>
      <c r="CK176" t="inlineStr">
        <is>
          <t/>
        </is>
      </c>
      <c r="CL176" t="inlineStr">
        <is>
          <t/>
        </is>
      </c>
      <c r="CM176" t="inlineStr">
        <is>
          <t/>
        </is>
      </c>
      <c r="CN176" t="inlineStr">
        <is>
          <t/>
        </is>
      </c>
      <c r="CO176" t="inlineStr">
        <is>
          <t/>
        </is>
      </c>
      <c r="CP176" s="2" t="inlineStr">
        <is>
          <t>optično prepoznavanje znakov</t>
        </is>
      </c>
      <c r="CQ176" s="2" t="inlineStr">
        <is>
          <t>3</t>
        </is>
      </c>
      <c r="CR176" s="2" t="inlineStr">
        <is>
          <t/>
        </is>
      </c>
      <c r="CS176" t="inlineStr">
        <is>
          <t/>
        </is>
      </c>
      <c r="CT176" s="2" t="inlineStr">
        <is>
          <t>optisk klartextläsning|
optisk igenkänning av tecken|
OCR|
optisk teckenigenkänning</t>
        </is>
      </c>
      <c r="CU176" s="2" t="inlineStr">
        <is>
          <t>1|
1|
1|
3</t>
        </is>
      </c>
      <c r="CV176" s="2" t="inlineStr">
        <is>
          <t xml:space="preserve">|
|
|
</t>
        </is>
      </c>
      <c r="CW176" t="inlineStr">
        <is>
          <t>"OCR - optisk klartextläsning, maskinell läsning av tryckta ellermaskinskrivna tecken. Enklare utrustningar klarar bara av några enstaka stilsorter mendan mer sofistikerade utrustningar kan hantera många olika stilar." (Thorell: IT &amp;amp; Data lexikon, s. 154, 1995)</t>
        </is>
      </c>
    </row>
    <row r="177">
      <c r="A177" s="1" t="str">
        <f>HYPERLINK("https://iate.europa.eu/entry/result/3538417/all", "3538417")</f>
        <v>3538417</v>
      </c>
      <c r="B177" t="inlineStr">
        <is>
          <t>SOCIAL QUESTIONS</t>
        </is>
      </c>
      <c r="C177" t="inlineStr">
        <is>
          <t>SOCIAL QUESTIONS|migration</t>
        </is>
      </c>
      <c r="D177" t="inlineStr">
        <is>
          <t>no</t>
        </is>
      </c>
      <c r="E177" t="inlineStr">
        <is>
          <t/>
        </is>
      </c>
      <c r="F177" t="inlineStr">
        <is>
          <t/>
        </is>
      </c>
      <c r="G177" t="inlineStr">
        <is>
          <t/>
        </is>
      </c>
      <c r="H177" t="inlineStr">
        <is>
          <t/>
        </is>
      </c>
      <c r="I177" t="inlineStr">
        <is>
          <t/>
        </is>
      </c>
      <c r="J177" t="inlineStr">
        <is>
          <t/>
        </is>
      </c>
      <c r="K177" t="inlineStr">
        <is>
          <t/>
        </is>
      </c>
      <c r="L177" t="inlineStr">
        <is>
          <t/>
        </is>
      </c>
      <c r="M177" t="inlineStr">
        <is>
          <t/>
        </is>
      </c>
      <c r="N177" t="inlineStr">
        <is>
          <t/>
        </is>
      </c>
      <c r="O177" t="inlineStr">
        <is>
          <t/>
        </is>
      </c>
      <c r="P177" t="inlineStr">
        <is>
          <t/>
        </is>
      </c>
      <c r="Q177" t="inlineStr">
        <is>
          <t/>
        </is>
      </c>
      <c r="R177" t="inlineStr">
        <is>
          <t/>
        </is>
      </c>
      <c r="S177" t="inlineStr">
        <is>
          <t/>
        </is>
      </c>
      <c r="T177" t="inlineStr">
        <is>
          <t/>
        </is>
      </c>
      <c r="U177" t="inlineStr">
        <is>
          <t/>
        </is>
      </c>
      <c r="V177" t="inlineStr">
        <is>
          <t/>
        </is>
      </c>
      <c r="W177" t="inlineStr">
        <is>
          <t/>
        </is>
      </c>
      <c r="X177" t="inlineStr">
        <is>
          <t/>
        </is>
      </c>
      <c r="Y177" t="inlineStr">
        <is>
          <t/>
        </is>
      </c>
      <c r="Z177" s="2" t="inlineStr">
        <is>
          <t>entry and exit stamp</t>
        </is>
      </c>
      <c r="AA177" s="2" t="inlineStr">
        <is>
          <t>3</t>
        </is>
      </c>
      <c r="AB177" s="2" t="inlineStr">
        <is>
          <t/>
        </is>
      </c>
      <c r="AC177" t="inlineStr">
        <is>
          <t/>
        </is>
      </c>
      <c r="AD177" t="inlineStr">
        <is>
          <t/>
        </is>
      </c>
      <c r="AE177" t="inlineStr">
        <is>
          <t/>
        </is>
      </c>
      <c r="AF177" t="inlineStr">
        <is>
          <t/>
        </is>
      </c>
      <c r="AG177" t="inlineStr">
        <is>
          <t/>
        </is>
      </c>
      <c r="AH177" t="inlineStr">
        <is>
          <t/>
        </is>
      </c>
      <c r="AI177" t="inlineStr">
        <is>
          <t/>
        </is>
      </c>
      <c r="AJ177" t="inlineStr">
        <is>
          <t/>
        </is>
      </c>
      <c r="AK177" t="inlineStr">
        <is>
          <t/>
        </is>
      </c>
      <c r="AL177" t="inlineStr">
        <is>
          <t/>
        </is>
      </c>
      <c r="AM177" t="inlineStr">
        <is>
          <t/>
        </is>
      </c>
      <c r="AN177" t="inlineStr">
        <is>
          <t/>
        </is>
      </c>
      <c r="AO177" t="inlineStr">
        <is>
          <t/>
        </is>
      </c>
      <c r="AP177" t="inlineStr">
        <is>
          <t/>
        </is>
      </c>
      <c r="AQ177" t="inlineStr">
        <is>
          <t/>
        </is>
      </c>
      <c r="AR177" t="inlineStr">
        <is>
          <t/>
        </is>
      </c>
      <c r="AS177" t="inlineStr">
        <is>
          <t/>
        </is>
      </c>
      <c r="AT177" t="inlineStr">
        <is>
          <t/>
        </is>
      </c>
      <c r="AU177" t="inlineStr">
        <is>
          <t/>
        </is>
      </c>
      <c r="AV177" t="inlineStr">
        <is>
          <t/>
        </is>
      </c>
      <c r="AW177" t="inlineStr">
        <is>
          <t/>
        </is>
      </c>
      <c r="AX177" t="inlineStr">
        <is>
          <t/>
        </is>
      </c>
      <c r="AY177" t="inlineStr">
        <is>
          <t/>
        </is>
      </c>
      <c r="AZ177" t="inlineStr">
        <is>
          <t/>
        </is>
      </c>
      <c r="BA177" t="inlineStr">
        <is>
          <t/>
        </is>
      </c>
      <c r="BB177" t="inlineStr">
        <is>
          <t/>
        </is>
      </c>
      <c r="BC177" t="inlineStr">
        <is>
          <t/>
        </is>
      </c>
      <c r="BD177" t="inlineStr">
        <is>
          <t/>
        </is>
      </c>
      <c r="BE177" t="inlineStr">
        <is>
          <t/>
        </is>
      </c>
      <c r="BF177" t="inlineStr">
        <is>
          <t/>
        </is>
      </c>
      <c r="BG177" t="inlineStr">
        <is>
          <t/>
        </is>
      </c>
      <c r="BH177" t="inlineStr">
        <is>
          <t/>
        </is>
      </c>
      <c r="BI177" t="inlineStr">
        <is>
          <t/>
        </is>
      </c>
      <c r="BJ177" t="inlineStr">
        <is>
          <t/>
        </is>
      </c>
      <c r="BK177" t="inlineStr">
        <is>
          <t/>
        </is>
      </c>
      <c r="BL177" t="inlineStr">
        <is>
          <t/>
        </is>
      </c>
      <c r="BM177" t="inlineStr">
        <is>
          <t/>
        </is>
      </c>
      <c r="BN177" t="inlineStr">
        <is>
          <t/>
        </is>
      </c>
      <c r="BO177" t="inlineStr">
        <is>
          <t/>
        </is>
      </c>
      <c r="BP177" t="inlineStr">
        <is>
          <t/>
        </is>
      </c>
      <c r="BQ177" t="inlineStr">
        <is>
          <t/>
        </is>
      </c>
      <c r="BR177" t="inlineStr">
        <is>
          <t/>
        </is>
      </c>
      <c r="BS177" t="inlineStr">
        <is>
          <t/>
        </is>
      </c>
      <c r="BT177" t="inlineStr">
        <is>
          <t/>
        </is>
      </c>
      <c r="BU177" t="inlineStr">
        <is>
          <t/>
        </is>
      </c>
      <c r="BV177" t="inlineStr">
        <is>
          <t/>
        </is>
      </c>
      <c r="BW177" t="inlineStr">
        <is>
          <t/>
        </is>
      </c>
      <c r="BX177" t="inlineStr">
        <is>
          <t/>
        </is>
      </c>
      <c r="BY177" t="inlineStr">
        <is>
          <t/>
        </is>
      </c>
      <c r="BZ177" t="inlineStr">
        <is>
          <t/>
        </is>
      </c>
      <c r="CA177" t="inlineStr">
        <is>
          <t/>
        </is>
      </c>
      <c r="CB177" t="inlineStr">
        <is>
          <t/>
        </is>
      </c>
      <c r="CC177" t="inlineStr">
        <is>
          <t/>
        </is>
      </c>
      <c r="CD177" t="inlineStr">
        <is>
          <t/>
        </is>
      </c>
      <c r="CE177" t="inlineStr">
        <is>
          <t/>
        </is>
      </c>
      <c r="CF177" t="inlineStr">
        <is>
          <t/>
        </is>
      </c>
      <c r="CG177" t="inlineStr">
        <is>
          <t/>
        </is>
      </c>
      <c r="CH177" t="inlineStr">
        <is>
          <t/>
        </is>
      </c>
      <c r="CI177" t="inlineStr">
        <is>
          <t/>
        </is>
      </c>
      <c r="CJ177" t="inlineStr">
        <is>
          <t/>
        </is>
      </c>
      <c r="CK177" t="inlineStr">
        <is>
          <t/>
        </is>
      </c>
      <c r="CL177" s="2" t="inlineStr">
        <is>
          <t>priechodová pečiatka</t>
        </is>
      </c>
      <c r="CM177" s="2" t="inlineStr">
        <is>
          <t>3</t>
        </is>
      </c>
      <c r="CN177" s="2" t="inlineStr">
        <is>
          <t/>
        </is>
      </c>
      <c r="CO177" t="inlineStr">
        <is>
          <t>pečiatka, ktorá slúži ako vstupná aj výstupná pečiatka</t>
        </is>
      </c>
      <c r="CP177" t="inlineStr">
        <is>
          <t/>
        </is>
      </c>
      <c r="CQ177" t="inlineStr">
        <is>
          <t/>
        </is>
      </c>
      <c r="CR177" t="inlineStr">
        <is>
          <t/>
        </is>
      </c>
      <c r="CS177" t="inlineStr">
        <is>
          <t/>
        </is>
      </c>
      <c r="CT177" t="inlineStr">
        <is>
          <t/>
        </is>
      </c>
      <c r="CU177" t="inlineStr">
        <is>
          <t/>
        </is>
      </c>
      <c r="CV177" t="inlineStr">
        <is>
          <t/>
        </is>
      </c>
      <c r="CW177" t="inlineStr">
        <is>
          <t/>
        </is>
      </c>
    </row>
    <row r="178">
      <c r="A178" s="1" t="str">
        <f>HYPERLINK("https://iate.europa.eu/entry/result/3568859/all", "3568859")</f>
        <v>3568859</v>
      </c>
      <c r="B178" t="inlineStr">
        <is>
          <t>TRANSPORT</t>
        </is>
      </c>
      <c r="C178" t="inlineStr">
        <is>
          <t>TRANSPORT|air and space transport|air transport</t>
        </is>
      </c>
      <c r="D178" t="inlineStr">
        <is>
          <t>yes</t>
        </is>
      </c>
      <c r="E178" t="inlineStr">
        <is>
          <t/>
        </is>
      </c>
      <c r="F178" t="inlineStr">
        <is>
          <t/>
        </is>
      </c>
      <c r="G178" t="inlineStr">
        <is>
          <t/>
        </is>
      </c>
      <c r="H178" t="inlineStr">
        <is>
          <t/>
        </is>
      </c>
      <c r="I178" t="inlineStr">
        <is>
          <t/>
        </is>
      </c>
      <c r="J178" t="inlineStr">
        <is>
          <t/>
        </is>
      </c>
      <c r="K178" t="inlineStr">
        <is>
          <t/>
        </is>
      </c>
      <c r="L178" t="inlineStr">
        <is>
          <t/>
        </is>
      </c>
      <c r="M178" t="inlineStr">
        <is>
          <t/>
        </is>
      </c>
      <c r="N178" t="inlineStr">
        <is>
          <t/>
        </is>
      </c>
      <c r="O178" t="inlineStr">
        <is>
          <t/>
        </is>
      </c>
      <c r="P178" t="inlineStr">
        <is>
          <t/>
        </is>
      </c>
      <c r="Q178" t="inlineStr">
        <is>
          <t/>
        </is>
      </c>
      <c r="R178" t="inlineStr">
        <is>
          <t/>
        </is>
      </c>
      <c r="S178" t="inlineStr">
        <is>
          <t/>
        </is>
      </c>
      <c r="T178" t="inlineStr">
        <is>
          <t/>
        </is>
      </c>
      <c r="U178" t="inlineStr">
        <is>
          <t/>
        </is>
      </c>
      <c r="V178" t="inlineStr">
        <is>
          <t/>
        </is>
      </c>
      <c r="W178" t="inlineStr">
        <is>
          <t/>
        </is>
      </c>
      <c r="X178" t="inlineStr">
        <is>
          <t/>
        </is>
      </c>
      <c r="Y178" t="inlineStr">
        <is>
          <t/>
        </is>
      </c>
      <c r="Z178" s="2" t="inlineStr">
        <is>
          <t>obligation of carriers to communicate passenger data</t>
        </is>
      </c>
      <c r="AA178" s="2" t="inlineStr">
        <is>
          <t>3</t>
        </is>
      </c>
      <c r="AB178" s="2" t="inlineStr">
        <is>
          <t/>
        </is>
      </c>
      <c r="AC178" t="inlineStr">
        <is>
          <t/>
        </is>
      </c>
      <c r="AD178" t="inlineStr">
        <is>
          <t/>
        </is>
      </c>
      <c r="AE178" t="inlineStr">
        <is>
          <t/>
        </is>
      </c>
      <c r="AF178" t="inlineStr">
        <is>
          <t/>
        </is>
      </c>
      <c r="AG178" t="inlineStr">
        <is>
          <t/>
        </is>
      </c>
      <c r="AH178" t="inlineStr">
        <is>
          <t/>
        </is>
      </c>
      <c r="AI178" t="inlineStr">
        <is>
          <t/>
        </is>
      </c>
      <c r="AJ178" t="inlineStr">
        <is>
          <t/>
        </is>
      </c>
      <c r="AK178" t="inlineStr">
        <is>
          <t/>
        </is>
      </c>
      <c r="AL178" t="inlineStr">
        <is>
          <t/>
        </is>
      </c>
      <c r="AM178" t="inlineStr">
        <is>
          <t/>
        </is>
      </c>
      <c r="AN178" t="inlineStr">
        <is>
          <t/>
        </is>
      </c>
      <c r="AO178" t="inlineStr">
        <is>
          <t/>
        </is>
      </c>
      <c r="AP178" t="inlineStr">
        <is>
          <t/>
        </is>
      </c>
      <c r="AQ178" t="inlineStr">
        <is>
          <t/>
        </is>
      </c>
      <c r="AR178" t="inlineStr">
        <is>
          <t/>
        </is>
      </c>
      <c r="AS178" t="inlineStr">
        <is>
          <t/>
        </is>
      </c>
      <c r="AT178" t="inlineStr">
        <is>
          <t/>
        </is>
      </c>
      <c r="AU178" t="inlineStr">
        <is>
          <t/>
        </is>
      </c>
      <c r="AV178" t="inlineStr">
        <is>
          <t/>
        </is>
      </c>
      <c r="AW178" t="inlineStr">
        <is>
          <t/>
        </is>
      </c>
      <c r="AX178" t="inlineStr">
        <is>
          <t/>
        </is>
      </c>
      <c r="AY178" t="inlineStr">
        <is>
          <t/>
        </is>
      </c>
      <c r="AZ178" t="inlineStr">
        <is>
          <t/>
        </is>
      </c>
      <c r="BA178" t="inlineStr">
        <is>
          <t/>
        </is>
      </c>
      <c r="BB178" t="inlineStr">
        <is>
          <t/>
        </is>
      </c>
      <c r="BC178" t="inlineStr">
        <is>
          <t/>
        </is>
      </c>
      <c r="BD178" t="inlineStr">
        <is>
          <t/>
        </is>
      </c>
      <c r="BE178" t="inlineStr">
        <is>
          <t/>
        </is>
      </c>
      <c r="BF178" t="inlineStr">
        <is>
          <t/>
        </is>
      </c>
      <c r="BG178" t="inlineStr">
        <is>
          <t/>
        </is>
      </c>
      <c r="BH178" t="inlineStr">
        <is>
          <t/>
        </is>
      </c>
      <c r="BI178" t="inlineStr">
        <is>
          <t/>
        </is>
      </c>
      <c r="BJ178" t="inlineStr">
        <is>
          <t/>
        </is>
      </c>
      <c r="BK178" t="inlineStr">
        <is>
          <t/>
        </is>
      </c>
      <c r="BL178" t="inlineStr">
        <is>
          <t/>
        </is>
      </c>
      <c r="BM178" t="inlineStr">
        <is>
          <t/>
        </is>
      </c>
      <c r="BN178" t="inlineStr">
        <is>
          <t/>
        </is>
      </c>
      <c r="BO178" t="inlineStr">
        <is>
          <t/>
        </is>
      </c>
      <c r="BP178" t="inlineStr">
        <is>
          <t/>
        </is>
      </c>
      <c r="BQ178" t="inlineStr">
        <is>
          <t/>
        </is>
      </c>
      <c r="BR178" t="inlineStr">
        <is>
          <t/>
        </is>
      </c>
      <c r="BS178" t="inlineStr">
        <is>
          <t/>
        </is>
      </c>
      <c r="BT178" t="inlineStr">
        <is>
          <t/>
        </is>
      </c>
      <c r="BU178" t="inlineStr">
        <is>
          <t/>
        </is>
      </c>
      <c r="BV178" t="inlineStr">
        <is>
          <t/>
        </is>
      </c>
      <c r="BW178" t="inlineStr">
        <is>
          <t/>
        </is>
      </c>
      <c r="BX178" t="inlineStr">
        <is>
          <t/>
        </is>
      </c>
      <c r="BY178" t="inlineStr">
        <is>
          <t/>
        </is>
      </c>
      <c r="BZ178" t="inlineStr">
        <is>
          <t/>
        </is>
      </c>
      <c r="CA178" t="inlineStr">
        <is>
          <t/>
        </is>
      </c>
      <c r="CB178" t="inlineStr">
        <is>
          <t/>
        </is>
      </c>
      <c r="CC178" t="inlineStr">
        <is>
          <t/>
        </is>
      </c>
      <c r="CD178" t="inlineStr">
        <is>
          <t/>
        </is>
      </c>
      <c r="CE178" t="inlineStr">
        <is>
          <t/>
        </is>
      </c>
      <c r="CF178" t="inlineStr">
        <is>
          <t/>
        </is>
      </c>
      <c r="CG178" t="inlineStr">
        <is>
          <t/>
        </is>
      </c>
      <c r="CH178" t="inlineStr">
        <is>
          <t/>
        </is>
      </c>
      <c r="CI178" t="inlineStr">
        <is>
          <t/>
        </is>
      </c>
      <c r="CJ178" t="inlineStr">
        <is>
          <t/>
        </is>
      </c>
      <c r="CK178" t="inlineStr">
        <is>
          <t/>
        </is>
      </c>
      <c r="CL178" s="2" t="inlineStr">
        <is>
          <t>povinnosť dopravcov poskytovať údaje o cestujúcich</t>
        </is>
      </c>
      <c r="CM178" s="2" t="inlineStr">
        <is>
          <t>3</t>
        </is>
      </c>
      <c r="CN178" s="2" t="inlineStr">
        <is>
          <t/>
        </is>
      </c>
      <c r="CO178" t="inlineStr">
        <is>
          <t/>
        </is>
      </c>
      <c r="CP178" t="inlineStr">
        <is>
          <t/>
        </is>
      </c>
      <c r="CQ178" t="inlineStr">
        <is>
          <t/>
        </is>
      </c>
      <c r="CR178" t="inlineStr">
        <is>
          <t/>
        </is>
      </c>
      <c r="CS178" t="inlineStr">
        <is>
          <t/>
        </is>
      </c>
      <c r="CT178" t="inlineStr">
        <is>
          <t/>
        </is>
      </c>
      <c r="CU178" t="inlineStr">
        <is>
          <t/>
        </is>
      </c>
      <c r="CV178" t="inlineStr">
        <is>
          <t/>
        </is>
      </c>
      <c r="CW178" t="inlineStr">
        <is>
          <t/>
        </is>
      </c>
    </row>
    <row r="179">
      <c r="A179" s="1" t="str">
        <f>HYPERLINK("https://iate.europa.eu/entry/result/922299/all", "922299")</f>
        <v>922299</v>
      </c>
      <c r="B179" t="inlineStr">
        <is>
          <t>TRANSPORT;SOCIAL QUESTIONS</t>
        </is>
      </c>
      <c r="C179" t="inlineStr">
        <is>
          <t>TRANSPORT|air and space transport|air transport;TRANSPORT|land transport|land transport|rail transport;TRANSPORT|organisation of transport|organisation of transport|carriage of passengers;SOCIAL QUESTIONS|social affairs|social policy|disabled person</t>
        </is>
      </c>
      <c r="D179" t="inlineStr">
        <is>
          <t>yes</t>
        </is>
      </c>
      <c r="E179" t="inlineStr">
        <is>
          <t/>
        </is>
      </c>
      <c r="F179" s="2" t="inlineStr">
        <is>
          <t>лице с намалена подвижност</t>
        </is>
      </c>
      <c r="G179" s="2" t="inlineStr">
        <is>
          <t>3</t>
        </is>
      </c>
      <c r="H179" s="2" t="inlineStr">
        <is>
          <t/>
        </is>
      </c>
      <c r="I179" t="inlineStr">
        <is>
          <t>всяко лице, чиято подвижност е намалена при ползване на транспорт поради някакъв физически недостатък (сетивен или двигателен, постоянен или временен), умствена недоразвитост, възраст или някаква друга причина за инвалидност, и чието положение налага да му се отдели специално внимание и услугите, предлагани на всички други пътници, да се адаптират към нуждите на това лице</t>
        </is>
      </c>
      <c r="J179" s="2" t="inlineStr">
        <is>
          <t>osoba s omezenou schopností pohybu a orientace|
OOSPO</t>
        </is>
      </c>
      <c r="K179" s="2" t="inlineStr">
        <is>
          <t>3|
3</t>
        </is>
      </c>
      <c r="L179" s="2" t="inlineStr">
        <is>
          <t xml:space="preserve">|
</t>
        </is>
      </c>
      <c r="M179" t="inlineStr">
        <is>
          <t/>
        </is>
      </c>
      <c r="N179" s="2" t="inlineStr">
        <is>
          <t>person med nedsat mobilitet|
bevægelseshæmmet person|
bevægelseshæmmet</t>
        </is>
      </c>
      <c r="O179" s="2" t="inlineStr">
        <is>
          <t>4|
4|
4</t>
        </is>
      </c>
      <c r="P179" s="2" t="inlineStr">
        <is>
          <t xml:space="preserve">|
|
</t>
        </is>
      </c>
      <c r="Q179" t="inlineStr">
        <is>
          <t>"Person med nedsat mobilitet: en person, hvis mobilitet er nedsat på grund af et hvilket som helst fysisk handicap (sensorisk eller motorisk), et psykisk handicap, alder eller ethvert andet forhold, som vanskeliggør anvendelse af et transportmiddel ...". "Bevægelseshæmmet person (immobile person): en person, som ikke selv kan bevæge sig til nærmeste nødudgang i gulvniveau under en nødevakuering."</t>
        </is>
      </c>
      <c r="R179" s="2" t="inlineStr">
        <is>
          <t>Person mit eingeschränkter Beweglichkeit|
Person mit eingeschränkter Mobilität</t>
        </is>
      </c>
      <c r="S179" s="2" t="inlineStr">
        <is>
          <t>3|
3</t>
        </is>
      </c>
      <c r="T179" s="2" t="inlineStr">
        <is>
          <t xml:space="preserve">|
</t>
        </is>
      </c>
      <c r="U179" t="inlineStr">
        <is>
          <t/>
        </is>
      </c>
      <c r="V179" s="2" t="inlineStr">
        <is>
          <t>πρόσωπο με μειωμένη κινητικότητα|
PRM|
άτομα με μειωμένη κινητικότητα|
άτομο μειωμένης κινητικότητας</t>
        </is>
      </c>
      <c r="W179" s="2" t="inlineStr">
        <is>
          <t>3|
3|
3|
3</t>
        </is>
      </c>
      <c r="X179" s="2" t="inlineStr">
        <is>
          <t xml:space="preserve">|
|
|
</t>
        </is>
      </c>
      <c r="Y179" t="inlineStr">
        <is>
          <t/>
        </is>
      </c>
      <c r="Z179" s="2" t="inlineStr">
        <is>
          <t>passenger with reduced mobility|
person with restricted mobility|
people with reduced mobility|
disabled person|
person with reduced mobility|
PRM|
passenger with special requirements|
passenger with special needs</t>
        </is>
      </c>
      <c r="AA179" s="2" t="inlineStr">
        <is>
          <t>3|
1|
1|
1|
3|
3|
1|
1</t>
        </is>
      </c>
      <c r="AB179" s="2" t="inlineStr">
        <is>
          <t xml:space="preserve">|
|
|
|
|
|
|
</t>
        </is>
      </c>
      <c r="AC179" t="inlineStr">
        <is>
          <t>any person whose mobility when using transport is reduced due to any physical disability (sensory or locomotor, permanent or temporary), intellectual disability or impairment, or any other cause of disability, or age, and whose situation needs appropriate attention and the adaptation to his or her particular needs of the service made available to all passengers</t>
        </is>
      </c>
      <c r="AD179" s="2" t="inlineStr">
        <is>
          <t>pasajero con movilidad reducida|
persona con movilidad reducida|
PMR</t>
        </is>
      </c>
      <c r="AE179" s="2" t="inlineStr">
        <is>
          <t>3|
4|
3</t>
        </is>
      </c>
      <c r="AF179" s="2" t="inlineStr">
        <is>
          <t xml:space="preserve">|
|
</t>
        </is>
      </c>
      <c r="AG179" t="inlineStr">
        <is>
          <t>1. Aquella
persona que temporal o permanentemente tienen limitada la posibilidad de
desplazarse.&lt;div&gt;2. «persona con discapacidad» y «persona con movilidad
reducida»: toda persona con una deficiencia física, mental, intelectual o
sensorial, permanente o temporal, que en interacción con distintas barreras
puede obstaculizar su uso pleno y efectivo del transporte en condiciones de
igualdad con otros viajeros o cuya movilidad a la hora de utilizar el
transporte se halla reducida por la edad.&lt;/div&gt;</t>
        </is>
      </c>
      <c r="AH179" s="2" t="inlineStr">
        <is>
          <t>piiratud liikumisvõimega isik|
piiratud liikuvusega isik|
piiratud liikumisvõimega reisija</t>
        </is>
      </c>
      <c r="AI179" s="2" t="inlineStr">
        <is>
          <t>3|
3|
3</t>
        </is>
      </c>
      <c r="AJ179" s="2" t="inlineStr">
        <is>
          <t xml:space="preserve">preferred|
|
</t>
        </is>
      </c>
      <c r="AK179" t="inlineStr">
        <is>
          <t>isik, kelle liikumisvõime on reisi ajal füüsilise (sensoorse või lokomotoorse, alalise või ajutise) või vaimse puude või kahjustuse või muu puude või vanuse tõttu piiratud ning kelle seisund nõuab asjakohast tähelepanu ning kõikidele reisijatele kättesaadava teenuse kohandamist tema erivajadustele</t>
        </is>
      </c>
      <c r="AL179" s="2" t="inlineStr">
        <is>
          <t>liikuntaesteinen henkilö|
liikuntarajoitteinen matkustaja|
liikuntarajoitteinen henkilö</t>
        </is>
      </c>
      <c r="AM179" s="2" t="inlineStr">
        <is>
          <t>3|
3|
3</t>
        </is>
      </c>
      <c r="AN179" s="2" t="inlineStr">
        <is>
          <t xml:space="preserve">|
|
</t>
        </is>
      </c>
      <c r="AO179" t="inlineStr">
        <is>
          <t>"henkilö, jonka kyky liikkua (...) on sairauden, vamman, ikääntymisen tai muun syyn johdosta heikentynyt väliaikaisesti tai pysyvästi"</t>
        </is>
      </c>
      <c r="AP179" s="2" t="inlineStr">
        <is>
          <t>passager à mobilité réduite|
personne à mobilité réduite</t>
        </is>
      </c>
      <c r="AQ179" s="2" t="inlineStr">
        <is>
          <t>3|
3</t>
        </is>
      </c>
      <c r="AR179" s="2" t="inlineStr">
        <is>
          <t xml:space="preserve">|
</t>
        </is>
      </c>
      <c r="AS179" t="inlineStr">
        <is>
          <t>toute personne dont la mobilité est réduite lors de l'utilisation d'un moyen de transport, en raison de tout handicap physique (sensoriel ou moteur, permanent ou temporaire), ou de tout handicap ou déficience intellectuels, ou de toute autre cause de handicap, ou encore de son âge, et dont la situation requiert une attention appropriée et l'adaptation à ses besoins particuliers du service mis à la disposition de l'ensemble des passagers</t>
        </is>
      </c>
      <c r="AT179" s="2" t="inlineStr">
        <is>
          <t>duine atá faoi mhíchumas luaineachta|
duine a bhfuil a shoghluaisteacht laghdaithe</t>
        </is>
      </c>
      <c r="AU179" s="2" t="inlineStr">
        <is>
          <t>3|
3</t>
        </is>
      </c>
      <c r="AV179" s="2" t="inlineStr">
        <is>
          <t xml:space="preserve">|
</t>
        </is>
      </c>
      <c r="AW179" t="inlineStr">
        <is>
          <t>aon duine a thagann laghdú ar a shoghluaisteacht agus é ag úsáid seirbhíse iompair, ar laghdú é a éiríonn mar thoradh ar mhíchumas coirp (míchumas céadfach nó gluaisluaile, cibé acu buan nó sealadach), ar mhíchumas nó laige intleachta, nó ar aon ní eile is cúis le míchumas, nó mar thoradh ar aois, agus aon duine a bhfuil aire iomchuí ag teastáil uaidh mar gheall ar an mbail atá air agus aon duine ar ina leith nach mór na seirbhísí a chuirtear ar fáil do gach paisinéir a oiriúnú dá riachtanais áirithe</t>
        </is>
      </c>
      <c r="AX179" s="2" t="inlineStr">
        <is>
          <t>osobe sa smanjenom pokretljivošću</t>
        </is>
      </c>
      <c r="AY179" s="2" t="inlineStr">
        <is>
          <t>3</t>
        </is>
      </c>
      <c r="AZ179" s="2" t="inlineStr">
        <is>
          <t/>
        </is>
      </c>
      <c r="BA179" t="inlineStr">
        <is>
          <t/>
        </is>
      </c>
      <c r="BB179" s="2" t="inlineStr">
        <is>
          <t>csökkent mozgásképességű utas|
mozgáskorlátozott személy|
csökkent mozgásképességű személy</t>
        </is>
      </c>
      <c r="BC179" s="2" t="inlineStr">
        <is>
          <t>4|
4|
4</t>
        </is>
      </c>
      <c r="BD179" s="2" t="inlineStr">
        <is>
          <t>|
|
preferred</t>
        </is>
      </c>
      <c r="BE179" t="inlineStr">
        <is>
          <t>olyan személy, akinél a mozgásszervrendszer (tartó csont-, ízületrendszer és/vagy a mozgató izom-, idegrendszer) veleszületett vagy szerzett károsodása és/vagy funkciózavara következtében jelentős és maradandó mozgásos akadályozottság áll fenn</t>
        </is>
      </c>
      <c r="BF179" s="2" t="inlineStr">
        <is>
          <t>PRM|
persona con mobilità ridotta|
persona a mobilità ridotta|
PMR</t>
        </is>
      </c>
      <c r="BG179" s="2" t="inlineStr">
        <is>
          <t>2|
3|
3|
3</t>
        </is>
      </c>
      <c r="BH179" s="2" t="inlineStr">
        <is>
          <t xml:space="preserve">|
|
|
</t>
        </is>
      </c>
      <c r="BI179" t="inlineStr">
        <is>
          <t>qualsiasi persona la cui mobilità sia ridotta, nell’uso del trasporto, a causa di qualsiasi disabilità fisica (sensoriale o locomotoria, permanente o temporanea), disabilità o handicap mentale, o per qualsiasi altra causa di disabilità, o per ragioni di età, e la cui condizione richieda un’attenzione adeguata e un adattamento del servizio fornito a tutti i passeggeri per rispondere alle esigenze specifiche di detta persona</t>
        </is>
      </c>
      <c r="BJ179" s="2" t="inlineStr">
        <is>
          <t>riboto judumo asmuo</t>
        </is>
      </c>
      <c r="BK179" s="2" t="inlineStr">
        <is>
          <t>3</t>
        </is>
      </c>
      <c r="BL179" s="2" t="inlineStr">
        <is>
          <t/>
        </is>
      </c>
      <c r="BM179" t="inlineStr">
        <is>
          <t>asmuo, kurio judumas naudojantis transportu yra ribotas dėl bet kokios fizinės negalios (jutiminės arba judėjimo, nuolatinės arba laikinos), intelekto negalios arba sutrikimo ar bet kurios kitos negalios arba amžiaus ir kuriam dėl jo būklės reikia atitinkamo dėmesio, o paslaugas, teikiamas visiems keleiviams, reikia pritaikyti prie jo specialių poreikių</t>
        </is>
      </c>
      <c r="BN179" s="2" t="inlineStr">
        <is>
          <t>persona ar ierobežotām pārvietošanās spējām</t>
        </is>
      </c>
      <c r="BO179" s="2" t="inlineStr">
        <is>
          <t>2</t>
        </is>
      </c>
      <c r="BP179" s="2" t="inlineStr">
        <is>
          <t/>
        </is>
      </c>
      <c r="BQ179" t="inlineStr">
        <is>
          <t/>
        </is>
      </c>
      <c r="BR179" s="2" t="inlineStr">
        <is>
          <t>persuna b'mobbiltà mnaqqsa|
PMM</t>
        </is>
      </c>
      <c r="BS179" s="2" t="inlineStr">
        <is>
          <t>3|
3</t>
        </is>
      </c>
      <c r="BT179" s="2" t="inlineStr">
        <is>
          <t xml:space="preserve">|
</t>
        </is>
      </c>
      <c r="BU179" t="inlineStr">
        <is>
          <t>kull individwu b'mobilità mnaqqsa b'mod temporanju jew permanenti minħabba inkapaċità fiżika, defiċjenza intelletwali, jew kawża oħra ta' diżabilità li tfisser li jeħtieġ assistenza meta juża t-trasport pubbliku</t>
        </is>
      </c>
      <c r="BV179" s="2" t="inlineStr">
        <is>
          <t>PRM|
persoon met beperkte mobiliteit|
PVM|
persoon met verminderde mobiliteit</t>
        </is>
      </c>
      <c r="BW179" s="2" t="inlineStr">
        <is>
          <t>3|
3|
3|
3</t>
        </is>
      </c>
      <c r="BX179" s="2" t="inlineStr">
        <is>
          <t xml:space="preserve">|
|
|
</t>
        </is>
      </c>
      <c r="BY179" t="inlineStr">
        <is>
          <t>persoon wiens mobiliteit bij het gebruik van vervoer is beperkt ten gevolge van een lichamelijke (zintuiglijke of motorische, permanente of tijdelijke), verstandelijke, of andere handicap, of ten gevolge van ouderdom, en wiens situatie vereist dat hij passende aandacht krijgt en dat de aan alle passagiers verstrekte diensten aan zijn behoeften worden aangepast</t>
        </is>
      </c>
      <c r="BZ179" s="2" t="inlineStr">
        <is>
          <t>osoba o ograniczonej możliwości poruszania się|
osoba o ograniczonej sprawności ruchowej</t>
        </is>
      </c>
      <c r="CA179" s="2" t="inlineStr">
        <is>
          <t>3|
3</t>
        </is>
      </c>
      <c r="CB179" s="2" t="inlineStr">
        <is>
          <t xml:space="preserve">preferred|
</t>
        </is>
      </c>
      <c r="CC179" t="inlineStr">
        <is>
          <t>każda osoba, której możliwość poruszania się jest ograniczona podczas korzystania z transportu na skutek jakiejkolwiek niesprawności fizycznej (zmysłowej lub ruchowej, trwałej lub przejściowej), upośledzenia lub niesprawności umysłowej, lub każdej innej przyczyny niepełnosprawności, lub na skutek wieku, i której sytuacja wymaga specjalnej uwagi oraz dostosowania usług dostępnych dla wszystkich pasażerów do szczególnych potrzeb takiej osoby</t>
        </is>
      </c>
      <c r="CD179" s="2" t="inlineStr">
        <is>
          <t>passageiro com mobilidade reduzida|
pessoa com mobilidade condicionada</t>
        </is>
      </c>
      <c r="CE179" s="2" t="inlineStr">
        <is>
          <t>3|
3</t>
        </is>
      </c>
      <c r="CF179" s="2" t="inlineStr">
        <is>
          <t xml:space="preserve">|
</t>
        </is>
      </c>
      <c r="CG179" t="inlineStr">
        <is>
          <t/>
        </is>
      </c>
      <c r="CH179" s="2" t="inlineStr">
        <is>
          <t>persoană cu mobilitate redusă|
PMR</t>
        </is>
      </c>
      <c r="CI179" s="2" t="inlineStr">
        <is>
          <t>3|
3</t>
        </is>
      </c>
      <c r="CJ179" s="2" t="inlineStr">
        <is>
          <t xml:space="preserve">|
</t>
        </is>
      </c>
      <c r="CK179" t="inlineStr">
        <is>
          <t>orice persoană a cărei mobilitate este redusă, atunci când utilizează mijloacele de transport, datorită unei deficiențe fizice (senzorială sau locomotoare, permanentă sau temporară), diminuării capacității intelectuale, vârstei sau oricărei alte deficiențe și a cărei stare necesită o atenție specială și adaptarea la nevoile persoanei respective a serviciilor puse la dispoziția tuturor pasagerilor</t>
        </is>
      </c>
      <c r="CL179" s="2" t="inlineStr">
        <is>
          <t>osoba so zníženou pohyblivosťou</t>
        </is>
      </c>
      <c r="CM179" s="2" t="inlineStr">
        <is>
          <t>3</t>
        </is>
      </c>
      <c r="CN179" s="2" t="inlineStr">
        <is>
          <t/>
        </is>
      </c>
      <c r="CO179" t="inlineStr">
        <is>
          <t>osoba, ktorej pohyblivosť pri využívaní dopravy je znížená v dôsledku telesného postihnutia (zmyslového alebo pohybového), duševného postihnutia alebo poruchy, alebo inej príčiny zdravotného postihnutia, alebo v dôsledku veku a ktorej stav si vyžaduje osobitnú pozornosť a prispôsobenie služieb, ktoré sú k dispozícii všetkým cestujúcim, jej osobitným potrebám</t>
        </is>
      </c>
      <c r="CP179" s="2" t="inlineStr">
        <is>
          <t>oseba z zmanjšano mobilnostjo</t>
        </is>
      </c>
      <c r="CQ179" s="2" t="inlineStr">
        <is>
          <t>3</t>
        </is>
      </c>
      <c r="CR179" s="2" t="inlineStr">
        <is>
          <t/>
        </is>
      </c>
      <c r="CS179" t="inlineStr">
        <is>
          <t>vse funkcionalno ovirane osebe, ki imajo težave pri uporabi vlakov (letal) ali infrastrukture, povezane z vlaki (letali)</t>
        </is>
      </c>
      <c r="CT179" s="2" t="inlineStr">
        <is>
          <t>person med nedsatt rörlighet</t>
        </is>
      </c>
      <c r="CU179" s="2" t="inlineStr">
        <is>
          <t>3</t>
        </is>
      </c>
      <c r="CV179" s="2" t="inlineStr">
        <is>
          <t/>
        </is>
      </c>
      <c r="CW179" t="inlineStr">
        <is>
          <t/>
        </is>
      </c>
    </row>
    <row r="180">
      <c r="A180" s="1" t="str">
        <f>HYPERLINK("https://iate.europa.eu/entry/result/1558717/all", "1558717")</f>
        <v>1558717</v>
      </c>
      <c r="B180" t="inlineStr">
        <is>
          <t>ECONOMICS;FINANCE</t>
        </is>
      </c>
      <c r="C180" t="inlineStr">
        <is>
          <t>ECONOMICS;FINANCE</t>
        </is>
      </c>
      <c r="D180" t="inlineStr">
        <is>
          <t>yes</t>
        </is>
      </c>
      <c r="E180" t="inlineStr">
        <is>
          <t/>
        </is>
      </c>
      <c r="F180" s="2" t="inlineStr">
        <is>
          <t>АРП|
анализ на разходите и ползите</t>
        </is>
      </c>
      <c r="G180" s="2" t="inlineStr">
        <is>
          <t>3|
3</t>
        </is>
      </c>
      <c r="H180" s="2" t="inlineStr">
        <is>
          <t xml:space="preserve">|
</t>
        </is>
      </c>
      <c r="I180" t="inlineStr">
        <is>
          <t>предварителна оценка на ползите в парично измерение и на съотношението им с разходите</t>
        </is>
      </c>
      <c r="J180" s="2" t="inlineStr">
        <is>
          <t>analýza nákladů a přínosů|
posouzení nákladů a přínosů</t>
        </is>
      </c>
      <c r="K180" s="2" t="inlineStr">
        <is>
          <t>3|
3</t>
        </is>
      </c>
      <c r="L180" s="2" t="inlineStr">
        <is>
          <t xml:space="preserve">|
</t>
        </is>
      </c>
      <c r="M180" t="inlineStr">
        <is>
          <t/>
        </is>
      </c>
      <c r="N180" s="2" t="inlineStr">
        <is>
          <t>cost-benefit-undersøgelse|
cost-benefit-analyse|
lønsomhedsvurdering</t>
        </is>
      </c>
      <c r="O180" s="2" t="inlineStr">
        <is>
          <t>3|
3|
3</t>
        </is>
      </c>
      <c r="P180" s="2" t="inlineStr">
        <is>
          <t xml:space="preserve">|
|
</t>
        </is>
      </c>
      <c r="Q180" t="inlineStr">
        <is>
          <t>samfundsøkonomisk konsekvensberegning, der kan anvendes som led i vurderingen af om et givent projekt kan betale sig</t>
        </is>
      </c>
      <c r="R180" s="2" t="inlineStr">
        <is>
          <t>NKA|
KNA|
Kosten-Nutzen-Analyse</t>
        </is>
      </c>
      <c r="S180" s="2" t="inlineStr">
        <is>
          <t>3|
3|
3</t>
        </is>
      </c>
      <c r="T180" s="2" t="inlineStr">
        <is>
          <t xml:space="preserve">|
|
</t>
        </is>
      </c>
      <c r="U180" t="inlineStr">
        <is>
          <t>Verfahren zur vergleichenden Bewertung von Objekten oder Handlungsalternativen</t>
        </is>
      </c>
      <c r="V180" s="2" t="inlineStr">
        <is>
          <t>οικονομική μελέτη|
ανάλυση κόστους-οφέλους|
ανάλυση κόστους-ωφέλειας|
αξιολόγηση κόστους/ωφελείας|
αξιολόγηση κόστους - αποτελέσματος</t>
        </is>
      </c>
      <c r="W180" s="2" t="inlineStr">
        <is>
          <t>3|
3|
4|
3|
3</t>
        </is>
      </c>
      <c r="X180" s="2" t="inlineStr">
        <is>
          <t xml:space="preserve">|
|
|
|
</t>
        </is>
      </c>
      <c r="Y180" t="inlineStr">
        <is>
          <t/>
        </is>
      </c>
      <c r="Z180" s="2" t="inlineStr">
        <is>
          <t>cost-benefit assessment|
CBA|
cost-benefit analysis|
cost benefit analysis|
cost/benefit appraisal</t>
        </is>
      </c>
      <c r="AA180" s="2" t="inlineStr">
        <is>
          <t>3|
3|
3|
1|
3</t>
        </is>
      </c>
      <c r="AB180" s="2" t="inlineStr">
        <is>
          <t xml:space="preserve">|
|
|
|
</t>
        </is>
      </c>
      <c r="AC180" t="inlineStr">
        <is>
          <t>attempt to estimate benefits in monetary terms so that they can be compared with costs</t>
        </is>
      </c>
      <c r="AD180" s="2" t="inlineStr">
        <is>
          <t>análisis de coste/eficacia|
análisis de costos y beneficios|
valoración coste-beneficio|
evaluación coste-beneficio|
ACB|
análisis coste-beneficio|
análisis costo-beneficio</t>
        </is>
      </c>
      <c r="AE180" s="2" t="inlineStr">
        <is>
          <t>3|
3|
3|
3|
3|
3|
3</t>
        </is>
      </c>
      <c r="AF180" s="2" t="inlineStr">
        <is>
          <t xml:space="preserve">|
|
|
|
|
|
</t>
        </is>
      </c>
      <c r="AG180" t="inlineStr">
        <is>
          <t>Con análisis de costos/beneficio, todos los costos y beneficios de adquirir y operar cada sistema alternativo se identifican y se hace una comparación de ellos. Primero se comparan los costos esperados de cada alternativa con los beneficios esperados para asegurarse que los beneficios excedan a los costos. Después la proporción costo/beneficio de cada alternativa se compara con las proporcionan costo/beneficio de las otras alternativas para identificar la alternativa que sea más atractiva en su aspecto económico. Una tercera comparación, por lo general implícita, se relaciona con las formas en que la organización podría gastar su dinero de modo que no fuera en un proyecto de sistemas. ; Análisis que compara los costes y los beneficios sociales y económicos de los grandes proyectos de inversión, generalmente en el sector público, para ayudar a decidir sobre su conveniencia y su viabilidad económica.</t>
        </is>
      </c>
      <c r="AH180" s="2" t="inlineStr">
        <is>
          <t>tasuvusanalüüs|
kulude-tulude analüüs|
kulude ja tulude analüüs|
kulu-tulu analüüs</t>
        </is>
      </c>
      <c r="AI180" s="2" t="inlineStr">
        <is>
          <t>3|
3|
3|
3</t>
        </is>
      </c>
      <c r="AJ180" s="2" t="inlineStr">
        <is>
          <t xml:space="preserve">|
preferred|
|
</t>
        </is>
      </c>
      <c r="AK180" t="inlineStr">
        <is>
          <t/>
        </is>
      </c>
      <c r="AL180" s="2" t="inlineStr">
        <is>
          <t>kustannus-hyötysuhteen arviointi|
kustannus-hyötyanalyysi</t>
        </is>
      </c>
      <c r="AM180" s="2" t="inlineStr">
        <is>
          <t>3|
3</t>
        </is>
      </c>
      <c r="AN180" s="2" t="inlineStr">
        <is>
          <t xml:space="preserve">|
</t>
        </is>
      </c>
      <c r="AO180" t="inlineStr">
        <is>
          <t>yhteiskunnallisen päätöksenteon väline, jonka avulla määritetään projektin tai toimenpideohjelman toteuttamisen yhteiskunnallinen kannattavuus</t>
        </is>
      </c>
      <c r="AP180" s="2" t="inlineStr">
        <is>
          <t>analyse coûts/avantages|
ACA|
étude de rentabilité|
analyse coût/profit|
analyse coûts/bénéfices</t>
        </is>
      </c>
      <c r="AQ180" s="2" t="inlineStr">
        <is>
          <t>2|
3|
2|
2|
2</t>
        </is>
      </c>
      <c r="AR180" s="2" t="inlineStr">
        <is>
          <t xml:space="preserve">|
|
|
|
</t>
        </is>
      </c>
      <c r="AS180" t="inlineStr">
        <is>
          <t>méthode d'évaluation qui apprécie un projet en comparant ses avantages et ses coûts; les résultats peuvent s'exprimer de différentes manières, dont le taux de rentabilité interne, la valeur actuelle nette et le ratio coûts-avantages</t>
        </is>
      </c>
      <c r="AT180" s="2" t="inlineStr">
        <is>
          <t>measúnú costais agus tairbhe</t>
        </is>
      </c>
      <c r="AU180" s="2" t="inlineStr">
        <is>
          <t>3</t>
        </is>
      </c>
      <c r="AV180" s="2" t="inlineStr">
        <is>
          <t/>
        </is>
      </c>
      <c r="AW180" t="inlineStr">
        <is>
          <t/>
        </is>
      </c>
      <c r="AX180" s="2" t="inlineStr">
        <is>
          <t>analiza troškova i koristi</t>
        </is>
      </c>
      <c r="AY180" s="2" t="inlineStr">
        <is>
          <t>3</t>
        </is>
      </c>
      <c r="AZ180" s="2" t="inlineStr">
        <is>
          <t/>
        </is>
      </c>
      <c r="BA180" t="inlineStr">
        <is>
          <t/>
        </is>
      </c>
      <c r="BB180" s="2" t="inlineStr">
        <is>
          <t>költség-haszon elemzés</t>
        </is>
      </c>
      <c r="BC180" s="2" t="inlineStr">
        <is>
          <t>3</t>
        </is>
      </c>
      <c r="BD180" s="2" t="inlineStr">
        <is>
          <t/>
        </is>
      </c>
      <c r="BE180" t="inlineStr">
        <is>
          <t>valamely tervezett projekt megvalósíthatóságának a megvalósítás költségeinek és megtérülésének egybevetése útján való elemzése</t>
        </is>
      </c>
      <c r="BF180" s="2" t="inlineStr">
        <is>
          <t>valutazione costi-benefici|
analisi costi/benefici|
ACB|
conto perdite e profitti settoriale</t>
        </is>
      </c>
      <c r="BG180" s="2" t="inlineStr">
        <is>
          <t>3|
3|
3|
3</t>
        </is>
      </c>
      <c r="BH180" s="2" t="inlineStr">
        <is>
          <t xml:space="preserve">|
|
|
</t>
        </is>
      </c>
      <c r="BI180" t="inlineStr">
        <is>
          <t>metodo di valutazione di convenienza economica di una decisione sulla base della somma algebrica di tutti i suoi effetti monetari</t>
        </is>
      </c>
      <c r="BJ180" s="2" t="inlineStr">
        <is>
          <t>sąnaudų ir naudos vertinimas|
sąnaudų ir naudos analizė</t>
        </is>
      </c>
      <c r="BK180" s="2" t="inlineStr">
        <is>
          <t>3|
3</t>
        </is>
      </c>
      <c r="BL180" s="2" t="inlineStr">
        <is>
          <t xml:space="preserve">|
</t>
        </is>
      </c>
      <c r="BM180" t="inlineStr">
        <is>
          <t>išlaidų, investicijų efektyvumo vertinimo metodas, kuriuo siekiama rezultatus įvertinti kiekine išraiška ir palyginti su jiems pasiekti išeikvotais ištekliais</t>
        </is>
      </c>
      <c r="BN180" s="2" t="inlineStr">
        <is>
          <t>izmaksu un ieguvumu analīze|
izmaksu un ieguvumu izvērtējums</t>
        </is>
      </c>
      <c r="BO180" s="2" t="inlineStr">
        <is>
          <t>3|
3</t>
        </is>
      </c>
      <c r="BP180" s="2" t="inlineStr">
        <is>
          <t xml:space="preserve">|
</t>
        </is>
      </c>
      <c r="BQ180" t="inlineStr">
        <is>
          <t>mēģinājums aplēst ieguvumus naudas izteiksmē, lai tos salīdzinātu ar izmaksām</t>
        </is>
      </c>
      <c r="BR180" s="2" t="inlineStr">
        <is>
          <t>valutazzjoni tal-ispejjeż u l-benefiċċji|
analiżi tal-ispejjeż u l-benefiċċji|
analiżi kost-benefiċċji|
analiżi tal-ispejjeż imqabbla mal-benefiċċji</t>
        </is>
      </c>
      <c r="BS180" s="2" t="inlineStr">
        <is>
          <t>3|
3|
3|
3</t>
        </is>
      </c>
      <c r="BT180" s="2" t="inlineStr">
        <is>
          <t xml:space="preserve">|
|
|
</t>
        </is>
      </c>
      <c r="BU180" t="inlineStr">
        <is>
          <t>proċess li fih jiġu kwantifikati l-ispejjeż u l-benefiċċji ta' deċiżjoni, programm jew proġett (fuq tul ta' żmien), u dawk tal-alternattivi possibbli (fuq l-istess tul ta' żmien), sabiex tinkiseb skala unika li fuqha dawn jistgħu jitqabblu u b'hekk issir valutazzjoni imparzjali</t>
        </is>
      </c>
      <c r="BV180" s="2" t="inlineStr">
        <is>
          <t>kostenraming|
kosten-baten-analyse|
waardeanalyse|
kosten-batenonderzoek</t>
        </is>
      </c>
      <c r="BW180" s="2" t="inlineStr">
        <is>
          <t>3|
3|
3|
3</t>
        </is>
      </c>
      <c r="BX180" s="2" t="inlineStr">
        <is>
          <t xml:space="preserve">|
|
|
</t>
        </is>
      </c>
      <c r="BY180" t="inlineStr">
        <is>
          <t>monetaire evaluatiemethode, waarbij de verwachte kosten worden afgewogen ten opzichte van de te verwachten baten voor één of meerdere onderwerpen, zodat de meest voordelige oplossing kan worden gekozen ; analyse van de totale waarde van een produkt in het kader v.h. kostenbeperkingsprogramm voor efficiency bevordering bij productietechnieken</t>
        </is>
      </c>
      <c r="BZ180" s="2" t="inlineStr">
        <is>
          <t>ocena kosztów i korzyści|
analiza kosztów i korzyści</t>
        </is>
      </c>
      <c r="CA180" s="2" t="inlineStr">
        <is>
          <t>3|
2</t>
        </is>
      </c>
      <c r="CB180" s="2" t="inlineStr">
        <is>
          <t xml:space="preserve">|
</t>
        </is>
      </c>
      <c r="CC180" t="inlineStr">
        <is>
          <t>złożona metoda oceny efektywności inwestycji i projektów biorąca pod uwagę całość przewidywanych korzyści i kosztów, w tym elementy ilościowe i jakościowe, pozwalająca na określenie stopnia efektywności inwestycji w złożonym otoczeniu</t>
        </is>
      </c>
      <c r="CD180" s="2" t="inlineStr">
        <is>
          <t>análise de custo-benefício|
análise custo-eficácia|
avaliação custos-benefício|
análise custos-benefícios|
estudo económico</t>
        </is>
      </c>
      <c r="CE180" s="2" t="inlineStr">
        <is>
          <t>3|
3|
3|
3|
3</t>
        </is>
      </c>
      <c r="CF180" s="2" t="inlineStr">
        <is>
          <t xml:space="preserve">|
|
|
|
</t>
        </is>
      </c>
      <c r="CG180" t="inlineStr">
        <is>
          <t>estudo em que são confrontados os custos da obra com os benefícios esperados da sua realização</t>
        </is>
      </c>
      <c r="CH180" s="2" t="inlineStr">
        <is>
          <t>analiză cost-volum-profit|
analiză cost-beneficiu|
ACB</t>
        </is>
      </c>
      <c r="CI180" s="2" t="inlineStr">
        <is>
          <t>3|
3|
3</t>
        </is>
      </c>
      <c r="CJ180" s="2" t="inlineStr">
        <is>
          <t xml:space="preserve">|
|
</t>
        </is>
      </c>
      <c r="CK180" t="inlineStr">
        <is>
          <t>instrument analitic, utilizat pentru a estima (din punct de vedere al beneficiilor și costurilor) impactul socioeconomic datorat implementării anumitor acțiuni și/sau proiecte. ; instrument de evaluare utilizat deseori pentru luarea deciziei de finanțare a proiectelor de investiții, scopul său fiind acela de a facilita o distribuție eficientă a resurselor;compară costurile și beneficiile a două sau mai multe scenarii de realizare a unei investiții.</t>
        </is>
      </c>
      <c r="CL180" s="2" t="inlineStr">
        <is>
          <t>CBA|
analýza nákladov a prínosov</t>
        </is>
      </c>
      <c r="CM180" s="2" t="inlineStr">
        <is>
          <t>3|
3</t>
        </is>
      </c>
      <c r="CN180" s="2" t="inlineStr">
        <is>
          <t xml:space="preserve">|
</t>
        </is>
      </c>
      <c r="CO180" t="inlineStr">
        <is>
          <t>posúdenie sociálno-ekonomickej výhodnosti financovania projektu z verejných zdrojov algebrickými výpočtami monetarizovaných diskontovaných ekonomických (nielen finančných, ale aj napr. hospodárskych, sociálnych, environmentálnych) nákladov a prínosov za obdobie určené v závislosti od povahy investície, pričom sa porovnáva situácia bez financovania projektu a s financovaním projektu</t>
        </is>
      </c>
      <c r="CP180" s="2" t="inlineStr">
        <is>
          <t>analiza stroškov in koristi</t>
        </is>
      </c>
      <c r="CQ180" s="2" t="inlineStr">
        <is>
          <t>3</t>
        </is>
      </c>
      <c r="CR180" s="2" t="inlineStr">
        <is>
          <t/>
        </is>
      </c>
      <c r="CS180" t="inlineStr">
        <is>
          <t>1. postopek za ocenjevanje načrtovane naložbe, ki upošteva vse merljive in nemerljive stroške in koristi, ki so z njo povezani&lt;br&gt; 2. proučevanje razmerja med stroški projekta in koristmi/nekoristmi, pri čemer so stroški in koristi/nekoristi izraženi v denarju</t>
        </is>
      </c>
      <c r="CT180" s="2" t="inlineStr">
        <is>
          <t>kostnads-nyttoanalys|
lönsamhetsanalys</t>
        </is>
      </c>
      <c r="CU180" s="2" t="inlineStr">
        <is>
          <t>3|
3</t>
        </is>
      </c>
      <c r="CV180" s="2" t="inlineStr">
        <is>
          <t xml:space="preserve">|
</t>
        </is>
      </c>
      <c r="CW180" t="inlineStr">
        <is>
          <t/>
        </is>
      </c>
    </row>
    <row r="181">
      <c r="A181" s="1" t="str">
        <f>HYPERLINK("https://iate.europa.eu/entry/result/927128/all", "927128")</f>
        <v>927128</v>
      </c>
      <c r="B181" t="inlineStr">
        <is>
          <t>SOCIAL QUESTIONS;EUROPEAN UNION;POLITICS</t>
        </is>
      </c>
      <c r="C181" t="inlineStr">
        <is>
          <t>SOCIAL QUESTIONS|migration;EUROPEAN UNION|European construction|European Union|area of freedom, security and justice;POLITICS|politics and public safety|public safety|public order|police checks|border control</t>
        </is>
      </c>
      <c r="D181" t="inlineStr">
        <is>
          <t>yes</t>
        </is>
      </c>
      <c r="E181" t="inlineStr">
        <is>
          <t/>
        </is>
      </c>
      <c r="F181" s="2" t="inlineStr">
        <is>
          <t>граничен контрол</t>
        </is>
      </c>
      <c r="G181" s="2" t="inlineStr">
        <is>
          <t>4</t>
        </is>
      </c>
      <c r="H181" s="2" t="inlineStr">
        <is>
          <t/>
        </is>
      </c>
      <c r="I181" t="inlineStr">
        <is>
          <t>дейност, извършвана на границата, в съответствие със и за целите на Регламент (ЕС) 2016/399 относно Кодекс на Съюза за режима на движение на лица през границите (Кодекс на шенгенските граници) в отговор изключително на намерение за преминаване на границата или акта на преминаване на тази граница независимо от какви съображения, и се състои в гранични проверки и наблюдение на границата</t>
        </is>
      </c>
      <c r="J181" s="2" t="inlineStr">
        <is>
          <t>ochrana hranic</t>
        </is>
      </c>
      <c r="K181" s="2" t="inlineStr">
        <is>
          <t>3</t>
        </is>
      </c>
      <c r="L181" s="2" t="inlineStr">
        <is>
          <t/>
        </is>
      </c>
      <c r="M181" t="inlineStr">
        <is>
          <t>činnost vykonávaná na hranici jako reakce na záměr překročit tuto hranici nebo na překročení této hranice</t>
        </is>
      </c>
      <c r="N181" s="2" t="inlineStr">
        <is>
          <t>grænsekontrol</t>
        </is>
      </c>
      <c r="O181" s="2" t="inlineStr">
        <is>
          <t>3</t>
        </is>
      </c>
      <c r="P181" s="2" t="inlineStr">
        <is>
          <t/>
        </is>
      </c>
      <c r="Q181" t="inlineStr">
        <is>
          <t>den aktivitet, som i overensstemmelse med og med henblik på denne forordning foretages ved en grænse udelukkende på grund af den planlagte eller faktiske grænsepassage uagtet andre hensyn, og som omfatter ind- og udrejsekontrol og grænseovervågning</t>
        </is>
      </c>
      <c r="R181" s="2" t="inlineStr">
        <is>
          <t>Grenzkontrolle</t>
        </is>
      </c>
      <c r="S181" s="2" t="inlineStr">
        <is>
          <t>4</t>
        </is>
      </c>
      <c r="T181" s="2" t="inlineStr">
        <is>
          <t/>
        </is>
      </c>
      <c r="U181" t="inlineStr">
        <is>
          <t>die an einer Grenze nach Maßgabe und für die Zwecke der Verordnung (EU) 2016/399 unabhängig von jedem anderen Anlass ausschließlich aufgrund des beabsichtigten oder bereits erfolgten Grenzübertritts durchgeführten Maßnahmen, die aus Grenzübertrittskontrollen und Grenzüberwachung bestehen</t>
        </is>
      </c>
      <c r="V181" s="2" t="inlineStr">
        <is>
          <t>έλεγχος των συνόρων</t>
        </is>
      </c>
      <c r="W181" s="2" t="inlineStr">
        <is>
          <t>3</t>
        </is>
      </c>
      <c r="X181" s="2" t="inlineStr">
        <is>
          <t/>
        </is>
      </c>
      <c r="Y181" t="inlineStr">
        <is>
          <t>οι δραστηριότητες που αναλαμβάνονται στα σύνορα, σύμφωνα με τον παρόντα κανονισμό και για τους σκοπούς του, αποκλειστικώς συνεπεία πρόθεσης διέλευσης ή συνεπεία διέλευσης των συνόρων, ασχέτως άλλου λόγου· οι εν λόγω δραστηριότητες συνίστανται στους συνοριακούς ελέγχους και στην επιτήρηση των συνόρων</t>
        </is>
      </c>
      <c r="Z181" s="2" t="inlineStr">
        <is>
          <t>border control|
frontier control|
border controls|
frontier controls</t>
        </is>
      </c>
      <c r="AA181" s="2" t="inlineStr">
        <is>
          <t>4|
1|
1|
1</t>
        </is>
      </c>
      <c r="AB181" s="2" t="inlineStr">
        <is>
          <t xml:space="preserve">|
|
|
</t>
        </is>
      </c>
      <c r="AC181" t="inlineStr">
        <is>
          <t>activity carried out at a border, in accordance with and for the purposes of Regulation (EU) 2016/399 on a Union Code on the rules governing the movement of persons across borders (Schengen Borders Code), in response exclusively to an intention to cross or the act of crossing that border, regardless of any other consideration, consisting of border checks and border surveillance</t>
        </is>
      </c>
      <c r="AD181" s="2" t="inlineStr">
        <is>
          <t>control fronterizo</t>
        </is>
      </c>
      <c r="AE181" s="2" t="inlineStr">
        <is>
          <t>4</t>
        </is>
      </c>
      <c r="AF181" s="2" t="inlineStr">
        <is>
          <t/>
        </is>
      </c>
      <c r="AG181" t="inlineStr">
        <is>
          <t>Actividad que se realiza en las fronteras en respuesta exclusivamente a una intención de cruzar la frontera o al propio acto de cruzarla, y que consiste en la realización de &lt;a href="https://iate.europa.eu/entry/result/2208396/es" target="_blank"&gt;inspecciones fronterizas&lt;/a&gt; y de actividades de&lt;a href="https://iate.europa.eu/entry/result/927129/es" target="_blank"&gt; vigilancia de fronteras&lt;/a&gt;.</t>
        </is>
      </c>
      <c r="AH181" s="2" t="inlineStr">
        <is>
          <t>piirikontroll</t>
        </is>
      </c>
      <c r="AI181" s="2" t="inlineStr">
        <is>
          <t>3</t>
        </is>
      </c>
      <c r="AJ181" s="2" t="inlineStr">
        <is>
          <t/>
        </is>
      </c>
      <c r="AK181" t="inlineStr">
        <is>
          <t>vastavalt määrusele (EL) 2016/399 ja selles sätestatud eesmärkidel piiril teostatav tegevus, mis igast muust põhjusest sõltumata leiab aset ainult piiriületamise kavatsuse või piiriületamise korral ning koosneb kontrollidest ning patrull- ja vaatlustegevusest</t>
        </is>
      </c>
      <c r="AL181" s="2" t="inlineStr">
        <is>
          <t>rajavalvonta|
ulkorajavalvonta</t>
        </is>
      </c>
      <c r="AM181" s="2" t="inlineStr">
        <is>
          <t>3|
3</t>
        </is>
      </c>
      <c r="AN181" s="2" t="inlineStr">
        <is>
          <t xml:space="preserve">|
</t>
        </is>
      </c>
      <c r="AO181" t="inlineStr">
        <is>
          <t>Schengenin rajasäännöstön mukaisesti ja sen soveltamiseksi rajalla toteutettavat toimet, jotka muista syistä riippumatta suoritetaan ainoastaan rajanylitysaikomuksen tai rajanylityksen perusteella ja jotka käsittävät rajatarkastukset &lt;a href="/entry/result/2208396/all" id="ENTRY_TO_ENTRY_CONVERTER" target="_blank"&gt;IATE:2208396&lt;/a&gt; ja rajojen valvonnan &lt;a href="/entry/result/927129/all" id="ENTRY_TO_ENTRY_CONVERTER" target="_blank"&gt;IATE:927129&lt;/a&gt;</t>
        </is>
      </c>
      <c r="AP181" s="2" t="inlineStr">
        <is>
          <t>contrôle aux frontières</t>
        </is>
      </c>
      <c r="AQ181" s="2" t="inlineStr">
        <is>
          <t>4</t>
        </is>
      </c>
      <c r="AR181" s="2" t="inlineStr">
        <is>
          <t/>
        </is>
      </c>
      <c r="AS181" t="inlineStr">
        <is>
          <t>ensemble d'activités effectuées aux frontières en réponse exclusivement à l'intention de franchir une frontière, consistant en des vérifications aux frontières et en une surveillance des frontières</t>
        </is>
      </c>
      <c r="AT181" s="2" t="inlineStr">
        <is>
          <t>rialú ag teorainneacha|
rialú teorann</t>
        </is>
      </c>
      <c r="AU181" s="2" t="inlineStr">
        <is>
          <t>4|
3</t>
        </is>
      </c>
      <c r="AV181" s="2" t="inlineStr">
        <is>
          <t xml:space="preserve">|
</t>
        </is>
      </c>
      <c r="AW181" t="inlineStr">
        <is>
          <t>an
 ghníomhaíocht a dhéantar ag teorainn, i gcomhréir leis an Rialachán seo agus
 chun críocha an Rialacháin seo, mar fhreagairt eisiach ar rún an teorainn sin
 a thrasnú, nó ar thrasnú na teorann sin, beag beann ar aon chúinse eile, a
 bhfuil seiceálacha teorann agus faireachas ar theorainneacha mar chuid de</t>
        </is>
      </c>
      <c r="AX181" s="2" t="inlineStr">
        <is>
          <t>nadzor državne granice</t>
        </is>
      </c>
      <c r="AY181" s="2" t="inlineStr">
        <is>
          <t>3</t>
        </is>
      </c>
      <c r="AZ181" s="2" t="inlineStr">
        <is>
          <t/>
        </is>
      </c>
      <c r="BA181" t="inlineStr">
        <is>
          <t>aktivnost koja se provodi na granici u skladu s Uredbom (EU) 2016/399 i za potrebe te Uredbe, isključivo kao odgovor na pokušaj prelaska ili na čin prelaska granice, neovisno o svim drugim okolnostima, a sastoji se od granične kontrole i zaštite državne granice;</t>
        </is>
      </c>
      <c r="BB181" s="2" t="inlineStr">
        <is>
          <t>határellenőrzés</t>
        </is>
      </c>
      <c r="BC181" s="2" t="inlineStr">
        <is>
          <t>4</t>
        </is>
      </c>
      <c r="BD181" s="2" t="inlineStr">
        <is>
          <t/>
        </is>
      </c>
      <c r="BE181" t="inlineStr">
        <is>
          <t>a határon – a személyek határátlépésére irányadó szabályok uniós kódexéről (Schengeni határ-ellenőrzési kódex) szóló (EU) 2016/399 rendelet előírásainak megfelelően és annak alkalmazásában – végzett, a határforgalom-ellenőrzésből és határőrizetből álló tevékenység, kizárólag a határ átlépésére irányuló szándék vagy az átlépés esetén, minden más októl függetlenül</t>
        </is>
      </c>
      <c r="BF181" s="2" t="inlineStr">
        <is>
          <t>controllo di frontiera</t>
        </is>
      </c>
      <c r="BG181" s="2" t="inlineStr">
        <is>
          <t>4</t>
        </is>
      </c>
      <c r="BH181" s="2" t="inlineStr">
        <is>
          <t/>
        </is>
      </c>
      <c r="BI181" t="inlineStr">
        <is>
          <t>attività svolta alla frontiera, in conformità e per gli effetti del regolamento, (UE) 2016/399 (codice frontiere Schengen), in risposta esclusivamente all’intenzione di attraversare la frontiera o al suo effettivo attraversamento e indipendentemente da qualunque altra ragione, e che consiste in verifiche di frontiera e nella sorveglianza di frontiera</t>
        </is>
      </c>
      <c r="BJ181" s="2" t="inlineStr">
        <is>
          <t>sienų kontrolė</t>
        </is>
      </c>
      <c r="BK181" s="2" t="inlineStr">
        <is>
          <t>4</t>
        </is>
      </c>
      <c r="BL181" s="2" t="inlineStr">
        <is>
          <t/>
        </is>
      </c>
      <c r="BM181" t="inlineStr">
        <is>
          <t>su sienomis susijusi veikla išimtinai esant ketinimui kirsti sieną arba įvykus tokiam kirtimui, neatsižvelgiant į jokias kitas aplinkybes, kuri apima patikrinimus kertant sieną ir sienos stebėjimą</t>
        </is>
      </c>
      <c r="BN181" s="2" t="inlineStr">
        <is>
          <t>robežkontrole</t>
        </is>
      </c>
      <c r="BO181" s="2" t="inlineStr">
        <is>
          <t>4</t>
        </is>
      </c>
      <c r="BP181" s="2" t="inlineStr">
        <is>
          <t/>
        </is>
      </c>
      <c r="BQ181" t="inlineStr">
        <is>
          <t>darbības, ko saskaņā ar &lt;a href="https://eur-lex.europa.eu/legal-content/LV/TXT/PDF/?uri=CELEX:02016R0399-20190611&amp;amp;from=EN" target="_blank"&gt;Šengenas Robežu kodeksu&lt;/a&gt; un tā nolūkos veic pie robežas, reaģējot vienīgi uz nodomu šķērsot robežu vai robežas šķērsošanas aktu, neatkarīgi no visiem citiem apsvērumiem; tā ietver &lt;a href="https://iate.europa.eu/entry/result/2208396/lv" target="_blank"&gt;robežpārbaudes&lt;/a&gt; un &lt;a href="https://iate.europa.eu/entry/result/927129/lv" target="_blank"&gt;robežuzraudzību&lt;/a&gt;</t>
        </is>
      </c>
      <c r="BR181" s="2" t="inlineStr">
        <is>
          <t>kontroll fuq il-fruntiera</t>
        </is>
      </c>
      <c r="BS181" s="2" t="inlineStr">
        <is>
          <t>3</t>
        </is>
      </c>
      <c r="BT181" s="2" t="inlineStr">
        <is>
          <t/>
        </is>
      </c>
      <c r="BU181" t="inlineStr">
        <is>
          <t>attività mwettqa fuq fruntiera, skont u għall-finijiet tar-Regolament (UE) 2016/399 dwar il-Kodiċi tal-Fruntieri ta' Schengen, bħala risposta esklużivament għal xi intenzjoni ta’ qsim jew l-att ta’ qsim ta’ dik il-fruntiera, irrispettivament minn kull konsiderazzjoni oħra, li tikkonsisti f’verifiki fuq il-fruntiera u sorveljanza fuq il-fruntiera</t>
        </is>
      </c>
      <c r="BV181" s="2" t="inlineStr">
        <is>
          <t>grenstoezicht</t>
        </is>
      </c>
      <c r="BW181" s="2" t="inlineStr">
        <is>
          <t>4</t>
        </is>
      </c>
      <c r="BX181" s="2" t="inlineStr">
        <is>
          <t/>
        </is>
      </c>
      <c r="BY181" t="inlineStr">
        <is>
          <t>in de Schengencontext: "de [...] aan een grens uitgevoerde activiteit die uitsluitend wegens de voorgenomen of daadwerkelijke grensoverschrijding en dus niet om andere redenen wordt verricht, en die bestaat in controle en bewaking van de grens"</t>
        </is>
      </c>
      <c r="BZ181" s="2" t="inlineStr">
        <is>
          <t>kontrola graniczna</t>
        </is>
      </c>
      <c r="CA181" s="2" t="inlineStr">
        <is>
          <t>3</t>
        </is>
      </c>
      <c r="CB181" s="2" t="inlineStr">
        <is>
          <t/>
        </is>
      </c>
      <c r="CC181" t="inlineStr">
        <is>
          <t>działania podejmowane na granicy wyłącznie w odpowiedzi na zamiar przekroczenia tej granicy lub na akt jej przekroczenia, bez względu na wszelkie inne okoliczności; na działania te składa się &lt;a href="https://iate.europa.eu/entry/result/2208396/pl" target="_blank"&gt;odprawa graniczna &lt;/a&gt;oraz &lt;a href="https://iate.europa.eu/entry/result/927129/pl" target="_blank"&gt;ochrona granicy&lt;/a&gt;</t>
        </is>
      </c>
      <c r="CD181" s="2" t="inlineStr">
        <is>
          <t>controlo fronteiriço</t>
        </is>
      </c>
      <c r="CE181" s="2" t="inlineStr">
        <is>
          <t>3</t>
        </is>
      </c>
      <c r="CF181" s="2" t="inlineStr">
        <is>
          <t/>
        </is>
      </c>
      <c r="CG181" t="inlineStr">
        <is>
          <t>Atividade que é exercida numa fronteira unicamente com base na intenção ou no acto de passar essa fronteira, independentemente de qualquer outro motivo, e que consiste nos 
&lt;b&gt;controlos de fronteira&lt;/b&gt; [ &lt;a href="/entry/result/2208396/all" id="ENTRY_TO_ENTRY_CONVERTER" target="_blank"&gt;IATE:2208396&lt;/a&gt; ] e na 
&lt;b&gt;vigilância de fronteiras&lt;/b&gt; [ &lt;a href="/entry/result/927129/all" id="ENTRY_TO_ENTRY_CONVERTER" target="_blank"&gt;IATE:927129&lt;/a&gt; ].</t>
        </is>
      </c>
      <c r="CH181" s="2" t="inlineStr">
        <is>
          <t>control la frontiere</t>
        </is>
      </c>
      <c r="CI181" s="2" t="inlineStr">
        <is>
          <t>3</t>
        </is>
      </c>
      <c r="CJ181" s="2" t="inlineStr">
        <is>
          <t/>
        </is>
      </c>
      <c r="CK181" t="inlineStr">
        <is>
          <t>activitățile efectuate la frontiere, ca răspuns exclusiv la intenția de a trece o frontieră sau la trecerea unei frontiere, indiferent de orice alte considerente, constând în verificări la frontiere și în supravegherea frontierelor</t>
        </is>
      </c>
      <c r="CL181" s="2" t="inlineStr">
        <is>
          <t>kontrola hraníc</t>
        </is>
      </c>
      <c r="CM181" s="2" t="inlineStr">
        <is>
          <t>3</t>
        </is>
      </c>
      <c r="CN181" s="2" t="inlineStr">
        <is>
          <t/>
        </is>
      </c>
      <c r="CO181" t="inlineStr">
        <is>
          <t>činnosť vykonávaná na hraniciach výlučne v nadväznosti na úmysel prekročiť takúto hranicu alebo na prekročenie takejto hranice bez ohľadu na akýkoľvek iný úmysel, ktorá zahŕňa hraničné kontroly a hraničný dozor</t>
        </is>
      </c>
      <c r="CP181" s="2" t="inlineStr">
        <is>
          <t>nadzor meje</t>
        </is>
      </c>
      <c r="CQ181" s="2" t="inlineStr">
        <is>
          <t>4</t>
        </is>
      </c>
      <c r="CR181" s="2" t="inlineStr">
        <is>
          <t/>
        </is>
      </c>
      <c r="CS181" t="inlineStr">
        <is>
          <t>dejavnost, ki se izvaja na meji v skladu z Uredbo (EU) 2016/399 in za njene namene zgolj kot odziv nameravanega ali dejanskega prehoda meje, ne glede na vse druge okoliščine, in ki zajema &lt;a href="https://iate.europa.eu/entry/result/2208396/sl" target="_blank"&gt;mejno kontrolo&lt;/a&gt; in &lt;a href="https://iate.europa.eu/entry/result/927129/sl" target="_blank"&gt;varovanje meje&lt;/a&gt;</t>
        </is>
      </c>
      <c r="CT181" s="2" t="inlineStr">
        <is>
          <t>gränskontroll</t>
        </is>
      </c>
      <c r="CU181" s="2" t="inlineStr">
        <is>
          <t>4</t>
        </is>
      </c>
      <c r="CV181" s="2" t="inlineStr">
        <is>
          <t/>
        </is>
      </c>
      <c r="CW181" t="inlineStr">
        <is>
          <t>verksamhet vid en gräns som utan hänsyn till andra skäl enbart bedrivs som svar på en avsikt att passera gränsen eller själva passagen av den och som består av in- och utresekontroller och gränsövervakning</t>
        </is>
      </c>
    </row>
    <row r="182">
      <c r="A182" s="1" t="str">
        <f>HYPERLINK("https://iate.europa.eu/entry/result/2228682/all", "2228682")</f>
        <v>2228682</v>
      </c>
      <c r="B182" t="inlineStr">
        <is>
          <t>EDUCATION AND COMMUNICATIONS;SCIENCE</t>
        </is>
      </c>
      <c r="C182" t="inlineStr">
        <is>
          <t>EDUCATION AND COMMUNICATIONS|information technology and data processing|data processing|personal data;SCIENCE|natural and applied sciences|applied sciences|mathematics|biometrics</t>
        </is>
      </c>
      <c r="D182" t="inlineStr">
        <is>
          <t>yes</t>
        </is>
      </c>
      <c r="E182" t="inlineStr">
        <is>
          <t/>
        </is>
      </c>
      <c r="F182" s="2" t="inlineStr">
        <is>
          <t>биометрични данни</t>
        </is>
      </c>
      <c r="G182" s="2" t="inlineStr">
        <is>
          <t>3</t>
        </is>
      </c>
      <c r="H182" s="2" t="inlineStr">
        <is>
          <t/>
        </is>
      </c>
      <c r="I182" t="inlineStr">
        <is>
          <t>лични данни, получени в резултат на специфично техническо обработване, които са свързани с физическите, физиологичните или поведенческите характеристики на дадено физическо лице и които позволяват или потвърждават уникалната идентификация на това физическо лице, като лицеви изображения или дактилоскопични данни</t>
        </is>
      </c>
      <c r="J182" s="2" t="inlineStr">
        <is>
          <t>biometrický údaj|
biometrické údaje</t>
        </is>
      </c>
      <c r="K182" s="2" t="inlineStr">
        <is>
          <t>3|
3</t>
        </is>
      </c>
      <c r="L182" s="2" t="inlineStr">
        <is>
          <t xml:space="preserve">|
</t>
        </is>
      </c>
      <c r="M182" t="inlineStr">
        <is>
          <t>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t>
        </is>
      </c>
      <c r="N182" s="2" t="inlineStr">
        <is>
          <t>biometriske oplysninger|
biometriske data</t>
        </is>
      </c>
      <c r="O182" s="2" t="inlineStr">
        <is>
          <t>3|
3</t>
        </is>
      </c>
      <c r="P182" s="2" t="inlineStr">
        <is>
          <t xml:space="preserve">|
</t>
        </is>
      </c>
      <c r="Q182" t="inlineStr">
        <is>
          <t>personoplysninger, der som følge af specifik teknisk behandling vedrørende en fysisk persons fysiske, fysiologiske eller adfærdsmæssige karakteristika muliggør eller bekræfter en entydig identifikation af vedkommende, f.eks. ansigtsbillede eller fingeraftryksoplysninger</t>
        </is>
      </c>
      <c r="R182" s="2" t="inlineStr">
        <is>
          <t>biometrische Daten</t>
        </is>
      </c>
      <c r="S182" s="2" t="inlineStr">
        <is>
          <t>3</t>
        </is>
      </c>
      <c r="T182" s="2" t="inlineStr">
        <is>
          <t/>
        </is>
      </c>
      <c r="U182" t="inlineStr">
        <is>
          <t>mit speziellen technischen Verfahren gewonnene personenbezogene Daten &lt;a href="/entry/result/770234/all" id="ENTRY_TO_ENTRY_CONVERTER" target="_blank"&gt;IATE:770234&lt;/a&gt; zu den physischen, physiologischen oder verhaltenstypischen Merkmalen einer natürlichen Person, die die eindeutige Identifizierung dieser natürlichen Person ermöglichen oder bestätigen, wie Gesichtsbilder oder daktyloskopische Daten &lt;a href="/entry/result/927825/all" id="ENTRY_TO_ENTRY_CONVERTER" target="_blank"&gt;IATE:927825&lt;/a&gt;</t>
        </is>
      </c>
      <c r="V182" s="2" t="inlineStr">
        <is>
          <t>βιομετρικά δεδομένα</t>
        </is>
      </c>
      <c r="W182" s="2" t="inlineStr">
        <is>
          <t>3</t>
        </is>
      </c>
      <c r="X182" s="2" t="inlineStr">
        <is>
          <t/>
        </is>
      </c>
      <c r="Y182" t="inlineStr">
        <is>
          <t>δεδομένα προσωπικού χαρακτήρα τα οποία προκύπτουν από ειδική τεχνική επεξεργασία συνδεόμενη με φυσικά, βιολογικά ή συμπεριφορικά χαρακτηριστικά φυσικού προσώπου, και τα οποία επιτρέπουν ή επιβεβαιώνουν την αδιαμφισβήτητη ταυτοποίηση του εν λόγω φυσικού προσώπου, όπως εικόνες προσώπου ή δακτυλοσκοπικά δεδομένα</t>
        </is>
      </c>
      <c r="Z182" s="2" t="inlineStr">
        <is>
          <t>biometric data</t>
        </is>
      </c>
      <c r="AA182" s="2" t="inlineStr">
        <is>
          <t>3</t>
        </is>
      </c>
      <c r="AB182" s="2" t="inlineStr">
        <is>
          <t/>
        </is>
      </c>
      <c r="AC182" t="inlineStr">
        <is>
          <t>&lt;a href="https://iate.europa.eu/entry/result/770234" target="_blank"&gt;personal data&lt;/a&gt; resulting from specific technical processing relating to the physical, physiological or behavioural characteristics of a person, such as &lt;a href="https://iate.europa.eu/entry/result/931684" target="_blank"&gt;facial images&lt;/a&gt; or &lt;a href="https://iate.europa.eu/entry/result/927825" target="_blank"&gt;dactyloscopic data&lt;/a&gt;, which allow for the unique identification of that person</t>
        </is>
      </c>
      <c r="AD182" s="2" t="inlineStr">
        <is>
          <t>datos biométricos</t>
        </is>
      </c>
      <c r="AE182" s="2" t="inlineStr">
        <is>
          <t>4</t>
        </is>
      </c>
      <c r="AF182" s="2" t="inlineStr">
        <is>
          <t/>
        </is>
      </c>
      <c r="AG182" t="inlineStr">
        <is>
          <t>&lt;a href="https://iate.europa.eu/entry/result/770234/all" target="_blank"&gt;Datos personales&lt;/a&gt; obtenidos a partir de un tratamiento técnico específico, relativos a las características físicas, fisiológicas o conductuales de una persona física que permiten identificar o confirmar la identidad de dicha persona, como las &lt;a href="https://iate.europa.eu/entry/result/931684/all" target="_blank"&gt;imágenes faciales&lt;/a&gt; o los &lt;a href="https://iate.europa.eu/entry/result/927825/all" target="_blank"&gt;datos dactiloscópicos&lt;/a&gt;.</t>
        </is>
      </c>
      <c r="AH182" s="2" t="inlineStr">
        <is>
          <t>biomeetrilised andmed</t>
        </is>
      </c>
      <c r="AI182" s="2" t="inlineStr">
        <is>
          <t>4</t>
        </is>
      </c>
      <c r="AJ182" s="2" t="inlineStr">
        <is>
          <t/>
        </is>
      </c>
      <c r="AK182" t="inlineStr">
        <is>
          <t>konkreetse tehnilise töötlemise abil saadavad isikuandmed isiku füüsiliste, füsioloogiliste ja käitumuslike omaduste kohta, mis võimaldavad kõnealust füüsilist isikut kordumatult tuvastada või kinnitavad selle füüsilise isiku tuvastamist, näiteks näokujutis ja sõrmejälgede andmed</t>
        </is>
      </c>
      <c r="AL182" s="2" t="inlineStr">
        <is>
          <t>biometrinen tieto</t>
        </is>
      </c>
      <c r="AM182" s="2" t="inlineStr">
        <is>
          <t>3</t>
        </is>
      </c>
      <c r="AN182" s="2" t="inlineStr">
        <is>
          <t/>
        </is>
      </c>
      <c r="AO182" t="inlineStr">
        <is>
          <t>yksilön fyysisiin ja fysiologisiin ominaisuuksiin tai käyttäytymiseen liittyvällä teknisellä käsittelyllä saadut henkilötiedot</t>
        </is>
      </c>
      <c r="AP182" s="2" t="inlineStr">
        <is>
          <t>données biométriques</t>
        </is>
      </c>
      <c r="AQ182" s="2" t="inlineStr">
        <is>
          <t>3</t>
        </is>
      </c>
      <c r="AR182" s="2" t="inlineStr">
        <is>
          <t/>
        </is>
      </c>
      <c r="AS182" t="inlineStr">
        <is>
          <t>données à caractère personnel résultant d'un traitement technique spécifique, relatives aux caractéristiques physiques, physiologiques ou comportementales d'une personne physique, qui permettent ou confirment son identification unique, telles que des&lt;a href="https://iate.europa.eu/entry/result/931684/fr" target="_blank"&gt; images faciales&lt;/a&gt; ou des&lt;a href="https://iate.europa.eu/entry/result/927825/fr" target="_blank"&gt; données dactyloscopiques&lt;/a&gt;</t>
        </is>
      </c>
      <c r="AT182" s="2" t="inlineStr">
        <is>
          <t>sonraí bithmhéadracha</t>
        </is>
      </c>
      <c r="AU182" s="2" t="inlineStr">
        <is>
          <t>3</t>
        </is>
      </c>
      <c r="AV182" s="2" t="inlineStr">
        <is>
          <t/>
        </is>
      </c>
      <c r="AW182" t="inlineStr">
        <is>
          <t>sonraí
 méarlorg agus íomhá den aghaidh</t>
        </is>
      </c>
      <c r="AX182" s="2" t="inlineStr">
        <is>
          <t>biometrijski podaci</t>
        </is>
      </c>
      <c r="AY182" s="2" t="inlineStr">
        <is>
          <t>3</t>
        </is>
      </c>
      <c r="AZ182" s="2" t="inlineStr">
        <is>
          <t/>
        </is>
      </c>
      <c r="BA182" t="inlineStr">
        <is>
          <t>osobni podaci dobiveni posebnom tehničkom obradom u vezi s fizičkim obilježjima, fiziološkim obilježjima ili obilježjima ponašanja pojedinca koja omogućuju ili potvrđuju jedinstvenu identifikaciju tog pojedinca, kao što su fotografije lica ili daktiloskopski podaci</t>
        </is>
      </c>
      <c r="BB182" s="2" t="inlineStr">
        <is>
          <t>biometrikus adat</t>
        </is>
      </c>
      <c r="BC182" s="2" t="inlineStr">
        <is>
          <t>4</t>
        </is>
      </c>
      <c r="BD182" s="2" t="inlineStr">
        <is>
          <t/>
        </is>
      </c>
      <c r="BE182" t="inlineStr">
        <is>
          <t>egy természetes személy testi, fiziológiai vagy viselkedési jellemzőire vonatkozó minden olyan sajátos technikai eljárásokkal nyert személyes adat, amely lehetővé teszi vagy megerősíti a természetes személy egyedi azonosítását</t>
        </is>
      </c>
      <c r="BF182" s="2" t="inlineStr">
        <is>
          <t>dati biometrici</t>
        </is>
      </c>
      <c r="BG182" s="2" t="inlineStr">
        <is>
          <t>3</t>
        </is>
      </c>
      <c r="BH182" s="2" t="inlineStr">
        <is>
          <t/>
        </is>
      </c>
      <c r="BI182" t="inlineStr">
        <is>
          <t>dati personali ottenuti da un trattamento tecnico specifico relativi alle caratteristiche fisiche, fisiologiche o comportamentali di una persona fisica che ne consentono o confermano l’identificazione univoca, quali l’immagine facciale o i dati dattiloscopici</t>
        </is>
      </c>
      <c r="BJ182" s="2" t="inlineStr">
        <is>
          <t>biometriniai duomenys</t>
        </is>
      </c>
      <c r="BK182" s="2" t="inlineStr">
        <is>
          <t>4</t>
        </is>
      </c>
      <c r="BL182" s="2" t="inlineStr">
        <is>
          <t/>
        </is>
      </c>
      <c r="BM182" t="inlineStr">
        <is>
          <t>duomenys, išreiškiantys žmogaus individualias savybes, tokias kaip pirštų atspaudai, akies rainelė, balso tembras ir kitos, bei įgalinantys vienareikšmiškai nustatyti jo tapatybę 
&lt;p&gt; po specialaus techninio apdorojimo gauti asmens duomenys, susiję su fizinio asmens fizinėmis, fiziologinėmis arba elgesio savybėmis, pagal kurias galima konkrečiai nustatyti arba patvirtinti to fizinio asmens tapatybę, kaip antai veido atvaizdai arba daktiloskopiniai duomenys&lt;/p&gt;</t>
        </is>
      </c>
      <c r="BN182" s="2" t="inlineStr">
        <is>
          <t>biometriskie dati</t>
        </is>
      </c>
      <c r="BO182" s="2" t="inlineStr">
        <is>
          <t>3</t>
        </is>
      </c>
      <c r="BP182" s="2" t="inlineStr">
        <is>
          <t/>
        </is>
      </c>
      <c r="BQ182" t="inlineStr">
        <is>
          <t>personas dati pēc specifiskas tehniskas apstrādes, kuri attiecas uz fiziskas personas fiziskajām, fizioloģiskajām vai uzvedības pazīmēm, kas ļauj veikt vai apstiprina minētās fiziskās personas viennozīmīgu identifikāciju, piemēram, sejas attēli vai daktiloskopijas dati</t>
        </is>
      </c>
      <c r="BR182" s="2" t="inlineStr">
        <is>
          <t>data bijometrika</t>
        </is>
      </c>
      <c r="BS182" s="2" t="inlineStr">
        <is>
          <t>3</t>
        </is>
      </c>
      <c r="BT182" s="2" t="inlineStr">
        <is>
          <t/>
        </is>
      </c>
      <c r="BU182" t="inlineStr">
        <is>
          <t>&lt;a href="https://iate.europa.eu/entry/result/770234" target="_blank"&gt;data personali&lt;/a&gt;li tirriżulta mill-ipproċessar tekniku speċifiku relatat mal-karatteristiċi fiżiċi, fiżjoloġiċi jew tal-imġiba ta' persuna fiżika, li tippermetti jew tikkonferma l-identifikazzjoni unika ta' dik il-persuna fiżika, bħall-&lt;a href="https://iate.europa.eu/entry/result/931684" target="_blank"&gt;immaġnijiet tal-wiċċ&lt;/a&gt; jew id-&lt;a href="https://iate.europa.eu/entry/result/927825" target="_blank"&gt;data dattiloskopika&lt;/a&gt;</t>
        </is>
      </c>
      <c r="BV182" s="2" t="inlineStr">
        <is>
          <t>biometrische gegevens</t>
        </is>
      </c>
      <c r="BW182" s="2" t="inlineStr">
        <is>
          <t>3</t>
        </is>
      </c>
      <c r="BX182" s="2" t="inlineStr">
        <is>
          <t/>
        </is>
      </c>
      <c r="BY182" t="inlineStr">
        <is>
          <t>persoonsgegevens die het resultaat zijn van een specifieke technische verwerking met betrekking tot de fysieke, fysiologische of gedragsgerelateerde kenmerken van een natuurlijke persoon op grond waarvan eenduidige identificatie van die natuurlijke persoon mogelijk is of wordt bevestigd, zoals gezichtsopnames of vingerafdrukgegevens</t>
        </is>
      </c>
      <c r="BZ182" s="2" t="inlineStr">
        <is>
          <t>dane biometryczne</t>
        </is>
      </c>
      <c r="CA182" s="2" t="inlineStr">
        <is>
          <t>3</t>
        </is>
      </c>
      <c r="CB182" s="2" t="inlineStr">
        <is>
          <t/>
        </is>
      </c>
      <c r="CC182" t="inlineStr">
        <is>
          <t>dane osobowe, które wynikają ze specjalnego przetwarzania technicznego, dotyczą cech fizycznych, fizjologicznych lub behawioralnych osoby fizycznej oraz umożliwiają lub potwierdzają jednoznaczną identyfikację tej osoby, takie jak wizerunek twarzy lub dane daktyloskopijne</t>
        </is>
      </c>
      <c r="CD182" s="2" t="inlineStr">
        <is>
          <t>dados biométricos</t>
        </is>
      </c>
      <c r="CE182" s="2" t="inlineStr">
        <is>
          <t>3</t>
        </is>
      </c>
      <c r="CF182" s="2" t="inlineStr">
        <is>
          <t/>
        </is>
      </c>
      <c r="CG182" t="inlineStr">
        <is>
          <t>&lt;b&gt;Dados pessoais&lt;/b&gt; [ &lt;a href="/entry/result/770234/all" id="ENTRY_TO_ENTRY_CONVERTER" target="_blank"&gt;IATE:770234&lt;/a&gt; ] resultantes de um tratamento técnico específico relativos às características físicas, fisiológicas ou comportamentais de uma pessoa que permitem a sua identificação única, tais como &lt;b&gt;imagens faciais&lt;/b&gt; [ &lt;a href="/entry/result/href=" id="ENTRY_TO_ENTRY_CONVERTER" target="_blank"&gt;IATE:href="https&lt;/a&gt;" target="_blank"&amp;gt;931684 ] ou &lt;b&gt;dados dactiloscópicos&lt;/b&gt; [ &lt;a href="/entry/result/href=" id="ENTRY_TO_ENTRY_CONVERTER" target="_blank"&gt;IATE:href="https&lt;/a&gt;" target="_blank"&amp;gt;927825 ].</t>
        </is>
      </c>
      <c r="CH182" s="2" t="inlineStr">
        <is>
          <t>date biometrice</t>
        </is>
      </c>
      <c r="CI182" s="2" t="inlineStr">
        <is>
          <t>3</t>
        </is>
      </c>
      <c r="CJ182" s="2" t="inlineStr">
        <is>
          <t/>
        </is>
      </c>
      <c r="CK182" t="inlineStr">
        <is>
          <t>date cu caracter personal care rezultă în urma unor tehnici de prelucrare specifice referitoare la caracteristicile fizice, fiziologice sau comportamentale ale unei persoane fizice care permit sau confirmă identificarea unică a respectivei persoane, cum ar fi imaginile faciale sau datele dactiloscopice</t>
        </is>
      </c>
      <c r="CL182" s="2" t="inlineStr">
        <is>
          <t>biometrické údaje</t>
        </is>
      </c>
      <c r="CM182" s="2" t="inlineStr">
        <is>
          <t>3</t>
        </is>
      </c>
      <c r="CN182" s="2" t="inlineStr">
        <is>
          <t/>
        </is>
      </c>
      <c r="CO182" t="inlineStr">
        <is>
          <t>osobné údaje, ktoré sú výsledkom osobitného technického spracúvania, ktoré sa týka fyzických, fyziologických alebo behaviorálnych charakteristických znakov fyzickej osoby a ktoré umožňujú alebo potvrdzujú jedinečnú identifikáciu tejto fyzickej osoby, ako sú vyobrazenia tváre alebo daktyloskopické údaje</t>
        </is>
      </c>
      <c r="CP182" s="2" t="inlineStr">
        <is>
          <t>biometrični podatki</t>
        </is>
      </c>
      <c r="CQ182" s="2" t="inlineStr">
        <is>
          <t>3</t>
        </is>
      </c>
      <c r="CR182" s="2" t="inlineStr">
        <is>
          <t/>
        </is>
      </c>
      <c r="CS182" t="inlineStr">
        <is>
          <t>podatki v zvezi s fizičnimi, fiziološkimi ali vedenjskimi značilnostmi posameznika, ki omogočajo njegovo edinstveno identifikacijo, kot so podobe obraza ali daktiloskopski podatki</t>
        </is>
      </c>
      <c r="CT182" s="2" t="inlineStr">
        <is>
          <t>biometriska uppgifter</t>
        </is>
      </c>
      <c r="CU182" s="2" t="inlineStr">
        <is>
          <t>3</t>
        </is>
      </c>
      <c r="CV182" s="2" t="inlineStr">
        <is>
          <t/>
        </is>
      </c>
      <c r="CW182" t="inlineStr">
        <is>
          <t>personuppgifter som erhållits genom en särskild teknisk behandling som rör en fysisk persons fysiska, fysiologiska eller beteendemässiga kännetecken och som möjliggör eller bekräftar unik identifiering av denna fysiska person, såsom ansiktsbilder eller fingeravtrycksuppgifter</t>
        </is>
      </c>
    </row>
    <row r="183">
      <c r="A183" s="1" t="str">
        <f>HYPERLINK("https://iate.europa.eu/entry/result/857248/all", "857248")</f>
        <v>857248</v>
      </c>
      <c r="B183" t="inlineStr">
        <is>
          <t>LAW;SOCIAL QUESTIONS</t>
        </is>
      </c>
      <c r="C183" t="inlineStr">
        <is>
          <t>LAW|international law;SOCIAL QUESTIONS|migration</t>
        </is>
      </c>
      <c r="D183" t="inlineStr">
        <is>
          <t>yes</t>
        </is>
      </c>
      <c r="E183" t="inlineStr">
        <is>
          <t/>
        </is>
      </c>
      <c r="F183" s="2" t="inlineStr">
        <is>
          <t>многократна виза|
многократна входна виза</t>
        </is>
      </c>
      <c r="G183" s="2" t="inlineStr">
        <is>
          <t>4|
3</t>
        </is>
      </c>
      <c r="H183" s="2" t="inlineStr">
        <is>
          <t xml:space="preserve">|
</t>
        </is>
      </c>
      <c r="I183" t="inlineStr">
        <is>
          <t/>
        </is>
      </c>
      <c r="J183" s="2" t="inlineStr">
        <is>
          <t>vízum pro více vstupů|
vícenásobné vízum</t>
        </is>
      </c>
      <c r="K183" s="2" t="inlineStr">
        <is>
          <t>3|
3</t>
        </is>
      </c>
      <c r="L183" s="2" t="inlineStr">
        <is>
          <t xml:space="preserve">|
</t>
        </is>
      </c>
      <c r="M183" t="inlineStr">
        <is>
          <t>vízum, které opravňuje k vícenásobnému pobytu na území daného státu / schengenského prostoru</t>
        </is>
      </c>
      <c r="N183" s="2" t="inlineStr">
        <is>
          <t>visum til flere indrejser</t>
        </is>
      </c>
      <c r="O183" s="2" t="inlineStr">
        <is>
          <t>3</t>
        </is>
      </c>
      <c r="P183" s="2" t="inlineStr">
        <is>
          <t/>
        </is>
      </c>
      <c r="Q183" t="inlineStr">
        <is>
          <t>tilladelse til at rejse ind i et bestemt land eller område flere gange</t>
        </is>
      </c>
      <c r="R183" s="2" t="inlineStr">
        <is>
          <t>Visum für die mehrfache Einreise</t>
        </is>
      </c>
      <c r="S183" s="2" t="inlineStr">
        <is>
          <t>3</t>
        </is>
      </c>
      <c r="T183" s="2" t="inlineStr">
        <is>
          <t/>
        </is>
      </c>
      <c r="U183" t="inlineStr">
        <is>
          <t>Genehmigung der mehrfachen Einreise in ein Land oder ein Gebiet</t>
        </is>
      </c>
      <c r="V183" s="2" t="inlineStr">
        <is>
          <t>θεώρηση πολλαπλών εισόδων</t>
        </is>
      </c>
      <c r="W183" s="2" t="inlineStr">
        <is>
          <t>3</t>
        </is>
      </c>
      <c r="X183" s="2" t="inlineStr">
        <is>
          <t/>
        </is>
      </c>
      <c r="Y183" t="inlineStr">
        <is>
          <t/>
        </is>
      </c>
      <c r="Z183" s="2" t="inlineStr">
        <is>
          <t>MEVs|
multiple entry visa|
MEV</t>
        </is>
      </c>
      <c r="AA183" s="2" t="inlineStr">
        <is>
          <t>1|
4|
3</t>
        </is>
      </c>
      <c r="AB183" s="2" t="inlineStr">
        <is>
          <t xml:space="preserve">|
|
</t>
        </is>
      </c>
      <c r="AC183" t="inlineStr">
        <is>
          <t>authorisation to enter a certain country or area several times</t>
        </is>
      </c>
      <c r="AD183" s="2" t="inlineStr">
        <is>
          <t>visado múltiple|
visado para entradas múltiples</t>
        </is>
      </c>
      <c r="AE183" s="2" t="inlineStr">
        <is>
          <t>3|
3</t>
        </is>
      </c>
      <c r="AF183" s="2" t="inlineStr">
        <is>
          <t xml:space="preserve">|
</t>
        </is>
      </c>
      <c r="AG183" t="inlineStr">
        <is>
          <t>Autorización expedida por un Estado que permite a su titular entrar y salir del país varias veces dentro de un periodo establecido.</t>
        </is>
      </c>
      <c r="AH183" s="2" t="inlineStr">
        <is>
          <t>mitmekordne viisa</t>
        </is>
      </c>
      <c r="AI183" s="2" t="inlineStr">
        <is>
          <t>3</t>
        </is>
      </c>
      <c r="AJ183" s="2" t="inlineStr">
        <is>
          <t/>
        </is>
      </c>
      <c r="AK183" t="inlineStr">
        <is>
          <t>viisa, mis annab õiguse siseneda teatavasse riiki või piirkonda mitu korda</t>
        </is>
      </c>
      <c r="AL183" s="2" t="inlineStr">
        <is>
          <t>toistuvaisviisumi</t>
        </is>
      </c>
      <c r="AM183" s="2" t="inlineStr">
        <is>
          <t>4</t>
        </is>
      </c>
      <c r="AN183" s="2" t="inlineStr">
        <is>
          <t/>
        </is>
      </c>
      <c r="AO183" t="inlineStr">
        <is>
          <t>kahta tai useaa Schengen-alueelle saapumista varten myönnettävä viisumi</t>
        </is>
      </c>
      <c r="AP183" s="2" t="inlineStr">
        <is>
          <t>visa à entrées multiples</t>
        </is>
      </c>
      <c r="AQ183" s="2" t="inlineStr">
        <is>
          <t>3</t>
        </is>
      </c>
      <c r="AR183" s="2" t="inlineStr">
        <is>
          <t/>
        </is>
      </c>
      <c r="AS183" t="inlineStr">
        <is>
          <t>autorisation d'effectuer plusieurs entrées dans un pays ou un espace</t>
        </is>
      </c>
      <c r="AT183" s="2" t="inlineStr">
        <is>
          <t>víosa dul isteach iolrach</t>
        </is>
      </c>
      <c r="AU183" s="2" t="inlineStr">
        <is>
          <t>2</t>
        </is>
      </c>
      <c r="AV183" s="2" t="inlineStr">
        <is>
          <t/>
        </is>
      </c>
      <c r="AW183" t="inlineStr">
        <is>
          <t/>
        </is>
      </c>
      <c r="AX183" s="2" t="inlineStr">
        <is>
          <t>viza za višekratni ulazak</t>
        </is>
      </c>
      <c r="AY183" s="2" t="inlineStr">
        <is>
          <t>3</t>
        </is>
      </c>
      <c r="AZ183" s="2" t="inlineStr">
        <is>
          <t/>
        </is>
      </c>
      <c r="BA183" t="inlineStr">
        <is>
          <t/>
        </is>
      </c>
      <c r="BB183" s="2" t="inlineStr">
        <is>
          <t>többszöri beutazásra jogosító vízum</t>
        </is>
      </c>
      <c r="BC183" s="2" t="inlineStr">
        <is>
          <t>4</t>
        </is>
      </c>
      <c r="BD183" s="2" t="inlineStr">
        <is>
          <t/>
        </is>
      </c>
      <c r="BE183" t="inlineStr">
        <is>
          <t>többszöri beutazással rövid, összesen három hónapos tartózkodásra jogosító vízum</t>
        </is>
      </c>
      <c r="BF183" s="2" t="inlineStr">
        <is>
          <t>visto multiplo|
visto per ingressi multipli|
visto ad ingresso multiplo</t>
        </is>
      </c>
      <c r="BG183" s="2" t="inlineStr">
        <is>
          <t>3|
3|
3</t>
        </is>
      </c>
      <c r="BH183" s="2" t="inlineStr">
        <is>
          <t xml:space="preserve">|
|
</t>
        </is>
      </c>
      <c r="BI183" t="inlineStr">
        <is>
          <t>autorizzazione per soggiorno di breve durata rilasciata per "soggiorni multipli" di durata totale non superiore a 3 mesi per semestre; può essere concesso a stranieri che, per motivi di lavoro, devono recarsi frequentemente in una o più parti contraenti</t>
        </is>
      </c>
      <c r="BJ183" s="2" t="inlineStr">
        <is>
          <t>daugkartinė viza</t>
        </is>
      </c>
      <c r="BK183" s="2" t="inlineStr">
        <is>
          <t>3</t>
        </is>
      </c>
      <c r="BL183" s="2" t="inlineStr">
        <is>
          <t/>
        </is>
      </c>
      <c r="BM183" t="inlineStr">
        <is>
          <t>leidimas kelis
kartus atvykti į tam tikrą valstybę ar teritoriją</t>
        </is>
      </c>
      <c r="BN183" s="2" t="inlineStr">
        <is>
          <t>vairākkārtējas ieceļošanas vīza</t>
        </is>
      </c>
      <c r="BO183" s="2" t="inlineStr">
        <is>
          <t>3</t>
        </is>
      </c>
      <c r="BP183" s="2" t="inlineStr">
        <is>
          <t/>
        </is>
      </c>
      <c r="BQ183" t="inlineStr">
        <is>
          <t>atļauja ieceļot noteiktā valstī vai teritorijā vairākas reizes</t>
        </is>
      </c>
      <c r="BR183" s="2" t="inlineStr">
        <is>
          <t>viża għal dħul multiplu</t>
        </is>
      </c>
      <c r="BS183" s="2" t="inlineStr">
        <is>
          <t>3</t>
        </is>
      </c>
      <c r="BT183" s="2" t="inlineStr">
        <is>
          <t/>
        </is>
      </c>
      <c r="BU183" t="inlineStr">
        <is>
          <t>viża li tippermetti soġġorni multipli f'wieħed jew iktar mill-pajjiżi ta' Schengen, dment li t-tul totali tas-soġġorn ma jaqbiżx 90 jum f'perijodu ta' 180 jum mid-data tal-ewwel dħul fil-pajjiż</t>
        </is>
      </c>
      <c r="BV183" s="2" t="inlineStr">
        <is>
          <t>meervoudig visum|
meervoudig visum voor kort verblijf</t>
        </is>
      </c>
      <c r="BW183" s="2" t="inlineStr">
        <is>
          <t>3|
3</t>
        </is>
      </c>
      <c r="BX183" s="2" t="inlineStr">
        <is>
          <t xml:space="preserve">|
</t>
        </is>
      </c>
      <c r="BY183" t="inlineStr">
        <is>
          <t>visum waarmee men een land of gebied meermaals mag binnenkomen</t>
        </is>
      </c>
      <c r="BZ183" s="2" t="inlineStr">
        <is>
          <t>wiza wielokrotnego wjazdu</t>
        </is>
      </c>
      <c r="CA183" s="2" t="inlineStr">
        <is>
          <t>4</t>
        </is>
      </c>
      <c r="CB183" s="2" t="inlineStr">
        <is>
          <t/>
        </is>
      </c>
      <c r="CC183" t="inlineStr">
        <is>
          <t>upoważnienie do wkraczania wiele razy do danego państwa lub terytorium</t>
        </is>
      </c>
      <c r="CD183" s="2" t="inlineStr">
        <is>
          <t>visto de entradas múltiplas</t>
        </is>
      </c>
      <c r="CE183" s="2" t="inlineStr">
        <is>
          <t>3</t>
        </is>
      </c>
      <c r="CF183" s="2" t="inlineStr">
        <is>
          <t/>
        </is>
      </c>
      <c r="CG183" t="inlineStr">
        <is>
          <t>Documento que autoriza o titular a entrar várias vezes em certo país ou área. Ver também 
&lt;i&gt;visto de entrada única&lt;/i&gt; [ &lt;a href="/entry/result/790780/all" id="ENTRY_TO_ENTRY_CONVERTER" target="_blank"&gt;IATE:790780&lt;/a&gt; ] e 
&lt;i&gt;visto de entrada dupla&lt;/i&gt; [ &lt;a href="/entry/result/3533696/all" id="ENTRY_TO_ENTRY_CONVERTER" target="_blank"&gt;IATE:3533696&lt;/a&gt; ]</t>
        </is>
      </c>
      <c r="CH183" s="2" t="inlineStr">
        <is>
          <t>viză cu intrări multiple|
VIM</t>
        </is>
      </c>
      <c r="CI183" s="2" t="inlineStr">
        <is>
          <t>3|
2</t>
        </is>
      </c>
      <c r="CJ183" s="2" t="inlineStr">
        <is>
          <t xml:space="preserve">|
</t>
        </is>
      </c>
      <c r="CK183" t="inlineStr">
        <is>
          <t>autorizația de a intra de mai multe ori într-o anumită țară sau într-un anumit spațiu</t>
        </is>
      </c>
      <c r="CL183" s="2" t="inlineStr">
        <is>
          <t>vízum na viac vstupov</t>
        </is>
      </c>
      <c r="CM183" s="2" t="inlineStr">
        <is>
          <t>3</t>
        </is>
      </c>
      <c r="CN183" s="2" t="inlineStr">
        <is>
          <t/>
        </is>
      </c>
      <c r="CO183" t="inlineStr">
        <is>
          <t/>
        </is>
      </c>
      <c r="CP183" s="2" t="inlineStr">
        <is>
          <t>vizum za večkratni vstop</t>
        </is>
      </c>
      <c r="CQ183" s="2" t="inlineStr">
        <is>
          <t>3</t>
        </is>
      </c>
      <c r="CR183" s="2" t="inlineStr">
        <is>
          <t/>
        </is>
      </c>
      <c r="CS183" t="inlineStr">
        <is>
          <t/>
        </is>
      </c>
      <c r="CT183" s="2" t="inlineStr">
        <is>
          <t>visering för flera inresor</t>
        </is>
      </c>
      <c r="CU183" s="2" t="inlineStr">
        <is>
          <t>3</t>
        </is>
      </c>
      <c r="CV183" s="2" t="inlineStr">
        <is>
          <t/>
        </is>
      </c>
      <c r="CW183" t="inlineStr">
        <is>
          <t/>
        </is>
      </c>
    </row>
    <row r="184">
      <c r="A184" s="1" t="str">
        <f>HYPERLINK("https://iate.europa.eu/entry/result/3572369/all", "3572369")</f>
        <v>3572369</v>
      </c>
      <c r="B184" t="inlineStr">
        <is>
          <t>POLITICS;SOCIAL QUESTIONS;EDUCATION AND COMMUNICATIONS</t>
        </is>
      </c>
      <c r="C184" t="inlineStr">
        <is>
          <t>POLITICS|politics and public safety|public safety;SOCIAL QUESTIONS|migration;EDUCATION AND COMMUNICATIONS|communications|communications systems</t>
        </is>
      </c>
      <c r="D184" t="inlineStr">
        <is>
          <t>yes</t>
        </is>
      </c>
      <c r="E184" t="inlineStr">
        <is>
          <t/>
        </is>
      </c>
      <c r="F184" t="inlineStr">
        <is>
          <t/>
        </is>
      </c>
      <c r="G184" t="inlineStr">
        <is>
          <t/>
        </is>
      </c>
      <c r="H184" t="inlineStr">
        <is>
          <t/>
        </is>
      </c>
      <c r="I184" t="inlineStr">
        <is>
          <t/>
        </is>
      </c>
      <c r="J184" t="inlineStr">
        <is>
          <t/>
        </is>
      </c>
      <c r="K184" t="inlineStr">
        <is>
          <t/>
        </is>
      </c>
      <c r="L184" t="inlineStr">
        <is>
          <t/>
        </is>
      </c>
      <c r="M184" t="inlineStr">
        <is>
          <t/>
        </is>
      </c>
      <c r="N184" t="inlineStr">
        <is>
          <t/>
        </is>
      </c>
      <c r="O184" t="inlineStr">
        <is>
          <t/>
        </is>
      </c>
      <c r="P184" t="inlineStr">
        <is>
          <t/>
        </is>
      </c>
      <c r="Q184" t="inlineStr">
        <is>
          <t/>
        </is>
      </c>
      <c r="R184" t="inlineStr">
        <is>
          <t/>
        </is>
      </c>
      <c r="S184" t="inlineStr">
        <is>
          <t/>
        </is>
      </c>
      <c r="T184" t="inlineStr">
        <is>
          <t/>
        </is>
      </c>
      <c r="U184" t="inlineStr">
        <is>
          <t/>
        </is>
      </c>
      <c r="V184" t="inlineStr">
        <is>
          <t/>
        </is>
      </c>
      <c r="W184" t="inlineStr">
        <is>
          <t/>
        </is>
      </c>
      <c r="X184" t="inlineStr">
        <is>
          <t/>
        </is>
      </c>
      <c r="Y184" t="inlineStr">
        <is>
          <t/>
        </is>
      </c>
      <c r="Z184" s="2" t="inlineStr">
        <is>
          <t>analysis layer</t>
        </is>
      </c>
      <c r="AA184" s="2" t="inlineStr">
        <is>
          <t>3</t>
        </is>
      </c>
      <c r="AB184" s="2" t="inlineStr">
        <is>
          <t/>
        </is>
      </c>
      <c r="AC184" t="inlineStr">
        <is>
          <t/>
        </is>
      </c>
      <c r="AD184" t="inlineStr">
        <is>
          <t/>
        </is>
      </c>
      <c r="AE184" t="inlineStr">
        <is>
          <t/>
        </is>
      </c>
      <c r="AF184" t="inlineStr">
        <is>
          <t/>
        </is>
      </c>
      <c r="AG184" t="inlineStr">
        <is>
          <t/>
        </is>
      </c>
      <c r="AH184" t="inlineStr">
        <is>
          <t/>
        </is>
      </c>
      <c r="AI184" t="inlineStr">
        <is>
          <t/>
        </is>
      </c>
      <c r="AJ184" t="inlineStr">
        <is>
          <t/>
        </is>
      </c>
      <c r="AK184" t="inlineStr">
        <is>
          <t/>
        </is>
      </c>
      <c r="AL184" s="2" t="inlineStr">
        <is>
          <t>analyysitietotaso</t>
        </is>
      </c>
      <c r="AM184" s="2" t="inlineStr">
        <is>
          <t>2</t>
        </is>
      </c>
      <c r="AN184" s="2" t="inlineStr">
        <is>
          <t/>
        </is>
      </c>
      <c r="AO184" t="inlineStr">
        <is>
          <t/>
        </is>
      </c>
      <c r="AP184" t="inlineStr">
        <is>
          <t/>
        </is>
      </c>
      <c r="AQ184" t="inlineStr">
        <is>
          <t/>
        </is>
      </c>
      <c r="AR184" t="inlineStr">
        <is>
          <t/>
        </is>
      </c>
      <c r="AS184" t="inlineStr">
        <is>
          <t/>
        </is>
      </c>
      <c r="AT184" s="2" t="inlineStr">
        <is>
          <t>sraith anailíse</t>
        </is>
      </c>
      <c r="AU184" s="2" t="inlineStr">
        <is>
          <t>3</t>
        </is>
      </c>
      <c r="AV184" s="2" t="inlineStr">
        <is>
          <t/>
        </is>
      </c>
      <c r="AW184" t="inlineStr">
        <is>
          <t/>
        </is>
      </c>
      <c r="AX184" t="inlineStr">
        <is>
          <t/>
        </is>
      </c>
      <c r="AY184" t="inlineStr">
        <is>
          <t/>
        </is>
      </c>
      <c r="AZ184" t="inlineStr">
        <is>
          <t/>
        </is>
      </c>
      <c r="BA184" t="inlineStr">
        <is>
          <t/>
        </is>
      </c>
      <c r="BB184" t="inlineStr">
        <is>
          <t/>
        </is>
      </c>
      <c r="BC184" t="inlineStr">
        <is>
          <t/>
        </is>
      </c>
      <c r="BD184" t="inlineStr">
        <is>
          <t/>
        </is>
      </c>
      <c r="BE184" t="inlineStr">
        <is>
          <t/>
        </is>
      </c>
      <c r="BF184" t="inlineStr">
        <is>
          <t/>
        </is>
      </c>
      <c r="BG184" t="inlineStr">
        <is>
          <t/>
        </is>
      </c>
      <c r="BH184" t="inlineStr">
        <is>
          <t/>
        </is>
      </c>
      <c r="BI184" t="inlineStr">
        <is>
          <t/>
        </is>
      </c>
      <c r="BJ184" t="inlineStr">
        <is>
          <t/>
        </is>
      </c>
      <c r="BK184" t="inlineStr">
        <is>
          <t/>
        </is>
      </c>
      <c r="BL184" t="inlineStr">
        <is>
          <t/>
        </is>
      </c>
      <c r="BM184" t="inlineStr">
        <is>
          <t/>
        </is>
      </c>
      <c r="BN184" t="inlineStr">
        <is>
          <t/>
        </is>
      </c>
      <c r="BO184" t="inlineStr">
        <is>
          <t/>
        </is>
      </c>
      <c r="BP184" t="inlineStr">
        <is>
          <t/>
        </is>
      </c>
      <c r="BQ184" t="inlineStr">
        <is>
          <t/>
        </is>
      </c>
      <c r="BR184" t="inlineStr">
        <is>
          <t/>
        </is>
      </c>
      <c r="BS184" t="inlineStr">
        <is>
          <t/>
        </is>
      </c>
      <c r="BT184" t="inlineStr">
        <is>
          <t/>
        </is>
      </c>
      <c r="BU184" t="inlineStr">
        <is>
          <t/>
        </is>
      </c>
      <c r="BV184" t="inlineStr">
        <is>
          <t/>
        </is>
      </c>
      <c r="BW184" t="inlineStr">
        <is>
          <t/>
        </is>
      </c>
      <c r="BX184" t="inlineStr">
        <is>
          <t/>
        </is>
      </c>
      <c r="BY184" t="inlineStr">
        <is>
          <t/>
        </is>
      </c>
      <c r="BZ184" t="inlineStr">
        <is>
          <t/>
        </is>
      </c>
      <c r="CA184" t="inlineStr">
        <is>
          <t/>
        </is>
      </c>
      <c r="CB184" t="inlineStr">
        <is>
          <t/>
        </is>
      </c>
      <c r="CC184" t="inlineStr">
        <is>
          <t/>
        </is>
      </c>
      <c r="CD184" t="inlineStr">
        <is>
          <t/>
        </is>
      </c>
      <c r="CE184" t="inlineStr">
        <is>
          <t/>
        </is>
      </c>
      <c r="CF184" t="inlineStr">
        <is>
          <t/>
        </is>
      </c>
      <c r="CG184" t="inlineStr">
        <is>
          <t/>
        </is>
      </c>
      <c r="CH184" t="inlineStr">
        <is>
          <t/>
        </is>
      </c>
      <c r="CI184" t="inlineStr">
        <is>
          <t/>
        </is>
      </c>
      <c r="CJ184" t="inlineStr">
        <is>
          <t/>
        </is>
      </c>
      <c r="CK184" t="inlineStr">
        <is>
          <t/>
        </is>
      </c>
      <c r="CL184" t="inlineStr">
        <is>
          <t/>
        </is>
      </c>
      <c r="CM184" t="inlineStr">
        <is>
          <t/>
        </is>
      </c>
      <c r="CN184" t="inlineStr">
        <is>
          <t/>
        </is>
      </c>
      <c r="CO184" t="inlineStr">
        <is>
          <t/>
        </is>
      </c>
      <c r="CP184" t="inlineStr">
        <is>
          <t/>
        </is>
      </c>
      <c r="CQ184" t="inlineStr">
        <is>
          <t/>
        </is>
      </c>
      <c r="CR184" t="inlineStr">
        <is>
          <t/>
        </is>
      </c>
      <c r="CS184" t="inlineStr">
        <is>
          <t/>
        </is>
      </c>
      <c r="CT184" t="inlineStr">
        <is>
          <t/>
        </is>
      </c>
      <c r="CU184" t="inlineStr">
        <is>
          <t/>
        </is>
      </c>
      <c r="CV184" t="inlineStr">
        <is>
          <t/>
        </is>
      </c>
      <c r="CW184" t="inlineStr">
        <is>
          <t/>
        </is>
      </c>
    </row>
    <row r="185">
      <c r="A185" s="1" t="str">
        <f>HYPERLINK("https://iate.europa.eu/entry/result/3572367/all", "3572367")</f>
        <v>3572367</v>
      </c>
      <c r="B185" t="inlineStr">
        <is>
          <t>POLITICS;SOCIAL QUESTIONS;EDUCATION AND COMMUNICATIONS</t>
        </is>
      </c>
      <c r="C185" t="inlineStr">
        <is>
          <t>POLITICS|politics and public safety|public safety;SOCIAL QUESTIONS|migration;EDUCATION AND COMMUNICATIONS|communications|communications systems</t>
        </is>
      </c>
      <c r="D185" t="inlineStr">
        <is>
          <t>yes</t>
        </is>
      </c>
      <c r="E185" t="inlineStr">
        <is>
          <t/>
        </is>
      </c>
      <c r="F185" t="inlineStr">
        <is>
          <t/>
        </is>
      </c>
      <c r="G185" t="inlineStr">
        <is>
          <t/>
        </is>
      </c>
      <c r="H185" t="inlineStr">
        <is>
          <t/>
        </is>
      </c>
      <c r="I185" t="inlineStr">
        <is>
          <t/>
        </is>
      </c>
      <c r="J185" t="inlineStr">
        <is>
          <t/>
        </is>
      </c>
      <c r="K185" t="inlineStr">
        <is>
          <t/>
        </is>
      </c>
      <c r="L185" t="inlineStr">
        <is>
          <t/>
        </is>
      </c>
      <c r="M185" t="inlineStr">
        <is>
          <t/>
        </is>
      </c>
      <c r="N185" t="inlineStr">
        <is>
          <t/>
        </is>
      </c>
      <c r="O185" t="inlineStr">
        <is>
          <t/>
        </is>
      </c>
      <c r="P185" t="inlineStr">
        <is>
          <t/>
        </is>
      </c>
      <c r="Q185" t="inlineStr">
        <is>
          <t/>
        </is>
      </c>
      <c r="R185" t="inlineStr">
        <is>
          <t/>
        </is>
      </c>
      <c r="S185" t="inlineStr">
        <is>
          <t/>
        </is>
      </c>
      <c r="T185" t="inlineStr">
        <is>
          <t/>
        </is>
      </c>
      <c r="U185" t="inlineStr">
        <is>
          <t/>
        </is>
      </c>
      <c r="V185" t="inlineStr">
        <is>
          <t/>
        </is>
      </c>
      <c r="W185" t="inlineStr">
        <is>
          <t/>
        </is>
      </c>
      <c r="X185" t="inlineStr">
        <is>
          <t/>
        </is>
      </c>
      <c r="Y185" t="inlineStr">
        <is>
          <t/>
        </is>
      </c>
      <c r="Z185" s="2" t="inlineStr">
        <is>
          <t>operational layer</t>
        </is>
      </c>
      <c r="AA185" s="2" t="inlineStr">
        <is>
          <t>2</t>
        </is>
      </c>
      <c r="AB185" s="2" t="inlineStr">
        <is>
          <t/>
        </is>
      </c>
      <c r="AC185" t="inlineStr">
        <is>
          <t/>
        </is>
      </c>
      <c r="AD185" t="inlineStr">
        <is>
          <t/>
        </is>
      </c>
      <c r="AE185" t="inlineStr">
        <is>
          <t/>
        </is>
      </c>
      <c r="AF185" t="inlineStr">
        <is>
          <t/>
        </is>
      </c>
      <c r="AG185" t="inlineStr">
        <is>
          <t/>
        </is>
      </c>
      <c r="AH185" t="inlineStr">
        <is>
          <t/>
        </is>
      </c>
      <c r="AI185" t="inlineStr">
        <is>
          <t/>
        </is>
      </c>
      <c r="AJ185" t="inlineStr">
        <is>
          <t/>
        </is>
      </c>
      <c r="AK185" t="inlineStr">
        <is>
          <t/>
        </is>
      </c>
      <c r="AL185" s="2" t="inlineStr">
        <is>
          <t>operatiivisten tietojen taso</t>
        </is>
      </c>
      <c r="AM185" s="2" t="inlineStr">
        <is>
          <t>3</t>
        </is>
      </c>
      <c r="AN185" s="2" t="inlineStr">
        <is>
          <t/>
        </is>
      </c>
      <c r="AO185" t="inlineStr">
        <is>
          <t/>
        </is>
      </c>
      <c r="AP185" t="inlineStr">
        <is>
          <t/>
        </is>
      </c>
      <c r="AQ185" t="inlineStr">
        <is>
          <t/>
        </is>
      </c>
      <c r="AR185" t="inlineStr">
        <is>
          <t/>
        </is>
      </c>
      <c r="AS185" t="inlineStr">
        <is>
          <t/>
        </is>
      </c>
      <c r="AT185" s="2" t="inlineStr">
        <is>
          <t>sraith oibríochtúil</t>
        </is>
      </c>
      <c r="AU185" s="2" t="inlineStr">
        <is>
          <t>3</t>
        </is>
      </c>
      <c r="AV185" s="2" t="inlineStr">
        <is>
          <t/>
        </is>
      </c>
      <c r="AW185" t="inlineStr">
        <is>
          <t/>
        </is>
      </c>
      <c r="AX185" t="inlineStr">
        <is>
          <t/>
        </is>
      </c>
      <c r="AY185" t="inlineStr">
        <is>
          <t/>
        </is>
      </c>
      <c r="AZ185" t="inlineStr">
        <is>
          <t/>
        </is>
      </c>
      <c r="BA185" t="inlineStr">
        <is>
          <t/>
        </is>
      </c>
      <c r="BB185" t="inlineStr">
        <is>
          <t/>
        </is>
      </c>
      <c r="BC185" t="inlineStr">
        <is>
          <t/>
        </is>
      </c>
      <c r="BD185" t="inlineStr">
        <is>
          <t/>
        </is>
      </c>
      <c r="BE185" t="inlineStr">
        <is>
          <t/>
        </is>
      </c>
      <c r="BF185" t="inlineStr">
        <is>
          <t/>
        </is>
      </c>
      <c r="BG185" t="inlineStr">
        <is>
          <t/>
        </is>
      </c>
      <c r="BH185" t="inlineStr">
        <is>
          <t/>
        </is>
      </c>
      <c r="BI185" t="inlineStr">
        <is>
          <t/>
        </is>
      </c>
      <c r="BJ185" t="inlineStr">
        <is>
          <t/>
        </is>
      </c>
      <c r="BK185" t="inlineStr">
        <is>
          <t/>
        </is>
      </c>
      <c r="BL185" t="inlineStr">
        <is>
          <t/>
        </is>
      </c>
      <c r="BM185" t="inlineStr">
        <is>
          <t/>
        </is>
      </c>
      <c r="BN185" t="inlineStr">
        <is>
          <t/>
        </is>
      </c>
      <c r="BO185" t="inlineStr">
        <is>
          <t/>
        </is>
      </c>
      <c r="BP185" t="inlineStr">
        <is>
          <t/>
        </is>
      </c>
      <c r="BQ185" t="inlineStr">
        <is>
          <t/>
        </is>
      </c>
      <c r="BR185" t="inlineStr">
        <is>
          <t/>
        </is>
      </c>
      <c r="BS185" t="inlineStr">
        <is>
          <t/>
        </is>
      </c>
      <c r="BT185" t="inlineStr">
        <is>
          <t/>
        </is>
      </c>
      <c r="BU185" t="inlineStr">
        <is>
          <t/>
        </is>
      </c>
      <c r="BV185" t="inlineStr">
        <is>
          <t/>
        </is>
      </c>
      <c r="BW185" t="inlineStr">
        <is>
          <t/>
        </is>
      </c>
      <c r="BX185" t="inlineStr">
        <is>
          <t/>
        </is>
      </c>
      <c r="BY185" t="inlineStr">
        <is>
          <t/>
        </is>
      </c>
      <c r="BZ185" t="inlineStr">
        <is>
          <t/>
        </is>
      </c>
      <c r="CA185" t="inlineStr">
        <is>
          <t/>
        </is>
      </c>
      <c r="CB185" t="inlineStr">
        <is>
          <t/>
        </is>
      </c>
      <c r="CC185" t="inlineStr">
        <is>
          <t/>
        </is>
      </c>
      <c r="CD185" t="inlineStr">
        <is>
          <t/>
        </is>
      </c>
      <c r="CE185" t="inlineStr">
        <is>
          <t/>
        </is>
      </c>
      <c r="CF185" t="inlineStr">
        <is>
          <t/>
        </is>
      </c>
      <c r="CG185" t="inlineStr">
        <is>
          <t/>
        </is>
      </c>
      <c r="CH185" t="inlineStr">
        <is>
          <t/>
        </is>
      </c>
      <c r="CI185" t="inlineStr">
        <is>
          <t/>
        </is>
      </c>
      <c r="CJ185" t="inlineStr">
        <is>
          <t/>
        </is>
      </c>
      <c r="CK185" t="inlineStr">
        <is>
          <t/>
        </is>
      </c>
      <c r="CL185" t="inlineStr">
        <is>
          <t/>
        </is>
      </c>
      <c r="CM185" t="inlineStr">
        <is>
          <t/>
        </is>
      </c>
      <c r="CN185" t="inlineStr">
        <is>
          <t/>
        </is>
      </c>
      <c r="CO185" t="inlineStr">
        <is>
          <t/>
        </is>
      </c>
      <c r="CP185" t="inlineStr">
        <is>
          <t/>
        </is>
      </c>
      <c r="CQ185" t="inlineStr">
        <is>
          <t/>
        </is>
      </c>
      <c r="CR185" t="inlineStr">
        <is>
          <t/>
        </is>
      </c>
      <c r="CS185" t="inlineStr">
        <is>
          <t/>
        </is>
      </c>
      <c r="CT185" t="inlineStr">
        <is>
          <t/>
        </is>
      </c>
      <c r="CU185" t="inlineStr">
        <is>
          <t/>
        </is>
      </c>
      <c r="CV185" t="inlineStr">
        <is>
          <t/>
        </is>
      </c>
      <c r="CW185" t="inlineStr">
        <is>
          <t/>
        </is>
      </c>
    </row>
    <row r="186">
      <c r="A186" s="1" t="str">
        <f>HYPERLINK("https://iate.europa.eu/entry/result/3568650/all", "3568650")</f>
        <v>3568650</v>
      </c>
      <c r="B186" t="inlineStr">
        <is>
          <t>POLITICS</t>
        </is>
      </c>
      <c r="C186" t="inlineStr">
        <is>
          <t>POLITICS|politics and public safety|public safety|public order|police checks|border control</t>
        </is>
      </c>
      <c r="D186" t="inlineStr">
        <is>
          <t>yes</t>
        </is>
      </c>
      <c r="E186" t="inlineStr">
        <is>
          <t/>
        </is>
      </c>
      <c r="F186" s="2" t="inlineStr">
        <is>
          <t>електронна врата</t>
        </is>
      </c>
      <c r="G186" s="2" t="inlineStr">
        <is>
          <t>3</t>
        </is>
      </c>
      <c r="H186" s="2" t="inlineStr">
        <is>
          <t/>
        </is>
      </c>
      <c r="I186" t="inlineStr">
        <is>
          <t>инфраструктура, управлявана с електронни средства, където се извършва ефективното преминаване на външна граница или ефективно преминаване на вътрешна граница, на която не са премахнати проверките</t>
        </is>
      </c>
      <c r="J186" s="2" t="inlineStr">
        <is>
          <t>elektronická brána</t>
        </is>
      </c>
      <c r="K186" s="2" t="inlineStr">
        <is>
          <t>3</t>
        </is>
      </c>
      <c r="L186" s="2" t="inlineStr">
        <is>
          <t/>
        </is>
      </c>
      <c r="M186" t="inlineStr">
        <is>
          <t>infrastruktura provozovaná s využitím elektronického systému v místě, kde dochází k vlastnímu překročení vnější hranice nebo vnitřní hranice, na níž dosud nebyly zrušeny kontroly</t>
        </is>
      </c>
      <c r="N186" s="2" t="inlineStr">
        <is>
          <t>elektronisk paskontrol|
e-gate</t>
        </is>
      </c>
      <c r="O186" s="2" t="inlineStr">
        <is>
          <t>3|
3</t>
        </is>
      </c>
      <c r="P186" s="2" t="inlineStr">
        <is>
          <t xml:space="preserve">|
</t>
        </is>
      </c>
      <c r="Q186" t="inlineStr">
        <is>
          <t>elektronisk styret infrastruktur dér, hvor en ydre grænse eller en indre grænse, hvor kontrollen endnu ikke er blevet ophævet, faktisk passeres</t>
        </is>
      </c>
      <c r="R186" s="2" t="inlineStr">
        <is>
          <t>e-Gate</t>
        </is>
      </c>
      <c r="S186" s="2" t="inlineStr">
        <is>
          <t>3</t>
        </is>
      </c>
      <c r="T186" s="2" t="inlineStr">
        <is>
          <t/>
        </is>
      </c>
      <c r="U186" t="inlineStr">
        <is>
          <t>elektronisch
betriebene Infrastruktureinrichtung, an der der eigentliche Grenzübertritt an
einer Außengrenze oder an einer Binnengrenze, an der die Kontrollen noch nicht
aufgehoben wurden, stattfindet</t>
        </is>
      </c>
      <c r="V186" s="2" t="inlineStr">
        <is>
          <t>ηλεκτρονική θύρα</t>
        </is>
      </c>
      <c r="W186" s="2" t="inlineStr">
        <is>
          <t>3</t>
        </is>
      </c>
      <c r="X186" s="2" t="inlineStr">
        <is>
          <t/>
        </is>
      </c>
      <c r="Y186" t="inlineStr">
        <is>
          <t>υποδομή που λειτουργεί με ηλεκτρονικά μέσα και στην οποία πραγματοποιείται η πραγματική διέλευση από εξωτερικό σύνορο ή εσωτερικό σύνορο όπου δεν έχουν ακόμα αρθεί οι έλεγχοι</t>
        </is>
      </c>
      <c r="Z186" s="2" t="inlineStr">
        <is>
          <t>e-gate</t>
        </is>
      </c>
      <c r="AA186" s="2" t="inlineStr">
        <is>
          <t>3</t>
        </is>
      </c>
      <c r="AB186" s="2" t="inlineStr">
        <is>
          <t/>
        </is>
      </c>
      <c r="AC186" t="inlineStr">
        <is>
          <t>infrastructure operated by electronic means where an external border or an internal border where controls have not yet been lifted is actually crossed</t>
        </is>
      </c>
      <c r="AD186" s="2" t="inlineStr">
        <is>
          <t>puerta automática</t>
        </is>
      </c>
      <c r="AE186" s="2" t="inlineStr">
        <is>
          <t>3</t>
        </is>
      </c>
      <c r="AF186" s="2" t="inlineStr">
        <is>
          <t/>
        </is>
      </c>
      <c r="AG186" t="inlineStr">
        <is>
          <t>En lo que respecta a la utilización del Sistema de Entradas y Salidas, infraestructura operada por medios electrónicos en el cruce efectivo de una frontera exterior o de una frontera interior en la que no se hayan suprimido aún los controles.</t>
        </is>
      </c>
      <c r="AH186" s="2" t="inlineStr">
        <is>
          <t>automaatvärav|
e-värav</t>
        </is>
      </c>
      <c r="AI186" s="2" t="inlineStr">
        <is>
          <t>3|
3</t>
        </is>
      </c>
      <c r="AJ186" s="2" t="inlineStr">
        <is>
          <t xml:space="preserve">|
</t>
        </is>
      </c>
      <c r="AK186" t="inlineStr">
        <is>
          <t>elektrooniliselt käitatav infrastruktuur, kus toimub välispiiri tegelik ületamine</t>
        </is>
      </c>
      <c r="AL186" s="2" t="inlineStr">
        <is>
          <t>automaattiportti</t>
        </is>
      </c>
      <c r="AM186" s="2" t="inlineStr">
        <is>
          <t>3</t>
        </is>
      </c>
      <c r="AN186" s="2" t="inlineStr">
        <is>
          <t/>
        </is>
      </c>
      <c r="AO186" t="inlineStr">
        <is>
          <t>sähköisesti toimiva infrastruktuuri paikassa, jossa ylitetään tosiasiallisesti ulkoraja tai sisäraja, jolta tarkastuksia ei ole poistettu</t>
        </is>
      </c>
      <c r="AP186" s="2" t="inlineStr">
        <is>
          <t>porte électronique</t>
        </is>
      </c>
      <c r="AQ186" s="2" t="inlineStr">
        <is>
          <t>3</t>
        </is>
      </c>
      <c r="AR186" s="2" t="inlineStr">
        <is>
          <t/>
        </is>
      </c>
      <c r="AS186" t="inlineStr">
        <is>
          <t>infrastructure fonctionnant selon des moyens électroniques où a lieu le franchissement effectif d’une frontière extérieure ou d’une frontière intérieure à laquelle les contrôles n’ont pas encore été levés</t>
        </is>
      </c>
      <c r="AT186" s="2" t="inlineStr">
        <is>
          <t>ríomhgheata</t>
        </is>
      </c>
      <c r="AU186" s="2" t="inlineStr">
        <is>
          <t>3</t>
        </is>
      </c>
      <c r="AV186" s="2" t="inlineStr">
        <is>
          <t/>
        </is>
      </c>
      <c r="AW186" t="inlineStr">
        <is>
          <t>bonneagar a oibrítear go leictreonach san áit a dtrasnaítear go hiarbhír teorainn sheachtrach nó teorainn inmheánach nach bhfuil deireadh curtha le rialuithe fós ann</t>
        </is>
      </c>
      <c r="AX186" s="2" t="inlineStr">
        <is>
          <t>e-vrata</t>
        </is>
      </c>
      <c r="AY186" s="2" t="inlineStr">
        <is>
          <t>3</t>
        </is>
      </c>
      <c r="AZ186" s="2" t="inlineStr">
        <is>
          <t/>
        </is>
      </c>
      <c r="BA186" t="inlineStr">
        <is>
          <t>infrastruktura kojom se elektronički upravlja ondje gdje se odvija stvarni prelazak vanjske granice ili unutarnje granice na kojoj nadzor još nije ukinut</t>
        </is>
      </c>
      <c r="BB186" s="2" t="inlineStr">
        <is>
          <t>elektronikus átléptető kapu</t>
        </is>
      </c>
      <c r="BC186" s="2" t="inlineStr">
        <is>
          <t>3</t>
        </is>
      </c>
      <c r="BD186" s="2" t="inlineStr">
        <is>
          <t/>
        </is>
      </c>
      <c r="BE186" t="inlineStr">
        <is>
          <t>az uniós külső határ átlépésére szolgáló, biometrikus azonosító technológiával működő, elektronikus üzemeltetésű infrastruktúra</t>
        </is>
      </c>
      <c r="BF186" s="2" t="inlineStr">
        <is>
          <t>varco automatico</t>
        </is>
      </c>
      <c r="BG186" s="2" t="inlineStr">
        <is>
          <t>3</t>
        </is>
      </c>
      <c r="BH186" s="2" t="inlineStr">
        <is>
          <t/>
        </is>
      </c>
      <c r="BI186" t="inlineStr">
        <is>
          <t>infrastruttura elettronica in cui avviene l'effettivo attraversamento di una frontiera esterna e mediante la quale viene accertata l'dentità dei viaggiatori che entrano o escono, talvolta anche con un identificatore biometrico</t>
        </is>
      </c>
      <c r="BJ186" s="2" t="inlineStr">
        <is>
          <t>e. vartai</t>
        </is>
      </c>
      <c r="BK186" s="2" t="inlineStr">
        <is>
          <t>3</t>
        </is>
      </c>
      <c r="BL186" s="2" t="inlineStr">
        <is>
          <t/>
        </is>
      </c>
      <c r="BM186" t="inlineStr">
        <is>
          <t>elektroninėmis priemonėmis valdoma infrastruktūra, kurioje
faktiškai kertama išorės arba vidaus siena, kurios kontrolė nepanaikinta</t>
        </is>
      </c>
      <c r="BN186" s="2" t="inlineStr">
        <is>
          <t>e-vārti</t>
        </is>
      </c>
      <c r="BO186" s="2" t="inlineStr">
        <is>
          <t>3</t>
        </is>
      </c>
      <c r="BP186" s="2" t="inlineStr">
        <is>
          <t/>
        </is>
      </c>
      <c r="BQ186" t="inlineStr">
        <is>
          <t>infrastruktūra, kurā izmantoti elektroniskie līdzekļi un kura atrodas ārējās robežas faktiskās šķērsošanas vietā</t>
        </is>
      </c>
      <c r="BR186" s="2" t="inlineStr">
        <is>
          <t>e-gate</t>
        </is>
      </c>
      <c r="BS186" s="2" t="inlineStr">
        <is>
          <t>3</t>
        </is>
      </c>
      <c r="BT186" s="2" t="inlineStr">
        <is>
          <t/>
        </is>
      </c>
      <c r="BU186" t="inlineStr">
        <is>
          <t>infrastruttura mħaddma b’mezzi elettroniċi fejn ikun fil-fatt seħħ qsim ta’ fruntiera esterna jew fruntiera interna fejn il-kontrolli ma jkunux għadhom tneħħew</t>
        </is>
      </c>
      <c r="BV186" s="2" t="inlineStr">
        <is>
          <t>automatische grenscontrolepost|
e-gate|
geautomatiseerde grenscontrolepost</t>
        </is>
      </c>
      <c r="BW186" s="2" t="inlineStr">
        <is>
          <t>2|
3|
2</t>
        </is>
      </c>
      <c r="BX186" s="2" t="inlineStr">
        <is>
          <t xml:space="preserve">|
preferred|
</t>
        </is>
      </c>
      <c r="BY186" t="inlineStr">
        <is>
          <t>elektronisch gestuurde infrastructuur op de plaats waar de daadwerkelijke overschrijding plaatsvindt van een buitengrens of een binnengrens waar de controles nog niet zijn opgeheven</t>
        </is>
      </c>
      <c r="BZ186" s="2" t="inlineStr">
        <is>
          <t>bramka elektroniczna</t>
        </is>
      </c>
      <c r="CA186" s="2" t="inlineStr">
        <is>
          <t>3</t>
        </is>
      </c>
      <c r="CB186" s="2" t="inlineStr">
        <is>
          <t/>
        </is>
      </c>
      <c r="CC186" t="inlineStr">
        <is>
          <t>infrastruktura działająca z wykorzystaniem środków elektronicznych, przy użyciu której dochodzi do faktycznego przekroczenia granicy zewnętrznej lub, w przypadku gdy nie zostały zniesione kontrole, granicy wewnętrznej</t>
        </is>
      </c>
      <c r="CD186" s="2" t="inlineStr">
        <is>
          <t>cancela eletrónica</t>
        </is>
      </c>
      <c r="CE186" s="2" t="inlineStr">
        <is>
          <t>3</t>
        </is>
      </c>
      <c r="CF186" s="2" t="inlineStr">
        <is>
          <t/>
        </is>
      </c>
      <c r="CG186" t="inlineStr">
        <is>
          <t>Infraestrutura operada por meios eletrónicos onde tenha lugar a passagem efetiva de uma fronteira externa ou de uma fronteira interna em que os controlos ainda não tenham sido levantados.</t>
        </is>
      </c>
      <c r="CH186" s="2" t="inlineStr">
        <is>
          <t>poartă electronică</t>
        </is>
      </c>
      <c r="CI186" s="2" t="inlineStr">
        <is>
          <t>3</t>
        </is>
      </c>
      <c r="CJ186" s="2" t="inlineStr">
        <is>
          <t/>
        </is>
      </c>
      <c r="CK186" t="inlineStr">
        <is>
          <t>infrastructură operată prin mijloace electronice prin care o frontieră externă sau o frontieră internă la care nu au fost încă eliminate controalele este trecută efectiv</t>
        </is>
      </c>
      <c r="CL186" s="2" t="inlineStr">
        <is>
          <t>elektronická brána</t>
        </is>
      </c>
      <c r="CM186" s="2" t="inlineStr">
        <is>
          <t>3</t>
        </is>
      </c>
      <c r="CN186" s="2" t="inlineStr">
        <is>
          <t/>
        </is>
      </c>
      <c r="CO186" t="inlineStr">
        <is>
          <t>infraštruktúra prevádzkovaná elektronickými prostriedkami tam, kde dochádza k prekročeniu vonkajšej hranice alebo vnútornej hranice, na ktorej ešte neboli zrušené kontroly</t>
        </is>
      </c>
      <c r="CP186" s="2" t="inlineStr">
        <is>
          <t>e-prehod|
elektronski prehod</t>
        </is>
      </c>
      <c r="CQ186" s="2" t="inlineStr">
        <is>
          <t>3|
3</t>
        </is>
      </c>
      <c r="CR186" s="2" t="inlineStr">
        <is>
          <t xml:space="preserve">|
</t>
        </is>
      </c>
      <c r="CS186" t="inlineStr">
        <is>
          <t>elektronska upravljana infrastruktura na točki dejanskega prehoda zunanje meje ali notranje meje, kjer nadzor še ni bil odpravljen</t>
        </is>
      </c>
      <c r="CT186" s="2" t="inlineStr">
        <is>
          <t>elektronisk spärr</t>
        </is>
      </c>
      <c r="CU186" s="2" t="inlineStr">
        <is>
          <t>3</t>
        </is>
      </c>
      <c r="CV186" s="2" t="inlineStr">
        <is>
          <t/>
        </is>
      </c>
      <c r="CW186" t="inlineStr">
        <is>
          <t>elektronisk infrastruktur på platsen för faktisk passage av en yttre gräns eller av en inre gräns vid vilken kontrollerna inte ännu har upphävts</t>
        </is>
      </c>
    </row>
    <row r="187">
      <c r="A187" s="1" t="str">
        <f>HYPERLINK("https://iate.europa.eu/entry/result/2232054/all", "2232054")</f>
        <v>2232054</v>
      </c>
      <c r="B187" t="inlineStr">
        <is>
          <t>EDUCATION AND COMMUNICATIONS</t>
        </is>
      </c>
      <c r="C187" t="inlineStr">
        <is>
          <t>EDUCATION AND COMMUNICATIONS|information and information processing</t>
        </is>
      </c>
      <c r="D187" t="inlineStr">
        <is>
          <t>yes</t>
        </is>
      </c>
      <c r="E187" t="inlineStr">
        <is>
          <t/>
        </is>
      </c>
      <c r="F187" s="2" t="inlineStr">
        <is>
          <t>аварийна процедура</t>
        </is>
      </c>
      <c r="G187" s="2" t="inlineStr">
        <is>
          <t>3</t>
        </is>
      </c>
      <c r="H187" s="2" t="inlineStr">
        <is>
          <t/>
        </is>
      </c>
      <c r="I187" t="inlineStr">
        <is>
          <t>процедура, която се основава на използването на хартиени документи, установена, за да се даде възможност за подаване, проверка на транзитната декларация и проследяване на транзитната операция, когато не може да се задейства нормалната процедура по електронен път</t>
        </is>
      </c>
      <c r="J187" s="2" t="inlineStr">
        <is>
          <t>záložní postup|
havarijní postup</t>
        </is>
      </c>
      <c r="K187" s="2" t="inlineStr">
        <is>
          <t>3|
3</t>
        </is>
      </c>
      <c r="L187" s="2" t="inlineStr">
        <is>
          <t xml:space="preserve">|
</t>
        </is>
      </c>
      <c r="M187" t="inlineStr">
        <is>
          <t>alternativní postup využitý v případě, že IT systém využívaný k provádění standardních postupů selže</t>
        </is>
      </c>
      <c r="N187" s="2" t="inlineStr">
        <is>
          <t>nødprocedure</t>
        </is>
      </c>
      <c r="O187" s="2" t="inlineStr">
        <is>
          <t>3</t>
        </is>
      </c>
      <c r="P187" s="2" t="inlineStr">
        <is>
          <t/>
        </is>
      </c>
      <c r="Q187" t="inlineStr">
        <is>
          <t>alternativ procedure, der skal følges, når det IT-system, der anvendes til at gennemføre standardproceduren, svigter</t>
        </is>
      </c>
      <c r="R187" s="2" t="inlineStr">
        <is>
          <t>Ausweichverfahren</t>
        </is>
      </c>
      <c r="S187" s="2" t="inlineStr">
        <is>
          <t>3</t>
        </is>
      </c>
      <c r="T187" s="2" t="inlineStr">
        <is>
          <t/>
        </is>
      </c>
      <c r="U187" t="inlineStr">
        <is>
          <t>alternatives
Verfahren für den Fall, dass ein für ein Standardverfahren genutztes IT-System ausfällt
oder aus anderen Gründen nicht genutzt werden kann</t>
        </is>
      </c>
      <c r="V187" s="2" t="inlineStr">
        <is>
          <t>εναλλακτική διαδικασία</t>
        </is>
      </c>
      <c r="W187" s="2" t="inlineStr">
        <is>
          <t>3</t>
        </is>
      </c>
      <c r="X187" s="2" t="inlineStr">
        <is>
          <t/>
        </is>
      </c>
      <c r="Y187" t="inlineStr">
        <is>
          <t>διαδικασία που εφαρμόζεται όταν είναι τεχνικά αδύνατη η εφαρμογή της συνήθους διαδικασίας</t>
        </is>
      </c>
      <c r="Z187" s="2" t="inlineStr">
        <is>
          <t>fall-back procedure|
fallback procedure</t>
        </is>
      </c>
      <c r="AA187" s="2" t="inlineStr">
        <is>
          <t>1|
3</t>
        </is>
      </c>
      <c r="AB187" s="2" t="inlineStr">
        <is>
          <t xml:space="preserve">|
</t>
        </is>
      </c>
      <c r="AC187" t="inlineStr">
        <is>
          <t>alternative procedure to be followed when the IT system used to implement the standard procedure fails</t>
        </is>
      </c>
      <c r="AD187" s="2" t="inlineStr">
        <is>
          <t>procedimiento sustitutivo</t>
        </is>
      </c>
      <c r="AE187" s="2" t="inlineStr">
        <is>
          <t>3</t>
        </is>
      </c>
      <c r="AF187" s="2" t="inlineStr">
        <is>
          <t/>
        </is>
      </c>
      <c r="AG187" t="inlineStr">
        <is>
          <t>Procedimiento alternativo que debe seguirse cuando falla el sistema informático o cuando es técnicamente imposible introducir los datos en dicho sistema.</t>
        </is>
      </c>
      <c r="AH187" s="2" t="inlineStr">
        <is>
          <t>varumenetlus</t>
        </is>
      </c>
      <c r="AI187" s="2" t="inlineStr">
        <is>
          <t>3</t>
        </is>
      </c>
      <c r="AJ187" s="2" t="inlineStr">
        <is>
          <t/>
        </is>
      </c>
      <c r="AK187" t="inlineStr">
        <is>
          <t>alternatiivne menetlus, mida kasutatakse, kui andmete sisestamine on tehniliselt võimatu või kui riiki sisenemise ja riigist lahkumise süsteemis tekib viga</t>
        </is>
      </c>
      <c r="AL187" s="2" t="inlineStr">
        <is>
          <t>varamenettely|
varmistusmenettely</t>
        </is>
      </c>
      <c r="AM187" s="2" t="inlineStr">
        <is>
          <t>3|
3</t>
        </is>
      </c>
      <c r="AN187" s="2" t="inlineStr">
        <is>
          <t xml:space="preserve">|
</t>
        </is>
      </c>
      <c r="AO187" t="inlineStr">
        <is>
          <t>paperipohjainen tai manuaalinen menettely, johon voidaan turvautua, kun sähköistä vakiomenettelyä ei voida käyttää</t>
        </is>
      </c>
      <c r="AP187" s="2" t="inlineStr">
        <is>
          <t>procédure de secours</t>
        </is>
      </c>
      <c r="AQ187" s="2" t="inlineStr">
        <is>
          <t>3</t>
        </is>
      </c>
      <c r="AR187" s="2" t="inlineStr">
        <is>
          <t/>
        </is>
      </c>
      <c r="AS187" t="inlineStr">
        <is>
          <t>procédure suivie lorsque le système informatique utilisé pour la procédure standard ne fonctionne pas</t>
        </is>
      </c>
      <c r="AT187" s="2" t="inlineStr">
        <is>
          <t>nós imeachta cúltaca</t>
        </is>
      </c>
      <c r="AU187" s="2" t="inlineStr">
        <is>
          <t>3</t>
        </is>
      </c>
      <c r="AV187" s="2" t="inlineStr">
        <is>
          <t/>
        </is>
      </c>
      <c r="AW187" t="inlineStr">
        <is>
          <t/>
        </is>
      </c>
      <c r="AX187" s="2" t="inlineStr">
        <is>
          <t>pomoćni postupak</t>
        </is>
      </c>
      <c r="AY187" s="2" t="inlineStr">
        <is>
          <t>3</t>
        </is>
      </c>
      <c r="AZ187" s="2" t="inlineStr">
        <is>
          <t/>
        </is>
      </c>
      <c r="BA187" t="inlineStr">
        <is>
          <t/>
        </is>
      </c>
      <c r="BB187" s="2" t="inlineStr">
        <is>
          <t>tartalékeljárás</t>
        </is>
      </c>
      <c r="BC187" s="2" t="inlineStr">
        <is>
          <t>4</t>
        </is>
      </c>
      <c r="BD187" s="2" t="inlineStr">
        <is>
          <t/>
        </is>
      </c>
      <c r="BE187" t="inlineStr">
        <is>
          <t>Alternatív megoldás arra az esetre, ha az alapfolyamat a korábbi technológiával nem folytatható. Biztosíték az informatikai rendszer tökéletlensége esetére.</t>
        </is>
      </c>
      <c r="BF187" s="2" t="inlineStr">
        <is>
          <t>procedura sostitutiva|
procedura di riserva</t>
        </is>
      </c>
      <c r="BG187" s="2" t="inlineStr">
        <is>
          <t>3|
3</t>
        </is>
      </c>
      <c r="BH187" s="2" t="inlineStr">
        <is>
          <t xml:space="preserve">|
</t>
        </is>
      </c>
      <c r="BI187" t="inlineStr">
        <is>
          <t>procedura alternativa, basata ad es. sull'utilizzo di documenti cartacei, cui si fa ricorso qualora si riscontrino problemi tecnici con la procedura informatica stadard</t>
        </is>
      </c>
      <c r="BJ187" s="2" t="inlineStr">
        <is>
          <t>atsarginė procedūra</t>
        </is>
      </c>
      <c r="BK187" s="2" t="inlineStr">
        <is>
          <t>3</t>
        </is>
      </c>
      <c r="BL187" s="2" t="inlineStr">
        <is>
          <t/>
        </is>
      </c>
      <c r="BM187" t="inlineStr">
        <is>
          <t>alternatyvi
procedūra, taikoma, kai neveikia standartinei procedūrai naudojama IT sistema</t>
        </is>
      </c>
      <c r="BN187" s="2" t="inlineStr">
        <is>
          <t>alternatīvā procedūra</t>
        </is>
      </c>
      <c r="BO187" s="2" t="inlineStr">
        <is>
          <t>3</t>
        </is>
      </c>
      <c r="BP187" s="2" t="inlineStr">
        <is>
          <t/>
        </is>
      </c>
      <c r="BQ187" t="inlineStr">
        <is>
          <t>alternatīva procedūra, kas jāievēro, ja standarta procedūras īstenošanai izmantotā IT sistēma nedarbojas</t>
        </is>
      </c>
      <c r="BR187" s="2" t="inlineStr">
        <is>
          <t>proċedura ta' riżerva</t>
        </is>
      </c>
      <c r="BS187" s="2" t="inlineStr">
        <is>
          <t>3</t>
        </is>
      </c>
      <c r="BT187" s="2" t="inlineStr">
        <is>
          <t/>
        </is>
      </c>
      <c r="BU187" t="inlineStr">
        <is>
          <t>proċedura alternattiva
li għandha tiġi segwita meta s-sistema tal-IT użata biex timplimenta
l-proċedura standara tfalli</t>
        </is>
      </c>
      <c r="BV187" s="2" t="inlineStr">
        <is>
          <t>vangnetprocedure</t>
        </is>
      </c>
      <c r="BW187" s="2" t="inlineStr">
        <is>
          <t>2</t>
        </is>
      </c>
      <c r="BX187" s="2" t="inlineStr">
        <is>
          <t/>
        </is>
      </c>
      <c r="BY187" t="inlineStr">
        <is>
          <t>alternatieve procedure voor wanneer het in standaardgevallen gebruikte IT-systeem het begeeft</t>
        </is>
      </c>
      <c r="BZ187" s="2" t="inlineStr">
        <is>
          <t>procedura awaryjna</t>
        </is>
      </c>
      <c r="CA187" s="2" t="inlineStr">
        <is>
          <t>3</t>
        </is>
      </c>
      <c r="CB187" s="2" t="inlineStr">
        <is>
          <t/>
        </is>
      </c>
      <c r="CC187" t="inlineStr">
        <is>
          <t>procedura umożliwiająca podmiotom dokonywanie operacji tranzytowych, w przypadku gdy skomputeryzowany celny system tranzytowy lub aplikacja upoważnionego nadawcy lub głównego zobowiązanego nie działają lub jeśli sieć łączności między wymienionymi wyżej podmiotami a organami celnymi nie funkcjonuje</t>
        </is>
      </c>
      <c r="CD187" s="2" t="inlineStr">
        <is>
          <t>procedimento alternativo</t>
        </is>
      </c>
      <c r="CE187" s="2" t="inlineStr">
        <is>
          <t>3</t>
        </is>
      </c>
      <c r="CF187" s="2" t="inlineStr">
        <is>
          <t/>
        </is>
      </c>
      <c r="CG187" t="inlineStr">
        <is>
          <t>Ação de contingência a realizar quando o sistema de informação usado não se encontrar operacional.</t>
        </is>
      </c>
      <c r="CH187" s="2" t="inlineStr">
        <is>
          <t>procedură de rezervă</t>
        </is>
      </c>
      <c r="CI187" s="2" t="inlineStr">
        <is>
          <t>3</t>
        </is>
      </c>
      <c r="CJ187" s="2" t="inlineStr">
        <is>
          <t/>
        </is>
      </c>
      <c r="CK187" t="inlineStr">
        <is>
          <t>procedură alternativă urmată atunci când nu funcționează sistemul informatic utilizat pentru punerea în aplicare a procedurii standard</t>
        </is>
      </c>
      <c r="CL187" s="2" t="inlineStr">
        <is>
          <t>záložný postup|
havarijný postup|
núdzový postup</t>
        </is>
      </c>
      <c r="CM187" s="2" t="inlineStr">
        <is>
          <t>3|
3|
3</t>
        </is>
      </c>
      <c r="CN187" s="2" t="inlineStr">
        <is>
          <t xml:space="preserve">|
|
</t>
        </is>
      </c>
      <c r="CO187" t="inlineStr">
        <is>
          <t>alternatívny postup, ktorý sa používa na vykonanie štandardných postupov pri zlyhaní IT systému</t>
        </is>
      </c>
      <c r="CP187" s="2" t="inlineStr">
        <is>
          <t>nadomestni postopek|
alternativni postopek</t>
        </is>
      </c>
      <c r="CQ187" s="2" t="inlineStr">
        <is>
          <t>3|
3</t>
        </is>
      </c>
      <c r="CR187" s="2" t="inlineStr">
        <is>
          <t xml:space="preserve">|
</t>
        </is>
      </c>
      <c r="CS187" t="inlineStr">
        <is>
          <t/>
        </is>
      </c>
      <c r="CT187" s="2" t="inlineStr">
        <is>
          <t>reservförfarande</t>
        </is>
      </c>
      <c r="CU187" s="2" t="inlineStr">
        <is>
          <t>3</t>
        </is>
      </c>
      <c r="CV187" s="2" t="inlineStr">
        <is>
          <t/>
        </is>
      </c>
      <c r="CW187" t="inlineStr">
        <is>
          <t/>
        </is>
      </c>
    </row>
    <row r="188">
      <c r="A188" s="1" t="str">
        <f>HYPERLINK("https://iate.europa.eu/entry/result/893705/all", "893705")</f>
        <v>893705</v>
      </c>
      <c r="B188" t="inlineStr">
        <is>
          <t>TRANSPORT</t>
        </is>
      </c>
      <c r="C188" t="inlineStr">
        <is>
          <t>TRANSPORT|air and space transport|air transport</t>
        </is>
      </c>
      <c r="D188" t="inlineStr">
        <is>
          <t>no</t>
        </is>
      </c>
      <c r="E188" t="inlineStr">
        <is>
          <t/>
        </is>
      </c>
      <c r="F188" s="2" t="inlineStr">
        <is>
          <t>PNR локатор</t>
        </is>
      </c>
      <c r="G188" s="2" t="inlineStr">
        <is>
          <t>2</t>
        </is>
      </c>
      <c r="H188" s="2" t="inlineStr">
        <is>
          <t/>
        </is>
      </c>
      <c r="I188" t="inlineStr">
        <is>
          <t/>
        </is>
      </c>
      <c r="J188" s="2" t="inlineStr">
        <is>
          <t>lokalizační záznam PNR</t>
        </is>
      </c>
      <c r="K188" s="2" t="inlineStr">
        <is>
          <t>2</t>
        </is>
      </c>
      <c r="L188" s="2" t="inlineStr">
        <is>
          <t/>
        </is>
      </c>
      <c r="M188" t="inlineStr">
        <is>
          <t/>
        </is>
      </c>
      <c r="N188" s="2" t="inlineStr">
        <is>
          <t>PNR-nummer|
reservationsnummer</t>
        </is>
      </c>
      <c r="O188" s="2" t="inlineStr">
        <is>
          <t>4|
4</t>
        </is>
      </c>
      <c r="P188" s="2" t="inlineStr">
        <is>
          <t xml:space="preserve">|
</t>
        </is>
      </c>
      <c r="Q188" t="inlineStr">
        <is>
          <t/>
        </is>
      </c>
      <c r="R188" s="2" t="inlineStr">
        <is>
          <t>Buchungsbestätigungsnummer</t>
        </is>
      </c>
      <c r="S188" s="2" t="inlineStr">
        <is>
          <t>3</t>
        </is>
      </c>
      <c r="T188" s="2" t="inlineStr">
        <is>
          <t/>
        </is>
      </c>
      <c r="U188" t="inlineStr">
        <is>
          <t/>
        </is>
      </c>
      <c r="V188" s="2" t="inlineStr">
        <is>
          <t>κωδικός ανεύρεσης φακέλου PNR</t>
        </is>
      </c>
      <c r="W188" s="2" t="inlineStr">
        <is>
          <t>2</t>
        </is>
      </c>
      <c r="X188" s="2" t="inlineStr">
        <is>
          <t/>
        </is>
      </c>
      <c r="Y188" t="inlineStr">
        <is>
          <t/>
        </is>
      </c>
      <c r="Z188" s="2" t="inlineStr">
        <is>
          <t>passenger name record locator number|
passenger name record locator|
PNR locator</t>
        </is>
      </c>
      <c r="AA188" s="2" t="inlineStr">
        <is>
          <t>1|
3|
1</t>
        </is>
      </c>
      <c r="AB188" s="2" t="inlineStr">
        <is>
          <t xml:space="preserve">|
|
</t>
        </is>
      </c>
      <c r="AC188" t="inlineStr">
        <is>
          <t>Number identifying a passenger name record used by an air carrier to locate a passenger within its information system.</t>
        </is>
      </c>
      <c r="AD188" s="2" t="inlineStr">
        <is>
          <t>localizador de registro de nombres de los pasajeros</t>
        </is>
      </c>
      <c r="AE188" s="2" t="inlineStr">
        <is>
          <t>3</t>
        </is>
      </c>
      <c r="AF188" s="2" t="inlineStr">
        <is>
          <t/>
        </is>
      </c>
      <c r="AG188" t="inlineStr">
        <is>
          <t/>
        </is>
      </c>
      <c r="AH188" t="inlineStr">
        <is>
          <t/>
        </is>
      </c>
      <c r="AI188" t="inlineStr">
        <is>
          <t/>
        </is>
      </c>
      <c r="AJ188" t="inlineStr">
        <is>
          <t/>
        </is>
      </c>
      <c r="AK188" t="inlineStr">
        <is>
          <t/>
        </is>
      </c>
      <c r="AL188" s="2" t="inlineStr">
        <is>
          <t>matkakuvaus-varaustunnus|
PNR-tiedoston kirjauskoodi</t>
        </is>
      </c>
      <c r="AM188" s="2" t="inlineStr">
        <is>
          <t>2|
2</t>
        </is>
      </c>
      <c r="AN188" s="2" t="inlineStr">
        <is>
          <t xml:space="preserve">|
</t>
        </is>
      </c>
      <c r="AO188" t="inlineStr">
        <is>
          <t/>
        </is>
      </c>
      <c r="AP188" s="2" t="inlineStr">
        <is>
          <t>système de repérage du dossier client [passenger name record (PNR)]</t>
        </is>
      </c>
      <c r="AQ188" s="2" t="inlineStr">
        <is>
          <t>2</t>
        </is>
      </c>
      <c r="AR188" s="2" t="inlineStr">
        <is>
          <t/>
        </is>
      </c>
      <c r="AS188" t="inlineStr">
        <is>
          <t/>
        </is>
      </c>
      <c r="AT188" t="inlineStr">
        <is>
          <t/>
        </is>
      </c>
      <c r="AU188" t="inlineStr">
        <is>
          <t/>
        </is>
      </c>
      <c r="AV188" t="inlineStr">
        <is>
          <t/>
        </is>
      </c>
      <c r="AW188" t="inlineStr">
        <is>
          <t/>
        </is>
      </c>
      <c r="AX188" s="2" t="inlineStr">
        <is>
          <t>kod evidencije PNR-a</t>
        </is>
      </c>
      <c r="AY188" s="2" t="inlineStr">
        <is>
          <t>2</t>
        </is>
      </c>
      <c r="AZ188" s="2" t="inlineStr">
        <is>
          <t/>
        </is>
      </c>
      <c r="BA188" t="inlineStr">
        <is>
          <t/>
        </is>
      </c>
      <c r="BB188" s="2" t="inlineStr">
        <is>
          <t>nyilvántartási helymeghatározó kód</t>
        </is>
      </c>
      <c r="BC188" s="2" t="inlineStr">
        <is>
          <t>2</t>
        </is>
      </c>
      <c r="BD188" s="2" t="inlineStr">
        <is>
          <t/>
        </is>
      </c>
      <c r="BE188" t="inlineStr">
        <is>
          <t/>
        </is>
      </c>
      <c r="BF188" s="2" t="inlineStr">
        <is>
          <t>codice PNR di identificazione della pratica|
dati di identificazione delle pratiche</t>
        </is>
      </c>
      <c r="BG188" s="2" t="inlineStr">
        <is>
          <t>3|
3</t>
        </is>
      </c>
      <c r="BH188" s="2" t="inlineStr">
        <is>
          <t xml:space="preserve">|
</t>
        </is>
      </c>
      <c r="BI188" t="inlineStr">
        <is>
          <t>Codice di prenotazione composto di sei caratteri alfanumerici.</t>
        </is>
      </c>
      <c r="BJ188" s="2" t="inlineStr">
        <is>
          <t>PNR užsakymo patvirtinimo kodas</t>
        </is>
      </c>
      <c r="BK188" s="2" t="inlineStr">
        <is>
          <t>2</t>
        </is>
      </c>
      <c r="BL188" s="2" t="inlineStr">
        <is>
          <t/>
        </is>
      </c>
      <c r="BM188" t="inlineStr">
        <is>
          <t/>
        </is>
      </c>
      <c r="BN188" t="inlineStr">
        <is>
          <t/>
        </is>
      </c>
      <c r="BO188" t="inlineStr">
        <is>
          <t/>
        </is>
      </c>
      <c r="BP188" t="inlineStr">
        <is>
          <t/>
        </is>
      </c>
      <c r="BQ188" t="inlineStr">
        <is>
          <t/>
        </is>
      </c>
      <c r="BR188" t="inlineStr">
        <is>
          <t/>
        </is>
      </c>
      <c r="BS188" t="inlineStr">
        <is>
          <t/>
        </is>
      </c>
      <c r="BT188" t="inlineStr">
        <is>
          <t/>
        </is>
      </c>
      <c r="BU188" t="inlineStr">
        <is>
          <t/>
        </is>
      </c>
      <c r="BV188" s="2" t="inlineStr">
        <is>
          <t>PNR-bestandslocatie</t>
        </is>
      </c>
      <c r="BW188" s="2" t="inlineStr">
        <is>
          <t>2</t>
        </is>
      </c>
      <c r="BX188" s="2" t="inlineStr">
        <is>
          <t/>
        </is>
      </c>
      <c r="BY188" t="inlineStr">
        <is>
          <t/>
        </is>
      </c>
      <c r="BZ188" s="2" t="inlineStr">
        <is>
          <t>kod identyfikacyjny danych PNR</t>
        </is>
      </c>
      <c r="CA188" s="2" t="inlineStr">
        <is>
          <t>2</t>
        </is>
      </c>
      <c r="CB188" s="2" t="inlineStr">
        <is>
          <t/>
        </is>
      </c>
      <c r="CC188" t="inlineStr">
        <is>
          <t/>
        </is>
      </c>
      <c r="CD188" s="2" t="inlineStr">
        <is>
          <t>código de identificação do PNR</t>
        </is>
      </c>
      <c r="CE188" s="2" t="inlineStr">
        <is>
          <t>2</t>
        </is>
      </c>
      <c r="CF188" s="2" t="inlineStr">
        <is>
          <t/>
        </is>
      </c>
      <c r="CG188" t="inlineStr">
        <is>
          <t/>
        </is>
      </c>
      <c r="CH188" s="2" t="inlineStr">
        <is>
          <t>cod de reper al dosarului pasagerului|
cod de localizare a dosarului PNR</t>
        </is>
      </c>
      <c r="CI188" s="2" t="inlineStr">
        <is>
          <t>2|
2</t>
        </is>
      </c>
      <c r="CJ188" s="2" t="inlineStr">
        <is>
          <t xml:space="preserve">|
</t>
        </is>
      </c>
      <c r="CK188" t="inlineStr">
        <is>
          <t/>
        </is>
      </c>
      <c r="CL188" s="2" t="inlineStr">
        <is>
          <t>lokalizačný záznam PNR</t>
        </is>
      </c>
      <c r="CM188" s="2" t="inlineStr">
        <is>
          <t>2</t>
        </is>
      </c>
      <c r="CN188" s="2" t="inlineStr">
        <is>
          <t/>
        </is>
      </c>
      <c r="CO188" t="inlineStr">
        <is>
          <t/>
        </is>
      </c>
      <c r="CP188" s="2" t="inlineStr">
        <is>
          <t>koda lokatorja evidence PNR</t>
        </is>
      </c>
      <c r="CQ188" s="2" t="inlineStr">
        <is>
          <t>2</t>
        </is>
      </c>
      <c r="CR188" s="2" t="inlineStr">
        <is>
          <t/>
        </is>
      </c>
      <c r="CS188" t="inlineStr">
        <is>
          <t/>
        </is>
      </c>
      <c r="CT188" s="2" t="inlineStr">
        <is>
          <t>PNR-nummer|
bokningsnummer</t>
        </is>
      </c>
      <c r="CU188" s="2" t="inlineStr">
        <is>
          <t>2|
2</t>
        </is>
      </c>
      <c r="CV188" s="2" t="inlineStr">
        <is>
          <t xml:space="preserve">|
</t>
        </is>
      </c>
      <c r="CW188" t="inlineStr">
        <is>
          <t>"Passenger Name Record, PNR" är ett system som bygger på att myndigheter får direkt tillgång till flygbolagens bokningsssytem och därifrån kan hämta en mängd information av olika slag. Det är således inte fråga om "passagerarlistor", utan snarare om "uppgifter om passagerares bokningar" eller "bokningsinformation". PASSAGERARUPPGIFTER är den term som ligger närmast - om möjligt med de engelska begreppen inom parentes."</t>
        </is>
      </c>
    </row>
    <row r="189">
      <c r="A189" s="1" t="str">
        <f>HYPERLINK("https://iate.europa.eu/entry/result/3541452/all", "3541452")</f>
        <v>3541452</v>
      </c>
      <c r="B189" t="inlineStr">
        <is>
          <t>SOCIAL QUESTIONS;EDUCATION AND COMMUNICATIONS;EUROPEAN UNION</t>
        </is>
      </c>
      <c r="C189" t="inlineStr">
        <is>
          <t>SOCIAL QUESTIONS|social affairs|social policy|fight against crime;EDUCATION AND COMMUNICATIONS|documentation|document|report;EUROPEAN UNION|European construction|European Union|area of freedom, security and justice|EU police cooperation|Europol</t>
        </is>
      </c>
      <c r="D189" t="inlineStr">
        <is>
          <t>yes</t>
        </is>
      </c>
      <c r="E189" t="inlineStr">
        <is>
          <t/>
        </is>
      </c>
      <c r="F189" s="2" t="inlineStr">
        <is>
          <t>SOCTA|
оценка на заплахата от тежката и организираната престъпност|
оценка на заплахата от тежка и организирана международна престъпност в Европейския съюз|
EU SOCTA</t>
        </is>
      </c>
      <c r="G189" s="2" t="inlineStr">
        <is>
          <t>3|
3|
3|
3</t>
        </is>
      </c>
      <c r="H189" s="2" t="inlineStr">
        <is>
          <t xml:space="preserve">|
|
|
</t>
        </is>
      </c>
      <c r="I189" t="inlineStr">
        <is>
          <t>периодичен доклад за оценка на съществуващите и очакваните нови заплахи от страна на тежката и организираната престъпност, изготвян от Европол с цел да се подпомогне вземането на решения във връзка с политиките в тази област</t>
        </is>
      </c>
      <c r="J189" s="2" t="inlineStr">
        <is>
          <t>SOCTA|
posouzení hrozeb závažné a organizované trestné činnosti v Evropské unii (EU SOCTA)</t>
        </is>
      </c>
      <c r="K189" s="2" t="inlineStr">
        <is>
          <t>4|
4</t>
        </is>
      </c>
      <c r="L189" s="2" t="inlineStr">
        <is>
          <t xml:space="preserve">|
</t>
        </is>
      </c>
      <c r="M189" t="inlineStr">
        <is>
          <t>strategická zpráva vypracovávaná Europolem, zahrnující popis a posouzení hrozeb v oblasti trestné činnosti, jimž EU čelí, a také soubor doporučení &lt;br&gt; pro tuto oblast</t>
        </is>
      </c>
      <c r="N189" s="2" t="inlineStr">
        <is>
          <t>EU SOCTA|
trusselsvurdering af grov og organiseret kriminalitet|
SOCTA|
EU-trusselsvurdering af grov og organiseret kriminalitet</t>
        </is>
      </c>
      <c r="O189" s="2" t="inlineStr">
        <is>
          <t>3|
3|
3|
3</t>
        </is>
      </c>
      <c r="P189" s="2" t="inlineStr">
        <is>
          <t xml:space="preserve">|
|
|
</t>
        </is>
      </c>
      <c r="Q189" t="inlineStr">
        <is>
          <t>rapport, som Europol udsender hvert fjerde år, og som giver et detaljeret billede af de trusler, som grov og organiseret kriminalitet udgør for Den Europæiske Union</t>
        </is>
      </c>
      <c r="R189" s="2" t="inlineStr">
        <is>
          <t>EU SOCTA|
Bewertung der Bedrohungslage im Bereich der schweren und organisierten Kriminalität in der Europäischen Union|
Bewertung der Bedrohungslage im Bereich der schweren und organisierten Kriminalität|
SOCTA</t>
        </is>
      </c>
      <c r="S189" s="2" t="inlineStr">
        <is>
          <t>3|
2|
3|
3</t>
        </is>
      </c>
      <c r="T189" s="2" t="inlineStr">
        <is>
          <t xml:space="preserve">|
|
|
</t>
        </is>
      </c>
      <c r="U189" t="inlineStr">
        <is>
          <t/>
        </is>
      </c>
      <c r="V189" s="2" t="inlineStr">
        <is>
          <t>αξιολόγηση απειλής όσον αφορά το σοβαρό και οργανωμένο έγκλημα</t>
        </is>
      </c>
      <c r="W189" s="2" t="inlineStr">
        <is>
          <t>3</t>
        </is>
      </c>
      <c r="X189" s="2" t="inlineStr">
        <is>
          <t/>
        </is>
      </c>
      <c r="Y189" t="inlineStr">
        <is>
          <t/>
        </is>
      </c>
      <c r="Z189" s="2" t="inlineStr">
        <is>
          <t>European Union Serious and Organised Crime Threat Assessment|
EU SOCTA|
SOCTA|
EU Serious and Organised Crime Threat Assessment|
Serious and Organised Crime Threat Assessment</t>
        </is>
      </c>
      <c r="AA189" s="2" t="inlineStr">
        <is>
          <t>3|
3|
3|
1|
3</t>
        </is>
      </c>
      <c r="AB189" s="2" t="inlineStr">
        <is>
          <t xml:space="preserve">|
|
|
|
</t>
        </is>
      </c>
      <c r="AC189" t="inlineStr">
        <is>
          <t>periodic report (successor to the OCTA - &lt;a href="/entry/result/2212659/all" id="ENTRY_TO_ENTRY_CONVERTER" target="_blank"&gt;IATE:2212659&lt;/a&gt; ) which provides a comprehensive picture of the criminal threats impacting the European Union, to assist policy-makers in prioritising organised crime threats</t>
        </is>
      </c>
      <c r="AD189" s="2" t="inlineStr">
        <is>
          <t>Evaluación de la amenaza de la delincuencia grave y organizada de la Unión Europea|
SOCTA</t>
        </is>
      </c>
      <c r="AE189" s="2" t="inlineStr">
        <is>
          <t>3|
3</t>
        </is>
      </c>
      <c r="AF189" s="2" t="inlineStr">
        <is>
          <t xml:space="preserve">|
</t>
        </is>
      </c>
      <c r="AG189" t="inlineStr">
        <is>
          <t>Documento anual de &lt;a href="https://iate.europa.eu/entry/slideshow/1632897593223/54509/es" target="_blank"&gt;análisis estratégico&lt;/a&gt; que &lt;a href="https://iate.europa.eu/entry/slideshow/1632897629951/3568221/es" target="_blank"&gt;Europol&lt;/a&gt; empezó a elaborar en 2013 como versión mejorada de la anterior &lt;a href="https://iate.europa.eu/entry/slideshow/1632897661008/2212659/es" target="_blank"&gt;OCTA &lt;/a&gt; en el que basaba el Consejo de la Unión Europea sus prioridades y recomendaciones respecto a la lucha contra la delincuencia grave y &lt;a href="https://iate.europa.eu/entry/slideshow/1632897701778/833109/es" target="_blank"&gt;organizada &lt;/a&gt;en Europa.</t>
        </is>
      </c>
      <c r="AH189" s="2" t="inlineStr">
        <is>
          <t>EU SOCTA|
raske ja organiseeritud kuritegevuse põhjustatud ohtude hinnang|
SOCTA|
Euroopa Liidu hinnang raske ja organiseeritud kuritegevuse põhjustatud ohtudele</t>
        </is>
      </c>
      <c r="AI189" s="2" t="inlineStr">
        <is>
          <t>3|
3|
3|
3</t>
        </is>
      </c>
      <c r="AJ189" s="2" t="inlineStr">
        <is>
          <t xml:space="preserve">|
|
|
</t>
        </is>
      </c>
      <c r="AK189" t="inlineStr">
        <is>
          <t>Europoli regulaarne aruanne (&lt;i&gt;OCTA&lt;/i&gt; &lt;a href="/entry/result/2212659/all" id="ENTRY_TO_ENTRY_CONVERTER" target="_blank"&gt;IATE:2212659&lt;/a&gt; järglane), milles antakse ülevaade ELi mõjutavatest kriminaalsetest ohtudest, et aidata poliitikajujundajaid organiseeritud kuritegevusest tulenevate ohtude prioriseerimisel</t>
        </is>
      </c>
      <c r="AL189" s="2" t="inlineStr">
        <is>
          <t>vakavaa ja järjestäytynyttä rikollisuutta koskeva Euroopan unionin uhkakuva-arvio|
EU SOCTA|
vakavaa ja järjestäytynyttä rikollisuutta koskeva uhkakuva-arvio|
SOCTA</t>
        </is>
      </c>
      <c r="AM189" s="2" t="inlineStr">
        <is>
          <t>3|
3|
3|
3</t>
        </is>
      </c>
      <c r="AN189" s="2" t="inlineStr">
        <is>
          <t xml:space="preserve">|
|
|
</t>
        </is>
      </c>
      <c r="AO189" t="inlineStr">
        <is>
          <t>&lt;a href="https://iate.europa.eu/entry/result/2212659/all" target="_blank"&gt;OCTAn&lt;/a&gt; korvannut raportti,
jossa annetaan kattava kuva Euroopan unioniin vaikuttavista rikollisuuden
uhkista, jotta päättäjät voivat arvioida ensisijaisia järjestäytyneen rikollisuuden
uhkia</t>
        </is>
      </c>
      <c r="AP189" s="2" t="inlineStr">
        <is>
          <t>SOCTA|
évaluation de la menace que représente la grande criminalité organisée dans l'Union européenne|
évaluation de la menace que représente la grande criminalité organisée|
SOCTA UE</t>
        </is>
      </c>
      <c r="AQ189" s="2" t="inlineStr">
        <is>
          <t>3|
3|
3|
3</t>
        </is>
      </c>
      <c r="AR189" s="2" t="inlineStr">
        <is>
          <t xml:space="preserve">|
|
|
</t>
        </is>
      </c>
      <c r="AS189" t="inlineStr">
        <is>
          <t>tableau complet et détaillé des menaces criminelles touchant l'UE, élaboré par les agences de l'UE sous l'égide d'Europol</t>
        </is>
      </c>
      <c r="AT189" s="2" t="inlineStr">
        <is>
          <t>Measúnú ar Bhagairt na Coireachta Tromchúisí agus Eagraithe|
SOCTA|
Measúnú ar Bhagairt na Coireachta Tromchúisí Eagraithe</t>
        </is>
      </c>
      <c r="AU189" s="2" t="inlineStr">
        <is>
          <t>3|
3|
3</t>
        </is>
      </c>
      <c r="AV189" s="2" t="inlineStr">
        <is>
          <t>admitted|
|
preferred</t>
        </is>
      </c>
      <c r="AW189" t="inlineStr">
        <is>
          <t/>
        </is>
      </c>
      <c r="AX189" s="2" t="inlineStr">
        <is>
          <t>procjena prijetnje teškog i organiziranog kriminala</t>
        </is>
      </c>
      <c r="AY189" s="2" t="inlineStr">
        <is>
          <t>3</t>
        </is>
      </c>
      <c r="AZ189" s="2" t="inlineStr">
        <is>
          <t/>
        </is>
      </c>
      <c r="BA189" t="inlineStr">
        <is>
          <t/>
        </is>
      </c>
      <c r="BB189" s="2" t="inlineStr">
        <is>
          <t>EU SOCTA|
az Európai Unió súlyos és szervezett bűnözés általi fenyegetettségének értékelése|
a súlyos és szervezett bűnözés általi fenyegetettség értékelése|
SOCTA</t>
        </is>
      </c>
      <c r="BC189" s="2" t="inlineStr">
        <is>
          <t>3|
3|
3|
3</t>
        </is>
      </c>
      <c r="BD189" s="2" t="inlineStr">
        <is>
          <t xml:space="preserve">|
|
|
</t>
        </is>
      </c>
      <c r="BE189" t="inlineStr">
        <is>
          <t/>
        </is>
      </c>
      <c r="BF189" s="2" t="inlineStr">
        <is>
          <t>Valutazione della minaccia rappresentata dalla criminalità organizzata e dalle forme gravi di criminalità|
valutazione, da parte dell'Unione europea, della minaccia rappresentata dalla criminalità organizzata e dalle forme gravi di criminalità|
SOCTA dell'UE|
SOCTA</t>
        </is>
      </c>
      <c r="BG189" s="2" t="inlineStr">
        <is>
          <t>3|
3|
3|
3</t>
        </is>
      </c>
      <c r="BH189" s="2" t="inlineStr">
        <is>
          <t xml:space="preserve">|
|
|
</t>
        </is>
      </c>
      <c r="BI189" t="inlineStr">
        <is>
          <t>documento prodotto da Europol che valuta la minaccia rappresentata dalla criminalità organizzata e dalle forme gravi di criminalità nell’Unione europea</t>
        </is>
      </c>
      <c r="BJ189" s="2" t="inlineStr">
        <is>
          <t>Sunkių formų ir organizuoto nusikalstamumo grėsmių vertinimas|
Europos Sąjungos sunkių formų ir organizuoto nusikalstamumo grėsmių vertinimas|
ES SOCTA</t>
        </is>
      </c>
      <c r="BK189" s="2" t="inlineStr">
        <is>
          <t>3|
3|
3</t>
        </is>
      </c>
      <c r="BL189" s="2" t="inlineStr">
        <is>
          <t xml:space="preserve">|
|
</t>
        </is>
      </c>
      <c r="BM189" t="inlineStr">
        <is>
          <t>apie Europolo veiklą rengiama periodinė ataskaita (OCTA ( &lt;a href="/entry/result/2212659/all" id="ENTRY_TO_ENTRY_CONVERTER" target="_blank"&gt;IATE:2212659&lt;/a&gt; ) pakeitęs dokumentas), kurioje pateikiama išsami informacija apie Europos Sąjungai poveikį darančią nusikalstamumo grėsmę ir kuria siekiama padėti politikos formuotojams nustatyti prioritetus, susijusius su organizuoto nusikalstamumo grėsme</t>
        </is>
      </c>
      <c r="BN189" s="2" t="inlineStr">
        <is>
          <t>&lt;i&gt;SOCTA&lt;/i&gt;|
Eiropas Savienības smagās un organizētās noziedzības draudu novērtējums|
smagās un organizētās noziedzības draudu novērtējums|
ES &lt;i&gt;SOCTA&lt;/i&gt;</t>
        </is>
      </c>
      <c r="BO189" s="2" t="inlineStr">
        <is>
          <t>3|
3|
3|
3</t>
        </is>
      </c>
      <c r="BP189" s="2" t="inlineStr">
        <is>
          <t xml:space="preserve">|
|
|
</t>
        </is>
      </c>
      <c r="BQ189" t="inlineStr">
        <is>
          <t>Eiropola daudzgadu plānošanas politikas dokuments, kurā analizētas noziedzības tendences un smagās un organizētās noziedzība apdraudējums Eiropas Savienībā un izvirzītas noziedzības apkarošanas prioritātes</t>
        </is>
      </c>
      <c r="BR189" s="2" t="inlineStr">
        <is>
          <t>SOCTA|
EU SOCTA|
Valutazzjoni ta' Theddid mill-Kriminalità Serja u Organizzata|
Valutazzjoni mill-Unjoni Ewropea tat-Theddid mill-Kriminalità Serja u Organizzata</t>
        </is>
      </c>
      <c r="BS189" s="2" t="inlineStr">
        <is>
          <t>3|
3|
3|
3</t>
        </is>
      </c>
      <c r="BT189" s="2" t="inlineStr">
        <is>
          <t xml:space="preserve">|
|
|
</t>
        </is>
      </c>
      <c r="BU189" t="inlineStr">
        <is>
          <t>analiżi sistematika ta' informazzjoni tal-infurzar tal-liġi dwar attivitajiet u gruppi kriminali li jaffettwaw l-UE. Għandha l-għan li tgħin fit-teħid ta' deċiżjonijiet fil-prijoritizzazzjoni tat-theddid tal-kriminalità organizzata</t>
        </is>
      </c>
      <c r="BV189" s="2" t="inlineStr">
        <is>
          <t>EU-Socta|
Socta|
dreigingsevaluatie van de zware en georganiseerde criminaliteit|
dreigingsevaluatie van de Europese Unie voor zware en georganiseerde criminaliteit</t>
        </is>
      </c>
      <c r="BW189" s="2" t="inlineStr">
        <is>
          <t>3|
3|
3|
3</t>
        </is>
      </c>
      <c r="BX189" s="2" t="inlineStr">
        <is>
          <t xml:space="preserve">|
|
|
</t>
        </is>
      </c>
      <c r="BY189" t="inlineStr">
        <is>
          <t>periodiek verslag waarin een algemeen beeld wordt geschetst van de criminele dreigingen die de Europese Unie treffen, om de beleidsmakers te helpen bij het stellen van prioriteiten met betrekking tot dreigingen van de georganiseerde criminaliteit</t>
        </is>
      </c>
      <c r="BZ189" s="2" t="inlineStr">
        <is>
          <t>ocena zagrożenia poważną i zorganizowaną przestępczością|
SOCTA|
EU SOCTA|
ocena zagrożenia poważną i zorganizowaną przestępczością w Unii Europejskiej</t>
        </is>
      </c>
      <c r="CA189" s="2" t="inlineStr">
        <is>
          <t>3|
3|
3|
3</t>
        </is>
      </c>
      <c r="CB189" s="2" t="inlineStr">
        <is>
          <t xml:space="preserve">|
|
|
</t>
        </is>
      </c>
      <c r="CC189" t="inlineStr">
        <is>
          <t>przygotowywane przez Europol [ &lt;a href="/entry/result/866550/all" id="ENTRY_TO_ENTRY_CONVERTER" target="_blank"&gt;IATE:866550&lt;/a&gt; ] strategiczne sprawozdanie zawierające analizę zagrożeń przestępczością w UE oraz zalecenia przeznaczone dla unijnych organów ścigania i decydentów</t>
        </is>
      </c>
      <c r="CD189" s="2" t="inlineStr">
        <is>
          <t>SOCTA|
Avaliação da Ameaça da Criminalidade Grave e Organizada da União Europeia|
Avaliação da Ameaça da Criminalidade Grave e Organizada|
SOCTA da UE</t>
        </is>
      </c>
      <c r="CE189" s="2" t="inlineStr">
        <is>
          <t>3|
3|
3|
3</t>
        </is>
      </c>
      <c r="CF189" s="2" t="inlineStr">
        <is>
          <t xml:space="preserve">|
|
|
</t>
        </is>
      </c>
      <c r="CG189" t="inlineStr">
        <is>
          <t>documento elaborado pela Europol que contém uma análise das ameaças que a criminalidade grave e organizada apresenta ou pode vir a apresentar para a UE, bem como um conjunto de prioridades recomendadas em matéria de criminalidade</t>
        </is>
      </c>
      <c r="CH189" s="2" t="inlineStr">
        <is>
          <t>Evaluarea amenințării pe care o reprezintă formele grave de criminalitate și criminalitatea organizată|
Evaluarea amenințării pe care o reprezintă formele grave de criminalitate și criminalitatea organizată în Uniunea Europeană|
SOCTA|
SOCTA UE</t>
        </is>
      </c>
      <c r="CI189" s="2" t="inlineStr">
        <is>
          <t>3|
3|
3|
3</t>
        </is>
      </c>
      <c r="CJ189" s="2" t="inlineStr">
        <is>
          <t xml:space="preserve">|
|
|
</t>
        </is>
      </c>
      <c r="CK189" t="inlineStr">
        <is>
          <t>raport periodic, elaborat sub coordonarea Europol, care oferă o imagine completă și detaliată a amenințărilor infracționale cu impact în Uniunea Europeană și care este utilizat ca bază pentru elaborarea politicilor UE în domeniul formelor grave de criminalitate internațională și al criminalității organizate</t>
        </is>
      </c>
      <c r="CL189" s="2" t="inlineStr">
        <is>
          <t>Hodnotenie hrozieb závažnej a organizovanej trestnej činnosti|
Hodnotenie hrozieb závažnej a organizovanej trestnej činnosti v Európskej únii|
EU SOCTA|
SOCTA</t>
        </is>
      </c>
      <c r="CM189" s="2" t="inlineStr">
        <is>
          <t>3|
3|
3|
3</t>
        </is>
      </c>
      <c r="CN189" s="2" t="inlineStr">
        <is>
          <t xml:space="preserve">|
|
|
</t>
        </is>
      </c>
      <c r="CO189" t="inlineStr">
        <is>
          <t>strategická správa, ktorú vypracúva EUROPOL a ktorá obsahuje popis a hodnotenie hrozieb, ktoré predstavuje trestná činnosť v EÚ, ako aj odporúčania v tejto oblasti</t>
        </is>
      </c>
      <c r="CP189" s="2" t="inlineStr">
        <is>
          <t>SOCTA|
ocena ogroženosti zaradi hudih oblik in organizirane kriminalitete|
ocena ogroženosti zaradi hudih kaznivih dejanj in organiziranega kriminala v Evropski uniji|
ocena ogroženosti zaradi hudih kaznivih dejanj in organiziranega kriminala|
EU SOCTA</t>
        </is>
      </c>
      <c r="CQ189" s="2" t="inlineStr">
        <is>
          <t>3|
3|
3|
3|
3</t>
        </is>
      </c>
      <c r="CR189" s="2" t="inlineStr">
        <is>
          <t xml:space="preserve">|
|
|
|
</t>
        </is>
      </c>
      <c r="CS189" t="inlineStr">
        <is>
          <t/>
        </is>
      </c>
      <c r="CT189" s="2" t="inlineStr">
        <is>
          <t>Europeiska unionens hotbildsbedömning avseende grov och organiserad brottslighet|
hotbildsbedömning avseende grov och organiserad brottslighet|
Socta|
EU Socta</t>
        </is>
      </c>
      <c r="CU189" s="2" t="inlineStr">
        <is>
          <t>3|
3|
3|
3</t>
        </is>
      </c>
      <c r="CV189" s="2" t="inlineStr">
        <is>
          <t xml:space="preserve">|
|
|
</t>
        </is>
      </c>
      <c r="CW189" t="inlineStr">
        <is>
          <t/>
        </is>
      </c>
    </row>
    <row r="190">
      <c r="A190" s="1" t="str">
        <f>HYPERLINK("https://iate.europa.eu/entry/result/3550004/all", "3550004")</f>
        <v>3550004</v>
      </c>
      <c r="B190" t="inlineStr">
        <is>
          <t>INTERNATIONAL RELATIONS</t>
        </is>
      </c>
      <c r="C190" t="inlineStr">
        <is>
          <t>INTERNATIONAL RELATIONS|international balance|international security</t>
        </is>
      </c>
      <c r="D190" t="inlineStr">
        <is>
          <t>yes</t>
        </is>
      </c>
      <c r="E190" t="inlineStr">
        <is>
          <t/>
        </is>
      </c>
      <c r="F190" s="2" t="inlineStr">
        <is>
          <t>чуждестранен боец</t>
        </is>
      </c>
      <c r="G190" s="2" t="inlineStr">
        <is>
          <t>3</t>
        </is>
      </c>
      <c r="H190" s="2" t="inlineStr">
        <is>
          <t/>
        </is>
      </c>
      <c r="I190" t="inlineStr">
        <is>
          <t>лице, непринадлежащо към редовна армия, което се сражава в конфликт в държава, на която не е гражданин</t>
        </is>
      </c>
      <c r="J190" s="2" t="inlineStr">
        <is>
          <t>zahraniční bojovník</t>
        </is>
      </c>
      <c r="K190" s="2" t="inlineStr">
        <is>
          <t>2</t>
        </is>
      </c>
      <c r="L190" s="2" t="inlineStr">
        <is>
          <t/>
        </is>
      </c>
      <c r="M190" t="inlineStr">
        <is>
          <t>osoba, která cestuje do oblasti konfliktu v zemi, jejímž občanem není, aby se připojila k povstaleckým skupinám a aby se dobrovolně a bez nároku na odměnu podílela na bojích, kterých se tyto skupiny účastní</t>
        </is>
      </c>
      <c r="N190" s="2" t="inlineStr">
        <is>
          <t>udenlandsk kombattant|
fremmedkriger|
udenlandsk kriger</t>
        </is>
      </c>
      <c r="O190" s="2" t="inlineStr">
        <is>
          <t>3|
3|
3</t>
        </is>
      </c>
      <c r="P190" s="2" t="inlineStr">
        <is>
          <t xml:space="preserve">|
|
</t>
        </is>
      </c>
      <c r="Q190" t="inlineStr">
        <is>
          <t>person, der slutter sig til og kæmper i en oprørsbevægelse i en anden stat end den, hvor personen er statsborger</t>
        </is>
      </c>
      <c r="R190" s="2" t="inlineStr">
        <is>
          <t>ausländischer Kämpfer</t>
        </is>
      </c>
      <c r="S190" s="2" t="inlineStr">
        <is>
          <t>3</t>
        </is>
      </c>
      <c r="T190" s="2" t="inlineStr">
        <is>
          <t/>
        </is>
      </c>
      <c r="U190" t="inlineStr">
        <is>
          <t>radikalisierte Person, die ihr Land verlässt und sich in ein Konfliktgebiet begibt, um dort an der Seite aufständischer Gruppierungen freiwillig und unbezahlt an Anschlägen oder Kampfhandlungen teilzunehmen</t>
        </is>
      </c>
      <c r="V190" s="2" t="inlineStr">
        <is>
          <t>αλλοδαπός μαχητής|
ξένος μαχητής</t>
        </is>
      </c>
      <c r="W190" s="2" t="inlineStr">
        <is>
          <t>3|
3</t>
        </is>
      </c>
      <c r="X190" s="2" t="inlineStr">
        <is>
          <t xml:space="preserve">preferred|
</t>
        </is>
      </c>
      <c r="Y190" t="inlineStr">
        <is>
          <t/>
        </is>
      </c>
      <c r="Z190" s="2" t="inlineStr">
        <is>
          <t>foreign terrorist fighter|
foreign combatant|
foreign fighter</t>
        </is>
      </c>
      <c r="AA190" s="2" t="inlineStr">
        <is>
          <t>1|
3|
3</t>
        </is>
      </c>
      <c r="AB190" s="2" t="inlineStr">
        <is>
          <t xml:space="preserve">|
|
</t>
        </is>
      </c>
      <c r="AC190" t="inlineStr">
        <is>
          <t>combatant, unaffiliated to a regular army, who has joined and operates within the confines of an insurgency in a conflict state of which he/she is not a citizen</t>
        </is>
      </c>
      <c r="AD190" s="2" t="inlineStr">
        <is>
          <t>combatiente extranjero</t>
        </is>
      </c>
      <c r="AE190" s="2" t="inlineStr">
        <is>
          <t>4</t>
        </is>
      </c>
      <c r="AF190" s="2" t="inlineStr">
        <is>
          <t/>
        </is>
      </c>
      <c r="AG190" t="inlineStr">
        <is>
          <t>Personas que viajan a un Estado distinto de su Estado de residencia o nacionalidad para participar en un conflicto o una insurgencia como milicianos, no como soldados regulares ni mercenarios.</t>
        </is>
      </c>
      <c r="AH190" s="2" t="inlineStr">
        <is>
          <t>välisvõitleja</t>
        </is>
      </c>
      <c r="AI190" s="2" t="inlineStr">
        <is>
          <t>3</t>
        </is>
      </c>
      <c r="AJ190" s="2" t="inlineStr">
        <is>
          <t/>
        </is>
      </c>
      <c r="AK190" t="inlineStr">
        <is>
          <t>vabatahtlik võitleja, kes osaleb konfliktis, mis toimub riigis, mille kodanik ta ei ole</t>
        </is>
      </c>
      <c r="AL190" s="2" t="inlineStr">
        <is>
          <t>ulkomaalainen taistelija|
vierastaistelija</t>
        </is>
      </c>
      <c r="AM190" s="2" t="inlineStr">
        <is>
          <t>3|
3</t>
        </is>
      </c>
      <c r="AN190" s="2" t="inlineStr">
        <is>
          <t xml:space="preserve">|
</t>
        </is>
      </c>
      <c r="AO190" t="inlineStr">
        <is>
          <t>vakinaiseen armeijaan kuulumaton taistelija, joka on liittynyt kapinaliikkeeseen ja toimii sen alaisuudessa konfliktivaltiossa, jonka kansalainen hän ei itse ole</t>
        </is>
      </c>
      <c r="AP190" s="2" t="inlineStr">
        <is>
          <t>combattant étranger</t>
        </is>
      </c>
      <c r="AQ190" s="2" t="inlineStr">
        <is>
          <t>3</t>
        </is>
      </c>
      <c r="AR190" s="2" t="inlineStr">
        <is>
          <t/>
        </is>
      </c>
      <c r="AS190" t="inlineStr">
        <is>
          <t>combattant non payé, sans appartenance à une armée régulière, qui prend part à des opérations insurrectionnelles dans un État en conflit dont il n'est pas ressortissant</t>
        </is>
      </c>
      <c r="AT190" s="2" t="inlineStr">
        <is>
          <t>trodaí eachtrach</t>
        </is>
      </c>
      <c r="AU190" s="2" t="inlineStr">
        <is>
          <t>3</t>
        </is>
      </c>
      <c r="AV190" s="2" t="inlineStr">
        <is>
          <t/>
        </is>
      </c>
      <c r="AW190" t="inlineStr">
        <is>
          <t/>
        </is>
      </c>
      <c r="AX190" s="2" t="inlineStr">
        <is>
          <t>strani borac</t>
        </is>
      </c>
      <c r="AY190" s="2" t="inlineStr">
        <is>
          <t>3</t>
        </is>
      </c>
      <c r="AZ190" s="2" t="inlineStr">
        <is>
          <t/>
        </is>
      </c>
      <c r="BA190" t="inlineStr">
        <is>
          <t/>
        </is>
      </c>
      <c r="BB190" s="2" t="inlineStr">
        <is>
          <t>külföldi harcos</t>
        </is>
      </c>
      <c r="BC190" s="2" t="inlineStr">
        <is>
          <t>3</t>
        </is>
      </c>
      <c r="BD190" s="2" t="inlineStr">
        <is>
          <t/>
        </is>
      </c>
      <c r="BE190" t="inlineStr">
        <is>
          <t>olyan személy, aki nem tagja reguláris hadseregnek, de valamely konfliktus sújtotta országban részt vesz az ott dúló harcokban anélkül, hogy az érintett országnak állampolgára lenne</t>
        </is>
      </c>
      <c r="BF190" s="2" t="inlineStr">
        <is>
          <t>combattente straniero</t>
        </is>
      </c>
      <c r="BG190" s="2" t="inlineStr">
        <is>
          <t>3</t>
        </is>
      </c>
      <c r="BH190" s="2" t="inlineStr">
        <is>
          <t/>
        </is>
      </c>
      <c r="BI190" t="inlineStr">
        <is>
          <t>combattente non pagato, non appartenente ad un esercito regolare, che partecipa ad operazioni insurrezionali in uno Stato in conflitto di cui non è cittadino</t>
        </is>
      </c>
      <c r="BJ190" s="2" t="inlineStr">
        <is>
          <t>užsienio kovotojas</t>
        </is>
      </c>
      <c r="BK190" s="2" t="inlineStr">
        <is>
          <t>3</t>
        </is>
      </c>
      <c r="BL190" s="2" t="inlineStr">
        <is>
          <t/>
        </is>
      </c>
      <c r="BM190" t="inlineStr">
        <is>
          <t>reguliariai kariuomenei nepriklausantis kovotojas, kuris prie jos prisijungė ir veikia kaip maištininkas vienoje iš konflikto apimtų šalių, nors jis nėra tos šalies pilietis</t>
        </is>
      </c>
      <c r="BN190" s="2" t="inlineStr">
        <is>
          <t>ārvalstu kaujinieks</t>
        </is>
      </c>
      <c r="BO190" s="2" t="inlineStr">
        <is>
          <t>2</t>
        </is>
      </c>
      <c r="BP190" s="2" t="inlineStr">
        <is>
          <t/>
        </is>
      </c>
      <c r="BQ190" t="inlineStr">
        <is>
          <t>oficiāli bruņotos spēkos neesošs un nealgots kaujinieks, kas iesaistīts nemieros kādā konfliktu skartā valstī, bet nav attiecīgās valsts pilsonis</t>
        </is>
      </c>
      <c r="BR190" s="2" t="inlineStr">
        <is>
          <t>ġellied barrani</t>
        </is>
      </c>
      <c r="BS190" s="2" t="inlineStr">
        <is>
          <t>3</t>
        </is>
      </c>
      <c r="BT190" s="2" t="inlineStr">
        <is>
          <t/>
        </is>
      </c>
      <c r="BU190" t="inlineStr">
        <is>
          <t>ġellied mhux imħallas u li ma jagħmilx parti minn armata regolari, li jipparteċipa f'ribelljoni fi stat f'konflitt li huwa mhux ċittadin tiegħu</t>
        </is>
      </c>
      <c r="BV190" s="2" t="inlineStr">
        <is>
          <t>buitenlandse strijder</t>
        </is>
      </c>
      <c r="BW190" s="2" t="inlineStr">
        <is>
          <t>3</t>
        </is>
      </c>
      <c r="BX190" s="2" t="inlineStr">
        <is>
          <t/>
        </is>
      </c>
      <c r="BY190" t="inlineStr">
        <is>
          <t>niet tot een regulier leger behorende, onbetaalde strijder die deelneemt aan een opstand in een land waarvan hij geen onderdaan is</t>
        </is>
      </c>
      <c r="BZ190" s="2" t="inlineStr">
        <is>
          <t>zagraniczny bojownik</t>
        </is>
      </c>
      <c r="CA190" s="2" t="inlineStr">
        <is>
          <t>3</t>
        </is>
      </c>
      <c r="CB190" s="2" t="inlineStr">
        <is>
          <t/>
        </is>
      </c>
      <c r="CC190" t="inlineStr">
        <is>
          <t>osoby narodowości A, które podróżują do kraju B, żeby wziąć udział w konflikcie zbrojnym, w który ich kraj nie jest bezpośrednio zaangażowany; osoby, które jadą za granicę, aby walczyć w „czyjejś” wojnie i nie otrzymują z tego powodu wynagrodzenia</t>
        </is>
      </c>
      <c r="CD190" s="2" t="inlineStr">
        <is>
          <t>combatente estrangeiro</t>
        </is>
      </c>
      <c r="CE190" s="2" t="inlineStr">
        <is>
          <t>3</t>
        </is>
      </c>
      <c r="CF190" s="2" t="inlineStr">
        <is>
          <t/>
        </is>
      </c>
      <c r="CG190" t="inlineStr">
        <is>
          <t>Combatente que participa voluntariamente numa insurreição num país de que não é nacional.&lt;br&gt;Geralmente, estes combatentes não fazem parte de um exército regular e não são pagos (ou seja, não são soldados nem mercenários).</t>
        </is>
      </c>
      <c r="CH190" s="2" t="inlineStr">
        <is>
          <t>combatant străin|
luptător străin</t>
        </is>
      </c>
      <c r="CI190" s="2" t="inlineStr">
        <is>
          <t>3|
3</t>
        </is>
      </c>
      <c r="CJ190" s="2" t="inlineStr">
        <is>
          <t xml:space="preserve">|
</t>
        </is>
      </c>
      <c r="CK190" t="inlineStr">
        <is>
          <t>combatant neplătit și neafiliat unei armate obișnuite, care participă la acțiuni insurecționale într-un stat aflat în conflict, nefiind resortisant al acestui stat</t>
        </is>
      </c>
      <c r="CL190" s="2" t="inlineStr">
        <is>
          <t>zahraničný bojovník</t>
        </is>
      </c>
      <c r="CM190" s="2" t="inlineStr">
        <is>
          <t>3</t>
        </is>
      </c>
      <c r="CN190" s="2" t="inlineStr">
        <is>
          <t/>
        </is>
      </c>
      <c r="CO190" t="inlineStr">
        <is>
          <t>osoba, ktorá nie je príslušníkom riadnych ozbrojených síl a cestuje do oblasti konfliktu v krajine, ktorej nie je štátnym príslušníkom, s cieľom pripojiť sa k povstaleckým skupinám a dobrovoľne sa zúčastňovať bojov, do ktorých sa tieto skupiny zapájajú</t>
        </is>
      </c>
      <c r="CP190" s="2" t="inlineStr">
        <is>
          <t>tuji bojevnik</t>
        </is>
      </c>
      <c r="CQ190" s="2" t="inlineStr">
        <is>
          <t>3</t>
        </is>
      </c>
      <c r="CR190" s="2" t="inlineStr">
        <is>
          <t/>
        </is>
      </c>
      <c r="CS190" t="inlineStr">
        <is>
          <t>tuji državljan, ki prostovoljno in brez plačila sodeluje v bojih, čeprav ga s konfliktom povezuje samo muslimanska vera</t>
        </is>
      </c>
      <c r="CT190" s="2" t="inlineStr">
        <is>
          <t>utländsk kombattant|
utländsk stridande</t>
        </is>
      </c>
      <c r="CU190" s="2" t="inlineStr">
        <is>
          <t>3|
3</t>
        </is>
      </c>
      <c r="CV190" s="2" t="inlineStr">
        <is>
          <t xml:space="preserve">|
</t>
        </is>
      </c>
      <c r="CW190" t="inlineStr">
        <is>
          <t/>
        </is>
      </c>
    </row>
    <row r="191">
      <c r="A191" s="1" t="str">
        <f>HYPERLINK("https://iate.europa.eu/entry/result/3535964/all", "3535964")</f>
        <v>3535964</v>
      </c>
      <c r="B191" t="inlineStr">
        <is>
          <t>EUROPEAN UNION;SOCIAL QUESTIONS;TRANSPORT</t>
        </is>
      </c>
      <c r="C191" t="inlineStr">
        <is>
          <t>EUROPEAN UNION;SOCIAL QUESTIONS|migration;TRANSPORT</t>
        </is>
      </c>
      <c r="D191" t="inlineStr">
        <is>
          <t>yes</t>
        </is>
      </c>
      <c r="E191" t="inlineStr">
        <is>
          <t/>
        </is>
      </c>
      <c r="F191" s="2" t="inlineStr">
        <is>
          <t>„интелигентни граници“</t>
        </is>
      </c>
      <c r="G191" s="2" t="inlineStr">
        <is>
          <t>3</t>
        </is>
      </c>
      <c r="H191" s="2" t="inlineStr">
        <is>
          <t/>
        </is>
      </c>
      <c r="I191" t="inlineStr">
        <is>
          <t>граници, които се управляват с високо технологични средства (електронни системи за комуникация, бази данни, радиочестотна идентификация [&lt;a href="/entry/result/933380/all" id="ENTRY_TO_ENTRY_CONVERTER" target="_blank"&gt;IATE:933380&lt;/a&gt; ] и др.), които позволяват автоматично идентифициране и бързо обработтване на голям брой лица и превозни средства</t>
        </is>
      </c>
      <c r="J191" s="2" t="inlineStr">
        <is>
          <t>inteligentní hranice</t>
        </is>
      </c>
      <c r="K191" s="2" t="inlineStr">
        <is>
          <t>2</t>
        </is>
      </c>
      <c r="L191" s="2" t="inlineStr">
        <is>
          <t/>
        </is>
      </c>
      <c r="M191" t="inlineStr">
        <is>
          <t>hranice řízená prostřednictvím moderní technologie (systémy elektronických komunikací, databáze, identifikace na základě rádiové frekvence [&lt;a href="/entry/result/933380/all" id="ENTRY_TO_ENTRY_CONVERTER" target="_blank"&gt;IATE:933380&lt;/a&gt; ] , označování atd.) s cílem umožnit automatickou identifikaci a rychlé odbavování velkého počtu osob a vozidel</t>
        </is>
      </c>
      <c r="N191" s="2" t="inlineStr">
        <is>
          <t>intelligent grænse</t>
        </is>
      </c>
      <c r="O191" s="2" t="inlineStr">
        <is>
          <t>4</t>
        </is>
      </c>
      <c r="P191" s="2" t="inlineStr">
        <is>
          <t/>
        </is>
      </c>
      <c r="Q191" t="inlineStr">
        <is>
          <t>Grænse, der forvaltes vha. avancerede teknologier, herunder et ind- og udrejsesystem og et program for registrerede rejsende, med det formål at forbedre forvaltningen og kontrollen af strømmen af rejsende og sikre hurtigere passage.</t>
        </is>
      </c>
      <c r="R191" s="2" t="inlineStr">
        <is>
          <t>intelligente Grenze</t>
        </is>
      </c>
      <c r="S191" s="2" t="inlineStr">
        <is>
          <t>3</t>
        </is>
      </c>
      <c r="T191" s="2" t="inlineStr">
        <is>
          <t/>
        </is>
      </c>
      <c r="U191" t="inlineStr">
        <is>
          <t>mit Hilfe fortgeschrittener Technologien (elektronische Kommunikationssysteme, Datenbanken, RFID &lt;a href="/entry/result/933380/all" id="ENTRY_TO_ENTRY_CONVERTER" target="_blank"&gt;IATE:933380&lt;/a&gt; ) kontrollierte Grenze</t>
        </is>
      </c>
      <c r="V191" s="2" t="inlineStr">
        <is>
          <t>έξυπνη διαχείριση συνόρων|
έξυπνα σύνορα</t>
        </is>
      </c>
      <c r="W191" s="2" t="inlineStr">
        <is>
          <t>3|
3</t>
        </is>
      </c>
      <c r="X191" s="2" t="inlineStr">
        <is>
          <t xml:space="preserve">|
</t>
        </is>
      </c>
      <c r="Y191" t="inlineStr">
        <is>
          <t>Σύνορα των οποίων η διαχείριση γίνεται με σύγχρονα τεχνικά μέσα ώστε να εξυπηρετείται σύντομα μεγάλος αριθμός προσώπων και οχημάτων.</t>
        </is>
      </c>
      <c r="Z191" s="2" t="inlineStr">
        <is>
          <t>smart border</t>
        </is>
      </c>
      <c r="AA191" s="2" t="inlineStr">
        <is>
          <t>3</t>
        </is>
      </c>
      <c r="AB191" s="2" t="inlineStr">
        <is>
          <t/>
        </is>
      </c>
      <c r="AC191" t="inlineStr">
        <is>
          <t>border which is managed using advanced technology (electronic communication systems, databases, RFID [&lt;a href="/entry/result/933380/all" id="ENTRY_TO_ENTRY_CONVERTER" target="_blank"&gt;IATE:933380&lt;/a&gt; ] tagging etc.) to permit the automated identification and rapid processing of large numbers of persons and vehicles</t>
        </is>
      </c>
      <c r="AD191" s="2" t="inlineStr">
        <is>
          <t>frontera inteligente</t>
        </is>
      </c>
      <c r="AE191" s="2" t="inlineStr">
        <is>
          <t>3</t>
        </is>
      </c>
      <c r="AF191" s="2" t="inlineStr">
        <is>
          <t/>
        </is>
      </c>
      <c r="AG191" t="inlineStr">
        <is>
          <t>Frontera provista de tecnologías que permiten la identificación automatizada y la gestión rápida del paso de números importantes de personas y vehículos, evitando la entrada de inmigrantes ilegales &lt;a href="/entry/result/815966/all" id="ENTRY_TO_ENTRY_CONVERTER" target="_blank"&gt;IATE:815966&lt;/a&gt; y facilitando la interceptación de actividades delictivas transfronterizas &lt;a href="/entry/result/882719/all" id="ENTRY_TO_ENTRY_CONVERTER" target="_blank"&gt;IATE:882719&lt;/a&gt; a la vez que se agiliza lo más posible el desplazamiento de los viajeros legítimos o de bajo riesgo &lt;a href="/entry/result/2246749/all" id="ENTRY_TO_ENTRY_CONVERTER" target="_blank"&gt;IATE:2246749&lt;/a&gt; .</t>
        </is>
      </c>
      <c r="AH191" s="2" t="inlineStr">
        <is>
          <t>e-piir|
arukas piir</t>
        </is>
      </c>
      <c r="AI191" s="2" t="inlineStr">
        <is>
          <t>3|
2</t>
        </is>
      </c>
      <c r="AJ191" s="2" t="inlineStr">
        <is>
          <t xml:space="preserve">preferred|
</t>
        </is>
      </c>
      <c r="AK191" t="inlineStr">
        <is>
          <t>piir, mida hallatakse tipptasemel tehnoloogiat (elektroonilise side süsteeme, andmebaase, &lt;i&gt;raadiosagedustuvastust&lt;/i&gt; [ &lt;a href="/entry/result/933380/all" id="ENTRY_TO_ENTRY_CONVERTER" target="_blank"&gt;IATE:933380&lt;/a&gt; ] jne), kasutades et võimaldada suure hulga isikute ja sõidukite automatiseeritud tuvastamist ja kiiret menetlemist</t>
        </is>
      </c>
      <c r="AL191" s="2" t="inlineStr">
        <is>
          <t>älykäs raja</t>
        </is>
      </c>
      <c r="AM191" s="2" t="inlineStr">
        <is>
          <t>3</t>
        </is>
      </c>
      <c r="AN191" s="2" t="inlineStr">
        <is>
          <t/>
        </is>
      </c>
      <c r="AO191" t="inlineStr">
        <is>
          <t>raja, jonka valvonnassa hyödynnetään uutta teknologiaa, tietotekniikkaa yms.</t>
        </is>
      </c>
      <c r="AP191" s="2" t="inlineStr">
        <is>
          <t>frontière intelligente</t>
        </is>
      </c>
      <c r="AQ191" s="2" t="inlineStr">
        <is>
          <t>3</t>
        </is>
      </c>
      <c r="AR191" s="2" t="inlineStr">
        <is>
          <t/>
        </is>
      </c>
      <c r="AS191" t="inlineStr">
        <is>
          <t>dispositif de gestion des frontières à l'aide de technologies de pointe (biométrique, informatique, etc.) pour surveiller le transport des marchandises et la circulation des personnes</t>
        </is>
      </c>
      <c r="AT191" s="2" t="inlineStr">
        <is>
          <t>teorainn chliste</t>
        </is>
      </c>
      <c r="AU191" s="2" t="inlineStr">
        <is>
          <t>3</t>
        </is>
      </c>
      <c r="AV191" s="2" t="inlineStr">
        <is>
          <t/>
        </is>
      </c>
      <c r="AW191" t="inlineStr">
        <is>
          <t>teorainn a bhainistítear agus an teicneolaíocht is nuaí amuigh (córais cumarsáide leictreonaí, bunachair sonraí, clibeáil etc) á húsáid, le go bhféadfar daoine agus feithicilí a aithint go huathoibríoch agus go sciobtha</t>
        </is>
      </c>
      <c r="AX191" s="2" t="inlineStr">
        <is>
          <t>pametna granica</t>
        </is>
      </c>
      <c r="AY191" s="2" t="inlineStr">
        <is>
          <t>3</t>
        </is>
      </c>
      <c r="AZ191" s="2" t="inlineStr">
        <is>
          <t/>
        </is>
      </c>
      <c r="BA191" t="inlineStr">
        <is>
          <t/>
        </is>
      </c>
      <c r="BB191" s="2" t="inlineStr">
        <is>
          <t>intelligens határigazgatás</t>
        </is>
      </c>
      <c r="BC191" s="2" t="inlineStr">
        <is>
          <t>3</t>
        </is>
      </c>
      <c r="BD191" s="2" t="inlineStr">
        <is>
          <t/>
        </is>
      </c>
      <c r="BE191" t="inlineStr">
        <is>
          <t>Határigazgatás olyan fejlett technológiákkal (elektronikus kommunikációs rendszerek, adatbázisok, RFID), amelyek lehetővé teszik nagy számú személy és gépjármű automatizált azonosítását és az adatok gyors feldolgozását.</t>
        </is>
      </c>
      <c r="BF191" s="2" t="inlineStr">
        <is>
          <t>frontiera intelligente</t>
        </is>
      </c>
      <c r="BG191" s="2" t="inlineStr">
        <is>
          <t>3</t>
        </is>
      </c>
      <c r="BH191" s="2" t="inlineStr">
        <is>
          <t/>
        </is>
      </c>
      <c r="BI191" t="inlineStr">
        <is>
          <t>frontiera gestita utilizzando tecnologie di punta atte a permettere l'identificazione automatizzata e il trattamento rapido di un gran numero di persone e veicoli</t>
        </is>
      </c>
      <c r="BJ191" s="2" t="inlineStr">
        <is>
          <t>pažangiai valdomos sienos</t>
        </is>
      </c>
      <c r="BK191" s="2" t="inlineStr">
        <is>
          <t>3</t>
        </is>
      </c>
      <c r="BL191" s="2" t="inlineStr">
        <is>
          <t/>
        </is>
      </c>
      <c r="BM191" t="inlineStr">
        <is>
          <t>sienos, valdomos naudojant pažangias technologijas (elektroninių ryšių sistemas, duomenų bazes, radijo dažninio atpažinimo priemones), siekiant sudaryti sąlygas automatiškai nustatyti didelį kiekį asmenų ir transporto priemonių bei sparčiai apdoroti jų duomenis</t>
        </is>
      </c>
      <c r="BN191" s="2" t="inlineStr">
        <is>
          <t>viedrobeža</t>
        </is>
      </c>
      <c r="BO191" s="2" t="inlineStr">
        <is>
          <t>2</t>
        </is>
      </c>
      <c r="BP191" s="2" t="inlineStr">
        <is>
          <t/>
        </is>
      </c>
      <c r="BQ191" t="inlineStr">
        <is>
          <t>robeža, kuras pārvaldībā izmanto modernas tehnoloģijas (elektroniskās sakaru sistēmas, datubāzes, identifikācijas radiofrekvenču ierīces u.c.), lai varētu automātiski identificēt lielu skaitu personu un transportlīdzekļu</t>
        </is>
      </c>
      <c r="BR191" s="2" t="inlineStr">
        <is>
          <t>fruntiera intelliġenti</t>
        </is>
      </c>
      <c r="BS191" s="2" t="inlineStr">
        <is>
          <t>3</t>
        </is>
      </c>
      <c r="BT191" s="2" t="inlineStr">
        <is>
          <t/>
        </is>
      </c>
      <c r="BU191" t="inlineStr">
        <is>
          <t>fruntiera li hija ġestita bl-użu ta' teknoloġija avvanzata (sistemi ta' komunikazzjoni elettroniċi, bażi tad-data, eċċ) biex isiru identifikazzjoni awtomatizzata u pproċċessar rapidu ta' għadd kbir ta' persuni u vetturi</t>
        </is>
      </c>
      <c r="BV191" s="2" t="inlineStr">
        <is>
          <t>slimme grens</t>
        </is>
      </c>
      <c r="BW191" s="2" t="inlineStr">
        <is>
          <t>3</t>
        </is>
      </c>
      <c r="BX191" s="2" t="inlineStr">
        <is>
          <t/>
        </is>
      </c>
      <c r="BY191" t="inlineStr">
        <is>
          <t>grensgebied of -strook waarin de grenscontrole wordt uitgevoerd met hoogtechnologische apparatuur, teneinde via automatische identificatieprocedures de grensovergang te versnellen</t>
        </is>
      </c>
      <c r="BZ191" s="2" t="inlineStr">
        <is>
          <t>inteligentna granica</t>
        </is>
      </c>
      <c r="CA191" s="2" t="inlineStr">
        <is>
          <t>3</t>
        </is>
      </c>
      <c r="CB191" s="2" t="inlineStr">
        <is>
          <t/>
        </is>
      </c>
      <c r="CC191" t="inlineStr">
        <is>
          <t>granica, przy której ochronie wykorzystuje się nowoczesne technologie informatyczne i biometryczne przy jednoczesnym ułatwieniu jej przekraczania dla podróżnych</t>
        </is>
      </c>
      <c r="CD191" s="2" t="inlineStr">
        <is>
          <t>fronteira inteligente</t>
        </is>
      </c>
      <c r="CE191" s="2" t="inlineStr">
        <is>
          <t>3</t>
        </is>
      </c>
      <c r="CF191" s="2" t="inlineStr">
        <is>
          <t/>
        </is>
      </c>
      <c r="CG191" t="inlineStr">
        <is>
          <t>Fronteira gerida com base no princípio da gestão do risco e no recurso a novas tecnologias (registos automáticos de informações, bases de dados, dispositivos electrónicos de detecção), a fim de acelerar e simplificar a passagem das fronteiras, sem deixar de apoiar a luta contra a imigração ilegal e as ameaças de segurança.&lt;br&gt;No âmbito da UE, a Comissão deverá propor, neste contexto, a criação de um sistema de entrada/saída [&lt;a href="/entry/result/2246748/all" id="ENTRY_TO_ENTRY_CONVERTER" target="_blank"&gt;IATE:2246748&lt;/a&gt; ] e de um programa de viajantes registados [&lt;a href="/entry/result/2246732/all" id="ENTRY_TO_ENTRY_CONVERTER" target="_blank"&gt;IATE:2246732&lt;/a&gt; ] para os nacionais de países terceiros.</t>
        </is>
      </c>
      <c r="CH191" s="2" t="inlineStr">
        <is>
          <t>frontieră inteligentă</t>
        </is>
      </c>
      <c r="CI191" s="2" t="inlineStr">
        <is>
          <t>3</t>
        </is>
      </c>
      <c r="CJ191" s="2" t="inlineStr">
        <is>
          <t/>
        </is>
      </c>
      <c r="CK191" t="inlineStr">
        <is>
          <t>gestionare a frontierelor realizată cu tehnologii de vârf (biometrice, informatice etc.) pentru supravegherea transporturilor de mărfuri și de persoane</t>
        </is>
      </c>
      <c r="CL191" s="2" t="inlineStr">
        <is>
          <t>inteligentná hranica</t>
        </is>
      </c>
      <c r="CM191" s="2" t="inlineStr">
        <is>
          <t>3</t>
        </is>
      </c>
      <c r="CN191" s="2" t="inlineStr">
        <is>
          <t/>
        </is>
      </c>
      <c r="CO191" t="inlineStr">
        <is>
          <t>hranica riadená prostredníctvom moderných technológií s cieľom umožniť automatickú identifikáciu a rýchle vybavenie veľkého počtu osôb a vozidiel</t>
        </is>
      </c>
      <c r="CP191" s="2" t="inlineStr">
        <is>
          <t>pametna meja</t>
        </is>
      </c>
      <c r="CQ191" s="2" t="inlineStr">
        <is>
          <t>3</t>
        </is>
      </c>
      <c r="CR191" s="2" t="inlineStr">
        <is>
          <t/>
        </is>
      </c>
      <c r="CS191" t="inlineStr">
        <is>
          <t/>
        </is>
      </c>
      <c r="CT191" s="2" t="inlineStr">
        <is>
          <t>smart gräns</t>
        </is>
      </c>
      <c r="CU191" s="2" t="inlineStr">
        <is>
          <t>2</t>
        </is>
      </c>
      <c r="CV191" s="2" t="inlineStr">
        <is>
          <t/>
        </is>
      </c>
      <c r="CW191" t="inlineStr">
        <is>
          <t/>
        </is>
      </c>
    </row>
    <row r="192">
      <c r="A192" s="1" t="str">
        <f>HYPERLINK("https://iate.europa.eu/entry/result/797580/all", "797580")</f>
        <v>797580</v>
      </c>
      <c r="B192" t="inlineStr">
        <is>
          <t>TRANSPORT</t>
        </is>
      </c>
      <c r="C192" t="inlineStr">
        <is>
          <t>TRANSPORT|air and space transport|air transport</t>
        </is>
      </c>
      <c r="D192" t="inlineStr">
        <is>
          <t>no</t>
        </is>
      </c>
      <c r="E192" t="inlineStr">
        <is>
          <t/>
        </is>
      </c>
      <c r="F192" t="inlineStr">
        <is>
          <t/>
        </is>
      </c>
      <c r="G192" t="inlineStr">
        <is>
          <t/>
        </is>
      </c>
      <c r="H192" t="inlineStr">
        <is>
          <t/>
        </is>
      </c>
      <c r="I192" t="inlineStr">
        <is>
          <t/>
        </is>
      </c>
      <c r="J192" s="2" t="inlineStr">
        <is>
          <t>společné označování linek</t>
        </is>
      </c>
      <c r="K192" s="2" t="inlineStr">
        <is>
          <t>3</t>
        </is>
      </c>
      <c r="L192" s="2" t="inlineStr">
        <is>
          <t/>
        </is>
      </c>
      <c r="M192" t="inlineStr">
        <is>
          <t/>
        </is>
      </c>
      <c r="N192" s="2" t="inlineStr">
        <is>
          <t>fælles rutenummer|
code sharing</t>
        </is>
      </c>
      <c r="O192" s="2" t="inlineStr">
        <is>
          <t>4|
4</t>
        </is>
      </c>
      <c r="P192" s="2" t="inlineStr">
        <is>
          <t xml:space="preserve">|
</t>
        </is>
      </c>
      <c r="Q192" t="inlineStr">
        <is>
          <t>Fælles rutenumre er et arrangement mellem to luftfartsselskaber, ifølge hvilken den ene part beflyver en bestemt rute under eget rutenummer, samtidig med at den tillader en eller flere parter at tilbyde samme tjeneste til offentligheden under dens rutenummer.</t>
        </is>
      </c>
      <c r="R192" s="2" t="inlineStr">
        <is>
          <t>code-sharing</t>
        </is>
      </c>
      <c r="S192" s="2" t="inlineStr">
        <is>
          <t>3</t>
        </is>
      </c>
      <c r="T192" s="2" t="inlineStr">
        <is>
          <t/>
        </is>
      </c>
      <c r="U192" t="inlineStr">
        <is>
          <t>Benutzung ein- und derselben Flugnummer für einen nicht durchgehenden Flug.</t>
        </is>
      </c>
      <c r="V192" s="2" t="inlineStr">
        <is>
          <t>κατανομή κωδικών</t>
        </is>
      </c>
      <c r="W192" s="2" t="inlineStr">
        <is>
          <t>3</t>
        </is>
      </c>
      <c r="X192" s="2" t="inlineStr">
        <is>
          <t/>
        </is>
      </c>
      <c r="Y192" t="inlineStr">
        <is>
          <t/>
        </is>
      </c>
      <c r="Z192" s="2" t="inlineStr">
        <is>
          <t>code sharing</t>
        </is>
      </c>
      <c r="AA192" s="2" t="inlineStr">
        <is>
          <t>3</t>
        </is>
      </c>
      <c r="AB192" s="2" t="inlineStr">
        <is>
          <t/>
        </is>
      </c>
      <c r="AC192" t="inlineStr">
        <is>
          <t>Code sharing is a marketing arrangement between air carriers whereby one party operates a particular service under its own designator code, while allowing one or more other parties to hold out the same service to the public under its own designator code. This practice is very important both for US and EC operators. It allows carriers to offer on-line services to the public without actually operating the service and it ensures that there is sufficient feeder traffic into the destination airports to ensure economically viable load factors on the transatlantic service.</t>
        </is>
      </c>
      <c r="AD192" s="2" t="inlineStr">
        <is>
          <t>código compartido</t>
        </is>
      </c>
      <c r="AE192" s="2" t="inlineStr">
        <is>
          <t>3</t>
        </is>
      </c>
      <c r="AF192" s="2" t="inlineStr">
        <is>
          <t/>
        </is>
      </c>
      <c r="AG192" t="inlineStr">
        <is>
          <t/>
        </is>
      </c>
      <c r="AH192" t="inlineStr">
        <is>
          <t/>
        </is>
      </c>
      <c r="AI192" t="inlineStr">
        <is>
          <t/>
        </is>
      </c>
      <c r="AJ192" t="inlineStr">
        <is>
          <t/>
        </is>
      </c>
      <c r="AK192" t="inlineStr">
        <is>
          <t/>
        </is>
      </c>
      <c r="AL192" s="2" t="inlineStr">
        <is>
          <t>yhteisten reittitunnusten käyttö</t>
        </is>
      </c>
      <c r="AM192" s="2" t="inlineStr">
        <is>
          <t>3</t>
        </is>
      </c>
      <c r="AN192" s="2" t="inlineStr">
        <is>
          <t/>
        </is>
      </c>
      <c r="AO192" t="inlineStr">
        <is>
          <t>Lentoyhtiöiden yhteistyömuoto, jossa eri lentoyhtiöt voivat myydä samaa lentoa kukin omalla tunnuksellaan.</t>
        </is>
      </c>
      <c r="AP192" s="2" t="inlineStr">
        <is>
          <t>partage de code</t>
        </is>
      </c>
      <c r="AQ192" s="2" t="inlineStr">
        <is>
          <t>3</t>
        </is>
      </c>
      <c r="AR192" s="2" t="inlineStr">
        <is>
          <t/>
        </is>
      </c>
      <c r="AS192" t="inlineStr">
        <is>
          <t>pratique commerciale utilisée par les compagnies aériennes régulières qui se partagent les places à bord d'un appareil et les commercialisent chacune sous leur nom. Une compagnie aérienne «opère» le vol et une ou plusieurs autres ne font que le «commercialiser ».</t>
        </is>
      </c>
      <c r="AT192" t="inlineStr">
        <is>
          <t/>
        </is>
      </c>
      <c r="AU192" t="inlineStr">
        <is>
          <t/>
        </is>
      </c>
      <c r="AV192" t="inlineStr">
        <is>
          <t/>
        </is>
      </c>
      <c r="AW192" t="inlineStr">
        <is>
          <t/>
        </is>
      </c>
      <c r="AX192" t="inlineStr">
        <is>
          <t/>
        </is>
      </c>
      <c r="AY192" t="inlineStr">
        <is>
          <t/>
        </is>
      </c>
      <c r="AZ192" t="inlineStr">
        <is>
          <t/>
        </is>
      </c>
      <c r="BA192" t="inlineStr">
        <is>
          <t/>
        </is>
      </c>
      <c r="BB192" s="2" t="inlineStr">
        <is>
          <t>járatmegosztás</t>
        </is>
      </c>
      <c r="BC192" s="2" t="inlineStr">
        <is>
          <t>4</t>
        </is>
      </c>
      <c r="BD192" s="2" t="inlineStr">
        <is>
          <t/>
        </is>
      </c>
      <c r="BE192" t="inlineStr">
        <is>
          <t/>
        </is>
      </c>
      <c r="BF192" s="2" t="inlineStr">
        <is>
          <t>codici comuni ("code sharing")</t>
        </is>
      </c>
      <c r="BG192" s="2" t="inlineStr">
        <is>
          <t>3</t>
        </is>
      </c>
      <c r="BH192" s="2" t="inlineStr">
        <is>
          <t/>
        </is>
      </c>
      <c r="BI192" t="inlineStr">
        <is>
          <t/>
        </is>
      </c>
      <c r="BJ192" t="inlineStr">
        <is>
          <t/>
        </is>
      </c>
      <c r="BK192" t="inlineStr">
        <is>
          <t/>
        </is>
      </c>
      <c r="BL192" t="inlineStr">
        <is>
          <t/>
        </is>
      </c>
      <c r="BM192" t="inlineStr">
        <is>
          <t/>
        </is>
      </c>
      <c r="BN192" t="inlineStr">
        <is>
          <t/>
        </is>
      </c>
      <c r="BO192" t="inlineStr">
        <is>
          <t/>
        </is>
      </c>
      <c r="BP192" t="inlineStr">
        <is>
          <t/>
        </is>
      </c>
      <c r="BQ192" t="inlineStr">
        <is>
          <t/>
        </is>
      </c>
      <c r="BR192" t="inlineStr">
        <is>
          <t/>
        </is>
      </c>
      <c r="BS192" t="inlineStr">
        <is>
          <t/>
        </is>
      </c>
      <c r="BT192" t="inlineStr">
        <is>
          <t/>
        </is>
      </c>
      <c r="BU192" t="inlineStr">
        <is>
          <t/>
        </is>
      </c>
      <c r="BV192" s="2" t="inlineStr">
        <is>
          <t>codesharing|
gedeelde vluchtcode</t>
        </is>
      </c>
      <c r="BW192" s="2" t="inlineStr">
        <is>
          <t>3|
3</t>
        </is>
      </c>
      <c r="BX192" s="2" t="inlineStr">
        <is>
          <t xml:space="preserve">|
</t>
        </is>
      </c>
      <c r="BY192" t="inlineStr">
        <is>
          <t>"gebruik in de luchtvaart waarbij twee of meer luchtvaartmaatschappijen stoelen aanbieden onder een eigen vluchtnummer op een lijnvlucht die gevlogen wordt door een van de maatschappijen. Zodoende krijgt een vlucht meer dan één IATA-code, de twee letters die de betrokken luchtvaartmaatschappij aangeven."</t>
        </is>
      </c>
      <c r="BZ192" s="2" t="inlineStr">
        <is>
          <t>umowa o wspólnej obsłudze połączeń</t>
        </is>
      </c>
      <c r="CA192" s="2" t="inlineStr">
        <is>
          <t>3</t>
        </is>
      </c>
      <c r="CB192" s="2" t="inlineStr">
        <is>
          <t/>
        </is>
      </c>
      <c r="CC192" t="inlineStr">
        <is>
          <t/>
        </is>
      </c>
      <c r="CD192" s="2" t="inlineStr">
        <is>
          <t>partilha de código</t>
        </is>
      </c>
      <c r="CE192" s="2" t="inlineStr">
        <is>
          <t>2</t>
        </is>
      </c>
      <c r="CF192" s="2" t="inlineStr">
        <is>
          <t/>
        </is>
      </c>
      <c r="CG192" t="inlineStr">
        <is>
          <t>Acordo pelo qual um operador coloca o seu código de identificação num voo operado por outro operador, vendendo e emitindo bilhetes para esse voo.</t>
        </is>
      </c>
      <c r="CH192" t="inlineStr">
        <is>
          <t/>
        </is>
      </c>
      <c r="CI192" t="inlineStr">
        <is>
          <t/>
        </is>
      </c>
      <c r="CJ192" t="inlineStr">
        <is>
          <t/>
        </is>
      </c>
      <c r="CK192" t="inlineStr">
        <is>
          <t/>
        </is>
      </c>
      <c r="CL192" s="2" t="inlineStr">
        <is>
          <t>spoločné letové kódy</t>
        </is>
      </c>
      <c r="CM192" s="2" t="inlineStr">
        <is>
          <t>3</t>
        </is>
      </c>
      <c r="CN192" s="2" t="inlineStr">
        <is>
          <t/>
        </is>
      </c>
      <c r="CO192" t="inlineStr">
        <is>
          <t>obchodná dohoda medzi leteckými dopravcami, v rámci ktorej letecký dopravca, ktorý prevádzkuje let pod svojím letovým kódom (dvojpísmenová skratka leteckého dopravcu + číslo letu), umožní iným leteckým dopravcom ponúkať tento let pod ich vlastnými letovými kódmi</t>
        </is>
      </c>
      <c r="CP192" s="2" t="inlineStr">
        <is>
          <t>skupni let z izbranim partnerjem|
let pod skupno oznako</t>
        </is>
      </c>
      <c r="CQ192" s="2" t="inlineStr">
        <is>
          <t>3|
3</t>
        </is>
      </c>
      <c r="CR192" s="2" t="inlineStr">
        <is>
          <t xml:space="preserve">|
</t>
        </is>
      </c>
      <c r="CS192" t="inlineStr">
        <is>
          <t/>
        </is>
      </c>
      <c r="CT192" s="2" t="inlineStr">
        <is>
          <t>code-sharing|
gemensam linjebeteckning</t>
        </is>
      </c>
      <c r="CU192" s="2" t="inlineStr">
        <is>
          <t>2|
3</t>
        </is>
      </c>
      <c r="CV192" s="2" t="inlineStr">
        <is>
          <t xml:space="preserve">|
</t>
        </is>
      </c>
      <c r="CW192" t="inlineStr">
        <is>
          <t>Gemensam linjebeteckning är en form av samarbete mellan flygbolag. Det innebär att ett flygbolag sätter sin egen bolagskod på en flygning som genomförs av ett annat flygbolag. Detta är ett sätt för flygbolagen att genom samarbete med andra flygbolag utvidga sitt linjenät och marknadsföra sig på linjer de inte själva flyger.</t>
        </is>
      </c>
    </row>
    <row r="193">
      <c r="A193" s="1" t="str">
        <f>HYPERLINK("https://iate.europa.eu/entry/result/2246732/all", "2246732")</f>
        <v>2246732</v>
      </c>
      <c r="B193" t="inlineStr">
        <is>
          <t>POLITICS;SOCIAL QUESTIONS;TRANSPORT</t>
        </is>
      </c>
      <c r="C193" t="inlineStr">
        <is>
          <t>POLITICS|politics and public safety|public safety;SOCIAL QUESTIONS|migration;SOCIAL QUESTIONS|social affairs|leisure;TRANSPORT|air and space transport|air transport</t>
        </is>
      </c>
      <c r="D193" t="inlineStr">
        <is>
          <t>yes</t>
        </is>
      </c>
      <c r="E193" t="inlineStr">
        <is>
          <t/>
        </is>
      </c>
      <c r="F193" s="2" t="inlineStr">
        <is>
          <t>система за регистрацията на пътници|
Програма за регистрирани пътници|
RTP|
ускорена програма за регистриране на пътници|
схема за регистрирани пътници</t>
        </is>
      </c>
      <c r="G193" s="2" t="inlineStr">
        <is>
          <t>3|
3|
3|
3|
3</t>
        </is>
      </c>
      <c r="H193" s="2" t="inlineStr">
        <is>
          <t xml:space="preserve">|
|
|
|
</t>
        </is>
      </c>
      <c r="I193" t="inlineStr">
        <is>
          <t>програма, позволяваща на често пътуващи граждани на трети страни, които са предварително проучени и на които е предоставен достъп до програмата, да се възползват от облекчени гранични проверки на външните граници на Съюза</t>
        </is>
      </c>
      <c r="J193" s="2" t="inlineStr">
        <is>
          <t>program registrovaných cestujících|
program pro urychlené odbavení registrovaných cestujících|
režim registrovaných cestujících|
systém registrovaných cestujících</t>
        </is>
      </c>
      <c r="K193" s="2" t="inlineStr">
        <is>
          <t>2|
3|
2|
2</t>
        </is>
      </c>
      <c r="L193" s="2" t="inlineStr">
        <is>
          <t xml:space="preserve">|
|
|
</t>
        </is>
      </c>
      <c r="M193" t="inlineStr">
        <is>
          <t>program, prostřednictvím kterého by byl určitým příslušníkům třetích zemí udělován status „nerizikoví“ cestující a cestující „v dobré víře“, na jehož základě by byli zproštěni kontroly splnění určitých podmínek pro vstup na území EU (účel cesty, finanční zabezpečení atp.).</t>
        </is>
      </c>
      <c r="N193" s="2" t="inlineStr">
        <is>
          <t>program for registrerede rejsende</t>
        </is>
      </c>
      <c r="O193" s="2" t="inlineStr">
        <is>
          <t>4</t>
        </is>
      </c>
      <c r="P193" s="2" t="inlineStr">
        <is>
          <t/>
        </is>
      </c>
      <c r="Q193" t="inlineStr">
        <is>
          <t>Program, der gør det muligt for tredjelandsstatsborgere at benytte automatisk grænsekontrol og dermed gøre adgangen til EU lettere for personer, der rejser hyppigt.</t>
        </is>
      </c>
      <c r="R193" s="2" t="inlineStr">
        <is>
          <t>Registrierungsprogramm für Reisende|
Programm für die Schnellabfertigung registrierter Reisender|
RTP</t>
        </is>
      </c>
      <c r="S193" s="2" t="inlineStr">
        <is>
          <t>3|
3|
3</t>
        </is>
      </c>
      <c r="T193" s="2" t="inlineStr">
        <is>
          <t xml:space="preserve">|
|
</t>
        </is>
      </c>
      <c r="U193" t="inlineStr">
        <is>
          <t>Programm, das Drittstaatsangehörigen, die nach einer Hintergrundüberprüfung in das RTP [Registrierungsprogramm für Reisende] aufgenommen wurden, Erleichterungen bei den Kontrollen an den Außengrenzen der Union bietet</t>
        </is>
      </c>
      <c r="V193" s="2" t="inlineStr">
        <is>
          <t>πρόγραμμα καταχώρισης των ταξιδιωτών</t>
        </is>
      </c>
      <c r="W193" s="2" t="inlineStr">
        <is>
          <t>3</t>
        </is>
      </c>
      <c r="X193" s="2" t="inlineStr">
        <is>
          <t/>
        </is>
      </c>
      <c r="Y193" t="inlineStr">
        <is>
          <t/>
        </is>
      </c>
      <c r="Z193" s="2" t="inlineStr">
        <is>
          <t>fast track registered traveller programme|
registered traveller programme|
RTP|
registered traveller system|
registered travellers scheme|
RTS</t>
        </is>
      </c>
      <c r="AA193" s="2" t="inlineStr">
        <is>
          <t>3|
3|
3|
2|
3|
2</t>
        </is>
      </c>
      <c r="AB193" s="2" t="inlineStr">
        <is>
          <t xml:space="preserve">|
|
|
|
|
</t>
        </is>
      </c>
      <c r="AC193" t="inlineStr">
        <is>
          <t>scheme granting low-risk travellers "registered traveller" status, enabling them to go through border crossings without the usual cumbersome security checks and controls</t>
        </is>
      </c>
      <c r="AD193" s="2" t="inlineStr">
        <is>
          <t>Programa de Registro de Viajeros|
programa de vía rápida para viajeros registrados|
PRV</t>
        </is>
      </c>
      <c r="AE193" s="2" t="inlineStr">
        <is>
          <t>4|
3|
4</t>
        </is>
      </c>
      <c r="AF193" s="2" t="inlineStr">
        <is>
          <t xml:space="preserve">|
|
</t>
        </is>
      </c>
      <c r="AG193" t="inlineStr">
        <is>
          <t>Programa que permite conceder a los viajeros de bajo riesgo &lt;a href="/entry/result/2246749/all" id="ENTRY_TO_ENTRY_CONVERTER" target="_blank"&gt;IATE:2246749&lt;/a&gt; originarios de terceros países un estatuto de «viajeros registrados» que les permita beneficiarse de un control simplificado y automatizado a su llegada a las fronteras de la UE.</t>
        </is>
      </c>
      <c r="AH193" s="2" t="inlineStr">
        <is>
          <t>registreeritud reisijate programm</t>
        </is>
      </c>
      <c r="AI193" s="2" t="inlineStr">
        <is>
          <t>2</t>
        </is>
      </c>
      <c r="AJ193" s="2" t="inlineStr">
        <is>
          <t/>
        </is>
      </c>
      <c r="AK193" t="inlineStr">
        <is>
          <t/>
        </is>
      </c>
      <c r="AL193" s="2" t="inlineStr">
        <is>
          <t>rekisteröityjen matkustajien ohjelma</t>
        </is>
      </c>
      <c r="AM193" s="2" t="inlineStr">
        <is>
          <t>3</t>
        </is>
      </c>
      <c r="AN193" s="2" t="inlineStr">
        <is>
          <t/>
        </is>
      </c>
      <c r="AO193" t="inlineStr">
        <is>
          <t/>
        </is>
      </c>
      <c r="AP193" s="2" t="inlineStr">
        <is>
          <t>RTP|
programme d'enregistrement des voyageurs</t>
        </is>
      </c>
      <c r="AQ193" s="2" t="inlineStr">
        <is>
          <t>3|
3</t>
        </is>
      </c>
      <c r="AR193" s="2" t="inlineStr">
        <is>
          <t xml:space="preserve">|
</t>
        </is>
      </c>
      <c r="AS193" t="inlineStr">
        <is>
          <t>programme destiné à permettre aux ressortissants de pays tiers qui ont fait l'objet d'un contrôle de sûreté préalable de bénéficier de vérifications simplifiées aux frontières extérieures de l'Union</t>
        </is>
      </c>
      <c r="AT193" s="2" t="inlineStr">
        <is>
          <t>clár do thaistealaithe cláraithe</t>
        </is>
      </c>
      <c r="AU193" s="2" t="inlineStr">
        <is>
          <t>2</t>
        </is>
      </c>
      <c r="AV193" s="2" t="inlineStr">
        <is>
          <t/>
        </is>
      </c>
      <c r="AW193" t="inlineStr">
        <is>
          <t/>
        </is>
      </c>
      <c r="AX193" s="2" t="inlineStr">
        <is>
          <t>program za registrirane putnike</t>
        </is>
      </c>
      <c r="AY193" s="2" t="inlineStr">
        <is>
          <t>3</t>
        </is>
      </c>
      <c r="AZ193" s="2" t="inlineStr">
        <is>
          <t/>
        </is>
      </c>
      <c r="BA193" t="inlineStr">
        <is>
          <t>program kojim se putnicima niskog rizika daje status "registriranog putnika", koji im omogućuje prelazak graničnih prijelaza bez uobičajenih zahtjevnih sigurnosnih provjera i kontrola</t>
        </is>
      </c>
      <c r="BB193" s="2" t="inlineStr">
        <is>
          <t>regisztráltutas-program</t>
        </is>
      </c>
      <c r="BC193" s="2" t="inlineStr">
        <is>
          <t>3</t>
        </is>
      </c>
      <c r="BD193" s="2" t="inlineStr">
        <is>
          <t/>
        </is>
      </c>
      <c r="BE193" t="inlineStr">
        <is>
          <t>olyan program, amely lehetővé teszi a megfelelő előzetes ellenőrzéseken átesett személyek számára, hogy egyszerűsített, gyorsított eljárás keretében jussanak át határátkelő-, illetve biztonsági ellenőrzőpontokon</t>
        </is>
      </c>
      <c r="BF193" s="2" t="inlineStr">
        <is>
          <t>RTP|
programma per viaggiatori registrati</t>
        </is>
      </c>
      <c r="BG193" s="2" t="inlineStr">
        <is>
          <t>3|
3</t>
        </is>
      </c>
      <c r="BH193" s="2" t="inlineStr">
        <is>
          <t xml:space="preserve">|
</t>
        </is>
      </c>
      <c r="BI193" t="inlineStr">
        <is>
          <t>programma che consente ai cittadini di paesi terzi che sono stati sottoposti a controllo preliminare di sicurezza e a cui è stato accordato l’accesso al programma di beneficiare di una facilitazione delle verifiche di frontiera alle frontiere esterne dell’Unione</t>
        </is>
      </c>
      <c r="BJ193" s="2" t="inlineStr">
        <is>
          <t>Registruotų keliautojų programa|
RKP</t>
        </is>
      </c>
      <c r="BK193" s="2" t="inlineStr">
        <is>
          <t>3|
3</t>
        </is>
      </c>
      <c r="BL193" s="2" t="inlineStr">
        <is>
          <t xml:space="preserve">|
</t>
        </is>
      </c>
      <c r="BM193" t="inlineStr">
        <is>
          <t/>
        </is>
      </c>
      <c r="BN193" s="2" t="inlineStr">
        <is>
          <t>Reģistrēto ceļotāju programma</t>
        </is>
      </c>
      <c r="BO193" s="2" t="inlineStr">
        <is>
          <t>2</t>
        </is>
      </c>
      <c r="BP193" s="2" t="inlineStr">
        <is>
          <t/>
        </is>
      </c>
      <c r="BQ193" t="inlineStr">
        <is>
          <t>pasākumu kopums, lai personas, kas regulāri šķērso ES robežas, pēc attiecīgas brīvprātīgas drošības pārbaudes varētu saņemt reģistrēta ceļotāja statusu, kas dotu iespēju izmantot vienkāršotas un automatizētas robežpārbaudes priekšrocības</t>
        </is>
      </c>
      <c r="BR193" s="2" t="inlineStr">
        <is>
          <t>programm ta' vjaġġaturi rreġistrati</t>
        </is>
      </c>
      <c r="BS193" s="2" t="inlineStr">
        <is>
          <t>3</t>
        </is>
      </c>
      <c r="BT193" s="2" t="inlineStr">
        <is>
          <t/>
        </is>
      </c>
      <c r="BU193" t="inlineStr">
        <is>
          <t>programm maħsub biex, fil-fruntieri esterni tal-Unjoni Ewropea, jiġi ffaċilitat il-qsim tal-fruntieri għal persuni bin-nazzjonalità ta’ pajjiż terz li jkunu jivvjaġġaw ta’ spiss, li r-rekords tagħhom ikunu ġew miflijin bir-reqqa minn qabel, u li d-dettalji tagħhom ikun ntgħarblu minn qabel.</t>
        </is>
      </c>
      <c r="BV193" s="2" t="inlineStr">
        <is>
          <t>fast-trackprogramma voor geregistreerde reizigers|
RTP|
programma voor geregistreerde reizigers</t>
        </is>
      </c>
      <c r="BW193" s="2" t="inlineStr">
        <is>
          <t>3|
3|
3</t>
        </is>
      </c>
      <c r="BX193" s="2" t="inlineStr">
        <is>
          <t xml:space="preserve">|
|
</t>
        </is>
      </c>
      <c r="BY193" t="inlineStr">
        <is>
          <t>programma dat het voor onderdanen van derde landen die daar na een voorafgaand veiligheidsonderzoek tot zijn toegelaten, gemakkelijker maakt om de buitengrens van de Unie te overschrijden</t>
        </is>
      </c>
      <c r="BZ193" s="2" t="inlineStr">
        <is>
          <t>program rejestrowania podróżnych</t>
        </is>
      </c>
      <c r="CA193" s="2" t="inlineStr">
        <is>
          <t>3</t>
        </is>
      </c>
      <c r="CB193" s="2" t="inlineStr">
        <is>
          <t/>
        </is>
      </c>
      <c r="CC193" t="inlineStr">
        <is>
          <t/>
        </is>
      </c>
      <c r="CD193" s="2" t="inlineStr">
        <is>
          <t>Programa de Viajantes Registados|
programa de viajantes registados|
RTP</t>
        </is>
      </c>
      <c r="CE193" s="2" t="inlineStr">
        <is>
          <t>3|
3|
3</t>
        </is>
      </c>
      <c r="CF193" s="2" t="inlineStr">
        <is>
          <t xml:space="preserve">|
|
</t>
        </is>
      </c>
      <c r="CG193" t="inlineStr">
        <is>
          <t>Programa que prevê um controlo simplificado e automatizado nas fronteiras dos viajantes considerados de baixo risco, aos quais é atribuído, mediante processo de controlo prévio, o estatuto de "viajante registado".&lt;br&gt;Está em estudo a implementação de um programa deste tipo na UE, a fim de facilitar a transposição das fronteiras externas da UE por viajantes de países terceiros de boa fé e de melhorar a gestão efectiva da migração económica (p. ex., trabalhadores sazonais).</t>
        </is>
      </c>
      <c r="CH193" s="2" t="inlineStr">
        <is>
          <t>program de înregistrare a călătorilor|
RTP</t>
        </is>
      </c>
      <c r="CI193" s="2" t="inlineStr">
        <is>
          <t>3|
3</t>
        </is>
      </c>
      <c r="CJ193" s="2" t="inlineStr">
        <is>
          <t xml:space="preserve">|
</t>
        </is>
      </c>
      <c r="CK193" t="inlineStr">
        <is>
          <t>program care permite resortisanților țărilor terțe care au făcut obiectul unor controale de securitate prealabile și cărora li s-a acordat accesul la program să beneficieze de facilitarea verificărilor la frontierele externe ale Uniunii</t>
        </is>
      </c>
      <c r="CL193" s="2" t="inlineStr">
        <is>
          <t>program rýchleho vybavovania registrovaných cestujúcich|
program registrovaných cestujúcich</t>
        </is>
      </c>
      <c r="CM193" s="2" t="inlineStr">
        <is>
          <t>3|
3</t>
        </is>
      </c>
      <c r="CN193" s="2" t="inlineStr">
        <is>
          <t xml:space="preserve">|
</t>
        </is>
      </c>
      <c r="CO193" t="inlineStr">
        <is>
          <t>program uľahčujúci prekračovanie hraníc určitým kategóriám osôb z tretích krajín (cestujúcim bona fide, nerizikovým cestujúcim), ktoré často cestujú a už boli vopred skontrolované a preverené</t>
        </is>
      </c>
      <c r="CP193" s="2" t="inlineStr">
        <is>
          <t>program za registrirane potnike</t>
        </is>
      </c>
      <c r="CQ193" s="2" t="inlineStr">
        <is>
          <t>3</t>
        </is>
      </c>
      <c r="CR193" s="2" t="inlineStr">
        <is>
          <t/>
        </is>
      </c>
      <c r="CS193" t="inlineStr">
        <is>
          <t>po tej shemi bi bila potnikom iz tretjih držav, ki pomenijo majhno tveganje – ne glede na to, ali zanje velja vizumska obveznost ali ne –, dana možnost predhodnega pregleda na prostovoljni osnovi; takšni potniki bi potem dobili status registriranega potnika, kar pomeni, da bi se zanje ob prihodu na mejo EU uporabljala poenostavljena in avtomatizirana mejna kontrola</t>
        </is>
      </c>
      <c r="CT193" s="2" t="inlineStr">
        <is>
          <t>program för registrerade resenärer|
snabbspårsprogram för registrerade resenärer</t>
        </is>
      </c>
      <c r="CU193" s="2" t="inlineStr">
        <is>
          <t>3|
3</t>
        </is>
      </c>
      <c r="CV193" s="2" t="inlineStr">
        <is>
          <t xml:space="preserve">|
</t>
        </is>
      </c>
      <c r="CW193" t="inlineStr">
        <is>
          <t/>
        </is>
      </c>
    </row>
    <row r="194">
      <c r="A194" s="1" t="str">
        <f>HYPERLINK("https://iate.europa.eu/entry/result/3572066/all", "3572066")</f>
        <v>3572066</v>
      </c>
      <c r="B194" t="inlineStr">
        <is>
          <t>POLITICS;LAW;EDUCATION AND COMMUNICATIONS</t>
        </is>
      </c>
      <c r="C194" t="inlineStr">
        <is>
          <t>POLITICS|politics and public safety|public safety;LAW|international law|private international law;EDUCATION AND COMMUNICATIONS|information and information processing</t>
        </is>
      </c>
      <c r="D194" t="inlineStr">
        <is>
          <t>yes</t>
        </is>
      </c>
      <c r="E194" t="inlineStr">
        <is>
          <t/>
        </is>
      </c>
      <c r="F194" s="2" t="inlineStr">
        <is>
          <t>Съвет на ETIAS по проверките</t>
        </is>
      </c>
      <c r="G194" s="2" t="inlineStr">
        <is>
          <t>3</t>
        </is>
      </c>
      <c r="H194" s="2" t="inlineStr">
        <is>
          <t/>
        </is>
      </c>
      <c r="I194" t="inlineStr">
        <is>
          <t>структура с консултативни функции в Европейската агенция за гранична и брегова охрана, която дава становища за определянето, установяването, предварителната оценка, внедряването, последващата оценка, преразглеждането и заличаването на специфичните показатели за риска, както и във връзка с прилагането на списъка на ETIAS за наблюдение</t>
        </is>
      </c>
      <c r="J194" s="2" t="inlineStr">
        <is>
          <t>prověřovací komise ETIAS</t>
        </is>
      </c>
      <c r="K194" s="2" t="inlineStr">
        <is>
          <t>3</t>
        </is>
      </c>
      <c r="L194" s="2" t="inlineStr">
        <is>
          <t/>
        </is>
      </c>
      <c r="M194" t="inlineStr">
        <is>
          <t>poradní orgán zřízený v rámci Evropské agentury pro pohraniční a pobřežní stráž, který vydává stanoviska, pokyny, doporučení a osvědčené postupy, je-li konzultován ohledně provádění seznamu zájmových osob ETIAS a ohledně vymezování, zavádění, předběžného posuzování, provádění, následného hodnocení, přezkoumávání a rušení specifických ukazatelů rizik uvedených v článku 33 nařízení ETIAS</t>
        </is>
      </c>
      <c r="N194" s="2" t="inlineStr">
        <is>
          <t>ETIAS-Screeningråd</t>
        </is>
      </c>
      <c r="O194" s="2" t="inlineStr">
        <is>
          <t>3</t>
        </is>
      </c>
      <c r="P194" s="2" t="inlineStr">
        <is>
          <t/>
        </is>
      </c>
      <c r="Q194" t="inlineStr">
        <is>
          <t>rådgivende organ under EU-systemet vedrørende rejseinformation og rejsetilladelse, som oprettes inden for rammerne af Det Europæiske Agentur for Grænse- og Kystbevogtning, og som består af en repræsentant for hver af de nationale ETIAS-enheder, Det Europæiske Agentur for Kystbevogtning og Europol</t>
        </is>
      </c>
      <c r="R194" s="2" t="inlineStr">
        <is>
          <t>ETIAS-Überprüfungsausschuss</t>
        </is>
      </c>
      <c r="S194" s="2" t="inlineStr">
        <is>
          <t>3</t>
        </is>
      </c>
      <c r="T194" s="2" t="inlineStr">
        <is>
          <t/>
        </is>
      </c>
      <c r="U194" t="inlineStr">
        <is>
          <t>beratendes Gremium, das bei der Europäischen Agentur für die Grenz- und Küstenwache &lt;a href="/entry/result/3567409/all" id="ENTRY_TO_ENTRY_CONVERTER" target="_blank"&gt;IATE:3567409&lt;/a&gt; eingerichtet wird</t>
        </is>
      </c>
      <c r="V194" s="2" t="inlineStr">
        <is>
          <t>συμβούλιο διαλογής ETIAS</t>
        </is>
      </c>
      <c r="W194" s="2" t="inlineStr">
        <is>
          <t>3</t>
        </is>
      </c>
      <c r="X194" s="2" t="inlineStr">
        <is>
          <t/>
        </is>
      </c>
      <c r="Y194" t="inlineStr">
        <is>
          <t>συμβουλευτικός φορέας στο πλαίσιο της Ευρωπαϊκής Συνοριακής και Ακτοφυλακής που καταρτίζει γνωμοδοτήσεις, κατευθυντήριες γραμμές, συστάσεις και βέλτιστες πρακτικές, όταν ζητείται η γνώμη του για την εφαρμογή του καταλόγου επιτήρησης του ETIAS και τον καθορισμό, την εκ των προτέρων αξιολόγηση, την εφαρμογή, την εκ των υστέρων αξιολόγηση και την αναθεώρηση ειδικών δεικτών κινδύνου σύμφωνα με το άρ. 33 του κανονισμού για τη θέσπιση Ευρωπαϊκού Συστήματος Πληροφοριών και Αδειοδότησης Ταξιδιού (ETIAS).</t>
        </is>
      </c>
      <c r="Z194" s="2" t="inlineStr">
        <is>
          <t>ETIAS Screening Board</t>
        </is>
      </c>
      <c r="AA194" s="2" t="inlineStr">
        <is>
          <t>3</t>
        </is>
      </c>
      <c r="AB194" s="2" t="inlineStr">
        <is>
          <t/>
        </is>
      </c>
      <c r="AC194" t="inlineStr">
        <is>
          <t>advisory body within the the European Border and Coast Guard Agency which issues opinions, guidelines, recommendations and best practices when it is consulted on the implementation of the ETIAS watchlist and the definition, establishment, assessment 
&lt;i&gt;ex ante&lt;/i&gt;, implementation, evaluation 
&lt;i&gt;ex post&lt;/i&gt;, revision and deletion of the specific risk indicators as set out in Article 33 of the Regulation establishing the European Travel Information and Authorisation System (ETIAS)</t>
        </is>
      </c>
      <c r="AD194" s="2" t="inlineStr">
        <is>
          <t>Consejo de Detección del SEIAV</t>
        </is>
      </c>
      <c r="AE194" s="2" t="inlineStr">
        <is>
          <t>3</t>
        </is>
      </c>
      <c r="AF194" s="2" t="inlineStr">
        <is>
          <t/>
        </is>
      </c>
      <c r="AG194" t="inlineStr">
        <is>
          <t>Órgano consultivo integrado en la Agencia Europea de la Guardia de Fronteras y Costas (Frontex), compuesto por un representante de cada unidad nacional del Sistema Europeo de Información y Autorización de Viajes (SEIAV), de Frontex y de Europol, que debe emitir dictámenes, directrices o recomendaciones y definir las mejores prácticas respecto de las cuestiones de su competencia.
&lt;br&gt;Debe ser consultado:
&lt;p&gt;- sobre la definición, establecimiento, evaluación y revisión de los indicadores de riesgo (de migración irregular, seguridad o riesgo de epidemia)&lt;/p&gt;
&lt;p&gt;- sobre la aplicación de la lista de alerta rápida SEIAV.&lt;/p&gt;</t>
        </is>
      </c>
      <c r="AH194" s="2" t="inlineStr">
        <is>
          <t>ETIASe taustakontrollinõukogu</t>
        </is>
      </c>
      <c r="AI194" s="2" t="inlineStr">
        <is>
          <t>3</t>
        </is>
      </c>
      <c r="AJ194" s="2" t="inlineStr">
        <is>
          <t/>
        </is>
      </c>
      <c r="AK194" t="inlineStr">
        <is>
          <t>&lt;i&gt;Euroopa Piiri- ja Rannikuvalve Ametis&lt;/i&gt; [ &lt;a href="/entry/result/3567409/all" id="ENTRY_TO_ENTRY_CONVERTER" target="_blank"&gt;IATE:3567409&lt;/a&gt; ] loodud nõuandev nõukogu, kes esitab arvamusi, suuniseid, soovitusi ja hea tava näiteid, kui temaga konsulteeritakse 
&lt;i&gt;ETIASe jälgimisnimekirja&lt;/i&gt; [ &lt;a href="/entry/result/3576528/all" id="ENTRY_TO_ENTRY_CONVERTER" target="_blank"&gt;IATE:3576528&lt;/a&gt; ] rakendamise küsimuses ning 
&lt;i&gt;ELi reisiinfo ja -lubade süsteemi (ETIAS)&lt;/i&gt; [ &lt;a href="/entry/result/3568915/all" id="ENTRY_TO_ENTRY_CONVERTER" target="_blank"&gt;IATE:3568915&lt;/a&gt; ] loomist käsitleva määruse artiklis 33 määratletud ohunäitajate määratlemise, kehtestamise, eelhindamise, rakendamise, järelhindamise, läbivaatamise ja kustutamise küsimuses</t>
        </is>
      </c>
      <c r="AL194" s="2" t="inlineStr">
        <is>
          <t>ETIAS-arviointilautakunta</t>
        </is>
      </c>
      <c r="AM194" s="2" t="inlineStr">
        <is>
          <t>3</t>
        </is>
      </c>
      <c r="AN194" s="2" t="inlineStr">
        <is>
          <t/>
        </is>
      </c>
      <c r="AO194" t="inlineStr">
        <is>
          <t>Lautakunta, jolla on neuvoa-antava tehtävä ja johon kuuluu edustaja kustakin kansallisesta ETIAS-yksiköstä, Euroopan raja- ja merivartiovirastosta ja Europolista.</t>
        </is>
      </c>
      <c r="AP194" s="2" t="inlineStr">
        <is>
          <t>comité d'examen ETIAS</t>
        </is>
      </c>
      <c r="AQ194" s="2" t="inlineStr">
        <is>
          <t>3</t>
        </is>
      </c>
      <c r="AR194" s="2" t="inlineStr">
        <is>
          <t/>
        </is>
      </c>
      <c r="AS194" t="inlineStr">
        <is>
          <t>comité consultatif institué au sein de l'Agence européenne de garde-frontières et de garde-côtes, chargé d'émettre des avis et des recommandations au sujet de la définition, de l’établissement, de l’évaluation ex ante, de l’application, de l’évaluation ex post, de la révision et de la suppression des indicateurs de risques spécifiques , ainsi que sur la mise en œuvre de la liste de surveillance ETIAS</t>
        </is>
      </c>
      <c r="AT194" s="2" t="inlineStr">
        <is>
          <t>Bord ETIAS um Scagadh</t>
        </is>
      </c>
      <c r="AU194" s="2" t="inlineStr">
        <is>
          <t>3</t>
        </is>
      </c>
      <c r="AV194" s="2" t="inlineStr">
        <is>
          <t/>
        </is>
      </c>
      <c r="AW194" t="inlineStr">
        <is>
          <t/>
        </is>
      </c>
      <c r="AX194" s="2" t="inlineStr">
        <is>
          <t>Odbor ETIAS-a za provjere</t>
        </is>
      </c>
      <c r="AY194" s="2" t="inlineStr">
        <is>
          <t>4</t>
        </is>
      </c>
      <c r="AZ194" s="2" t="inlineStr">
        <is>
          <t/>
        </is>
      </c>
      <c r="BA194" t="inlineStr">
        <is>
          <t>savjetodavno tijelo u okviru Europske agencije za graničnu i obalnu stražu koje izdaje mišljenja smjernice, preporuke i najbolju praksu prilikom savjetovanja o provedbi ETIAS-ova popisa za praćenje te o definiranju, uspostavi, prethodnoj procjeni, provedbi, naknadnoj evaluaciji, revidiranju i brisanju posebnih pokazatelja rizika iz članka 33. Uredbe o uspostavi europskog sustava za informacije o putovanjima i odobravanje putovanja (ETIAS)</t>
        </is>
      </c>
      <c r="BB194" s="2" t="inlineStr">
        <is>
          <t>az ETIAS vizsgálatokért felelős tanácsadó testülete</t>
        </is>
      </c>
      <c r="BC194" s="2" t="inlineStr">
        <is>
          <t>4</t>
        </is>
      </c>
      <c r="BD194" s="2" t="inlineStr">
        <is>
          <t/>
        </is>
      </c>
      <c r="BE194" t="inlineStr">
        <is>
          <t>az ETIAS [ &lt;a href="/entry/result/3568915/all" id="ENTRY_TO_ENTRY_CONVERTER" target="_blank"&gt;IATE:3568915&lt;/a&gt; ] tanácsadó funkcióval felruházott, vizsgálatokért felelős testülete, amely az egyes ETIAS nemzeti egységek [ &lt;a href="/entry/result/3576294/all" id="ENTRY_TO_ENTRY_CONVERTER" target="_blank"&gt;IATE:3576294&lt;/a&gt; ], az Európai Határ- és Partvédelmi Ügynökség [ &lt;a href="/entry/result/3567069/all" id="ENTRY_TO_ENTRY_CONVERTER" target="_blank"&gt;IATE:3567069&lt;/a&gt; ] és az Europol egy-egy képviselőjéből áll, és amely véleményeket, ajánlásokat és legjobb gyakorlatokat bocsát ki a specifikus kockázati mutatók meghatározása, létrehozása, előzetes vizsgálata, bevezetése, utólagos értékelése, felülvizsgálata és törlése, valamint az ETIAS figyelőlista [ &lt;a href="/entry/result/3576528/all" id="ENTRY_TO_ENTRY_CONVERTER" target="_blank"&gt;IATE:3576528&lt;/a&gt; ] alkalmazása kapcsán</t>
        </is>
      </c>
      <c r="BF194" s="2" t="inlineStr">
        <is>
          <t>commissione di esame ETIAS</t>
        </is>
      </c>
      <c r="BG194" s="2" t="inlineStr">
        <is>
          <t>4</t>
        </is>
      </c>
      <c r="BH194" s="2" t="inlineStr">
        <is>
          <t/>
        </is>
      </c>
      <c r="BI194" t="inlineStr">
        <is>
          <t>organo consultivo, istituito nell'ambito dell'Agenzia europea della guardia di frontiera e costiera, che formula pareri, orientamenti, raccomandazioni e migliori prassi quando viene consultato in merito alla definizione, lo stabilimento, la valutazione preliminare, l'attuazione, la valutazione a posteriori, la revisione e l'eliminazione degli indicatori di rischio specifici (dall'unità centrale ETIAS) o in merito all'applicazione dell'elenco di controllo ETIAS (dagli Stati membri o da Europol)</t>
        </is>
      </c>
      <c r="BJ194" s="2" t="inlineStr">
        <is>
          <t>ETIAS patikros taryba</t>
        </is>
      </c>
      <c r="BK194" s="2" t="inlineStr">
        <is>
          <t>3</t>
        </is>
      </c>
      <c r="BL194" s="2" t="inlineStr">
        <is>
          <t/>
        </is>
      </c>
      <c r="BM194" t="inlineStr">
        <is>
          <t>Europos sienų ir pakrančių apsaugos agentūros patariamoji taryba, kurią sudaro po atstovą iš kiekvieno ETIAS nacionalinio padalinio, Europos sienų ir pakrančių apsaugos agentūros ir Europolo ir kuri skelbia nuomones, gaires, rekomendacijas ir geriausios praktikos pavyzdžius, su ja konsultuojamasi dėl ETIAS stebėjimo sąrašo įgyvendinimo, konkrečios rizikos rodiklių apibrėžimo, nustatymo, 
&lt;em&gt;ex ante&lt;/em&gt; vertinimo, įgyvendinimo, 
&lt;em&gt;ex post&lt;/em&gt; vertinimo, peržiūros ir panaikinimo</t>
        </is>
      </c>
      <c r="BN194" s="2" t="inlineStr">
        <is>
          <t>&lt;i&gt;ETIAS&lt;/i&gt; Pārbaudes komiteja</t>
        </is>
      </c>
      <c r="BO194" s="2" t="inlineStr">
        <is>
          <t>3</t>
        </is>
      </c>
      <c r="BP194" s="2" t="inlineStr">
        <is>
          <t/>
        </is>
      </c>
      <c r="BQ194" t="inlineStr">
        <is>
          <t>Eiropas Robežu un krasta apsardzes aģentūrā izveidota padomdevēja struktūra, kurā ietilpst viens pārstāvis no katras 
&lt;i&gt;ETIAS&lt;/i&gt; valsts vienības, Eiropas Robežu un krasta apsardzes aģentūras pārstāvis un Eiropola pārstāvis</t>
        </is>
      </c>
      <c r="BR194" s="2" t="inlineStr">
        <is>
          <t>Bord tal-Iskrinjar tal-ETIAS</t>
        </is>
      </c>
      <c r="BS194" s="2" t="inlineStr">
        <is>
          <t>3</t>
        </is>
      </c>
      <c r="BT194" s="2" t="inlineStr">
        <is>
          <t/>
        </is>
      </c>
      <c r="BU194" t="inlineStr">
        <is>
          <t>bord b'funzjoni konsultattiva fi ħdan l-Aġenzija Ewropea għall-Gwardja tal-Fruntiera u tal-Kosta [ &lt;a href="/entry/result/3567409/all" id="ENTRY_TO_ENTRY_CONVERTER" target="_blank"&gt;IATE:3567409&lt;/a&gt; ] li joħroġ opinjonijiet, linji gwida, rakkomandazzjonijiet u l-aħjar prattiki meta jiġi kkonsultat dwar l-implimentazzjoni tal-lista ta' sorveljanza tal-ETIAS u dwar id-definizzjoni, l-evalwazzjoni u r-reviżjoni ta' indikaturi tar-riskju speċifiċi kif stabbilit fir-Regolament li jistabbilixxi Sistema tal-UE ta’ Informazzjoni u ta’ Awtorizzazzjoni għall-Ivvjaġġar [ &lt;a href="/entry/result/3568915/all" id="ENTRY_TO_ENTRY_CONVERTER" target="_blank"&gt;IATE:3568915&lt;/a&gt; ]</t>
        </is>
      </c>
      <c r="BV194" s="2" t="inlineStr">
        <is>
          <t>Etias-screeningraad</t>
        </is>
      </c>
      <c r="BW194" s="2" t="inlineStr">
        <is>
          <t>3</t>
        </is>
      </c>
      <c r="BX194" s="2" t="inlineStr">
        <is>
          <t/>
        </is>
      </c>
      <c r="BY194" t="inlineStr">
        <is>
          <t>orgaan met een adviesfunctie binnen het Europees Grens- en kustwachtagentschap dat wordt geraadpleegd over de definitie, evaluatie en herziening van de specifieke risico-indicatoren die in de Etias-verordening worden vermeld, en over de toepassing van de Etias-watchlist</t>
        </is>
      </c>
      <c r="BZ194" s="2" t="inlineStr">
        <is>
          <t>rada ETIAS ds. kontroli przesiewowej</t>
        </is>
      </c>
      <c r="CA194" s="2" t="inlineStr">
        <is>
          <t>3</t>
        </is>
      </c>
      <c r="CB194" s="2" t="inlineStr">
        <is>
          <t/>
        </is>
      </c>
      <c r="CC194" t="inlineStr">
        <is>
          <t>organ doradczy ustanowiony przez Europejską Agencję Straży Granicznej i Przybrzeżnej mający w składzie: po jednym przedstawicielu każdej jednostki krajowej ETIAS, przedstawiciela Europejskiej Agencji Straży Granicznej i Przybrzeżnej i przedstawiciela Europolu</t>
        </is>
      </c>
      <c r="CD194" s="2" t="inlineStr">
        <is>
          <t>Comité de Análise ETIAS</t>
        </is>
      </c>
      <c r="CE194" s="2" t="inlineStr">
        <is>
          <t>3</t>
        </is>
      </c>
      <c r="CF194" s="2" t="inlineStr">
        <is>
          <t/>
        </is>
      </c>
      <c r="CG194" t="inlineStr">
        <is>
          <t>Comité consultivo criado no seio da 
&lt;b&gt;Agência Europeia da Guarda de Fronteiras e Costeira&lt;/b&gt; [ &lt;a href="/entry/result/3567409/all" id="ENTRY_TO_ENTRY_CONVERTER" target="_blank"&gt;IATE:3567409&lt;/a&gt; ], que emite pareceres, orientações, recomendações e melhores práticas quando consultado sobre a definição, a avaliação e a revisão dos indicadores de risco, bem como sobre a aplicação da lista de vigilância do 
&lt;b&gt;Sistema Europeu de Informação e Autorização de Viagem&lt;/b&gt; (ETIAS) [ &lt;a href="/entry/result/3568915/all" id="ENTRY_TO_ENTRY_CONVERTER" target="_blank"&gt;IATE:3568915&lt;/a&gt; ].</t>
        </is>
      </c>
      <c r="CH194" s="2" t="inlineStr">
        <is>
          <t>Comitetul de verificare al ETIAS</t>
        </is>
      </c>
      <c r="CI194" s="2" t="inlineStr">
        <is>
          <t>3</t>
        </is>
      </c>
      <c r="CJ194" s="2" t="inlineStr">
        <is>
          <t/>
        </is>
      </c>
      <c r="CK194" t="inlineStr">
        <is>
          <t>comitet consultativ înființat în cadrul Agenției Europene pentru Poliția de Frontieră și Garda de Coastă, care emite avize, orientări, recomandări și bune practice atunci când este consultat cu privire la definirea, stabilirea, estimarea ex ante, punerea în aplicare, evaluarea ex post, revizuirea și ștergerea indicatorilor de risc specifici menționați la articolul 33 din Regulamentul de instituire a Sistemului european de informații și de autorizare privind călătoriile</t>
        </is>
      </c>
      <c r="CL194" s="2" t="inlineStr">
        <is>
          <t>preverovací výbor ETIAS</t>
        </is>
      </c>
      <c r="CM194" s="2" t="inlineStr">
        <is>
          <t>3</t>
        </is>
      </c>
      <c r="CN194" s="2" t="inlineStr">
        <is>
          <t/>
        </is>
      </c>
      <c r="CO194" t="inlineStr">
        <is>
          <t>poradný orgán v rámci Európskej agentúry pre pohraničnú a pobrežnú stráž, ktorý vydáva stanoviská, usmernenia, odporúčania a najlepšie postupy, keď sa s ním vedú konzultácie týkajúce sa implementácie kontrolného zoznamu systému ETIAS a vymedzenia, stanovenia, posudzovania vopred, uplatňovania, následného hodnotenia, revízie a zrušenia špecifických ukazovateľov rizika podľa nariadenia (EÚ) 2018/1240, ktorým sa zriaďuje Európsky systém pre cestovné informácie a povolenia (ETIAS)</t>
        </is>
      </c>
      <c r="CP194" s="2" t="inlineStr">
        <is>
          <t>odbor ETIAS za varnostno preverjanje</t>
        </is>
      </c>
      <c r="CQ194" s="2" t="inlineStr">
        <is>
          <t>3</t>
        </is>
      </c>
      <c r="CR194" s="2" t="inlineStr">
        <is>
          <t/>
        </is>
      </c>
      <c r="CS194" t="inlineStr">
        <is>
          <t>svetovalni organ v okviru Evropske agencije za mejno in obalno stražo [ &lt;a href="https://iate.europa.eu/entry/result/3567409/all" target="_blank"&gt;3567409&lt;/a&gt; ], ki ga sestavljajo po en predstavnik vsake nacionalne enote ETIAS, Evropske agencije za mejno in obalno stražo ter Europola;
&lt;br&gt;izdaja mnenja, smernice, priporočila in informacije o najboljših praksah, kar zadeva opredelitev, določitev, predhodno oceno, izvajanje, naknadno vrednotenje, revizijo in izbris specifičnih kazalnikov tveganja ter izvajanje nadzornega seznama ETIAS [ &lt;a href="https://iate.europa.eu/entry/result/3576528/all" target="_blank"&gt;3576528&lt;/a&gt; ]</t>
        </is>
      </c>
      <c r="CT194" s="2" t="inlineStr">
        <is>
          <t>Etias granskningsnämnd</t>
        </is>
      </c>
      <c r="CU194" s="2" t="inlineStr">
        <is>
          <t>3</t>
        </is>
      </c>
      <c r="CV194" s="2" t="inlineStr">
        <is>
          <t/>
        </is>
      </c>
      <c r="CW194" t="inlineStr">
        <is>
          <t>organ med rådgivande funktion inom Europeiska gräns- och kustbevakningsbyrån</t>
        </is>
      </c>
    </row>
    <row r="195">
      <c r="A195" s="1" t="str">
        <f>HYPERLINK("https://iate.europa.eu/entry/result/3583942/all", "3583942")</f>
        <v>3583942</v>
      </c>
      <c r="B195" t="inlineStr">
        <is>
          <t>LAW</t>
        </is>
      </c>
      <c r="C195" t="inlineStr">
        <is>
          <t>CJEU|LAW|Law on aliens</t>
        </is>
      </c>
      <c r="D195" t="inlineStr">
        <is>
          <t>yes</t>
        </is>
      </c>
      <c r="E195" t="inlineStr">
        <is>
          <t/>
        </is>
      </c>
      <c r="F195" s="2" t="inlineStr">
        <is>
          <t>многократна виза|
виза за многократно влизане</t>
        </is>
      </c>
      <c r="G195" s="2" t="inlineStr">
        <is>
          <t>4|
4</t>
        </is>
      </c>
      <c r="H195" s="2" t="inlineStr">
        <is>
          <t xml:space="preserve">|
</t>
        </is>
      </c>
      <c r="I195" t="inlineStr">
        <is>
          <t/>
        </is>
      </c>
      <c r="J195" s="2" t="inlineStr">
        <is>
          <t>vízum pro více vstupů|
vízum vícenásobné</t>
        </is>
      </c>
      <c r="K195" s="2" t="inlineStr">
        <is>
          <t>4|
4</t>
        </is>
      </c>
      <c r="L195" s="2" t="inlineStr">
        <is>
          <t>|
admitted</t>
        </is>
      </c>
      <c r="M195" t="inlineStr">
        <is>
          <t/>
        </is>
      </c>
      <c r="N195" s="2" t="inlineStr">
        <is>
          <t>visum til flere indrejser</t>
        </is>
      </c>
      <c r="O195" s="2" t="inlineStr">
        <is>
          <t>4</t>
        </is>
      </c>
      <c r="P195" s="2" t="inlineStr">
        <is>
          <t/>
        </is>
      </c>
      <c r="Q195" t="inlineStr">
        <is>
          <t>Visum (til kortvarigt eller længerevarende ophold), som giver adgang til flere indrejser.</t>
        </is>
      </c>
      <c r="R195" s="2" t="inlineStr">
        <is>
          <t>Visum für die mehrfache Einreise|
Mehrfachvisum</t>
        </is>
      </c>
      <c r="S195" s="2" t="inlineStr">
        <is>
          <t>4|
4</t>
        </is>
      </c>
      <c r="T195" s="2" t="inlineStr">
        <is>
          <t>preferred|
admitted</t>
        </is>
      </c>
      <c r="U195" t="inlineStr">
        <is>
          <t>Visum (für lange oder kürzere Aufenthalte), das seinem Inhaber erlaubt, mehrere Male in das Staatsgebiet einzureisen.</t>
        </is>
      </c>
      <c r="V195" s="2" t="inlineStr">
        <is>
          <t>θεώρηση πολλαπλών εισόδων|
θεώρηση για πολλαπλές εισόδους</t>
        </is>
      </c>
      <c r="W195" s="2" t="inlineStr">
        <is>
          <t>4|
4</t>
        </is>
      </c>
      <c r="X195" s="2" t="inlineStr">
        <is>
          <t>preferred|
admitted</t>
        </is>
      </c>
      <c r="Y195" t="inlineStr">
        <is>
          <t>Στην περίπτωση ορισμένων αλλοδαπών οι οποίοι πρέπει να μεταβαίνουν συχνά σε ένα ή περισσότερα κράτη μέλη, στα πλαίσια, για παράδειγμα, ταξιδιών για εμπορικές συναλλαγές, η θεώρηση για παραμονή μικρής διαρκείας μπορεί να χορηγηθεί για πολλαπλές παραμονές το σύνολο των οποίων δε θα υπερβαίνει τους τρεις μήνες ανά εξάμηνο. Η ισχύς της πολλαπλής αυτής θεώρησης μπορεί να είναι έως ένα έτος και, κατ' εξαίρεση, για περισσότερα έτη για ορισμένες κατηγορίες προσώπων.</t>
        </is>
      </c>
      <c r="Z195" s="2" t="inlineStr">
        <is>
          <t>multiple entry visa|
multi-entry visa</t>
        </is>
      </c>
      <c r="AA195" s="2" t="inlineStr">
        <is>
          <t>4|
4</t>
        </is>
      </c>
      <c r="AB195" s="2" t="inlineStr">
        <is>
          <t>|
admitted</t>
        </is>
      </c>
      <c r="AC195" t="inlineStr">
        <is>
          <t/>
        </is>
      </c>
      <c r="AD195" s="2" t="inlineStr">
        <is>
          <t>visado múltiple|
visado para entradas múltiples</t>
        </is>
      </c>
      <c r="AE195" s="2" t="inlineStr">
        <is>
          <t>4|
4</t>
        </is>
      </c>
      <c r="AF195" s="2" t="inlineStr">
        <is>
          <t xml:space="preserve">|
</t>
        </is>
      </c>
      <c r="AG195" t="inlineStr">
        <is>
          <t>Para ciertos extranjeros que, por ejemplo por razones de negocio, deban desplazarse frecuentemente a algún Estado o Estados miembros, el visado de estancia de corta duración puede darse para múltiples estancias, la suma de las cuales no podrá exceder de tres meses por semestre. La validez de este visado múltiple puede ser de un año y excepcionalmente de validez superior a un año para determinadas categorías de personas. [UE]</t>
        </is>
      </c>
      <c r="AH195" s="2" t="inlineStr">
        <is>
          <t>mitmekordne viisa</t>
        </is>
      </c>
      <c r="AI195" s="2" t="inlineStr">
        <is>
          <t>4</t>
        </is>
      </c>
      <c r="AJ195" s="2" t="inlineStr">
        <is>
          <t/>
        </is>
      </c>
      <c r="AK195" t="inlineStr">
        <is>
          <t>Viisa mitmekordseks liikmesriikide territooriumile, Eestisse või lennujaama transiiditsooni sisenemiseks, seal viibimiseks ja sealt lahkumiseks. [EE]</t>
        </is>
      </c>
      <c r="AL195" s="2" t="inlineStr">
        <is>
          <t>monikertaviisumi|
viisumi useita maahantulokertoja varten</t>
        </is>
      </c>
      <c r="AM195" s="2" t="inlineStr">
        <is>
          <t>4|
4</t>
        </is>
      </c>
      <c r="AN195" s="2" t="inlineStr">
        <is>
          <t xml:space="preserve">|
</t>
        </is>
      </c>
      <c r="AO195" t="inlineStr">
        <is>
          <t/>
        </is>
      </c>
      <c r="AP195" s="2" t="inlineStr">
        <is>
          <t>visa à entrées multiples|
visa multi-entrées|
visa multiple</t>
        </is>
      </c>
      <c r="AQ195" s="2" t="inlineStr">
        <is>
          <t>4|
4|
4</t>
        </is>
      </c>
      <c r="AR195" s="2" t="inlineStr">
        <is>
          <t>|
admitted|
admitted</t>
        </is>
      </c>
      <c r="AS195" t="inlineStr">
        <is>
          <t>Visa (de court ou de long séjour) permettant à son titulaire d'entrer plusieurs fois sur le même territoire.</t>
        </is>
      </c>
      <c r="AT195" s="2" t="inlineStr">
        <is>
          <t>víosa il-iontrála|
víosa dul isteach iolrach</t>
        </is>
      </c>
      <c r="AU195" s="2" t="inlineStr">
        <is>
          <t>4|
4</t>
        </is>
      </c>
      <c r="AV195" s="2" t="inlineStr">
        <is>
          <t xml:space="preserve">|
</t>
        </is>
      </c>
      <c r="AW195" t="inlineStr">
        <is>
          <t/>
        </is>
      </c>
      <c r="AX195" t="inlineStr">
        <is>
          <t/>
        </is>
      </c>
      <c r="AY195" t="inlineStr">
        <is>
          <t/>
        </is>
      </c>
      <c r="AZ195" t="inlineStr">
        <is>
          <t/>
        </is>
      </c>
      <c r="BA195" t="inlineStr">
        <is>
          <t/>
        </is>
      </c>
      <c r="BB195" s="2" t="inlineStr">
        <is>
          <t>többszöri beutazásra jogosító vízum</t>
        </is>
      </c>
      <c r="BC195" s="2" t="inlineStr">
        <is>
          <t>4</t>
        </is>
      </c>
      <c r="BD195" s="2" t="inlineStr">
        <is>
          <t/>
        </is>
      </c>
      <c r="BE195" t="inlineStr">
        <is>
          <t/>
        </is>
      </c>
      <c r="BF195" s="2" t="inlineStr">
        <is>
          <t>visto per ingressi multipli|
visto multiplo|
visto per soggiorni multipli</t>
        </is>
      </c>
      <c r="BG195" s="2" t="inlineStr">
        <is>
          <t>4|
4|
4</t>
        </is>
      </c>
      <c r="BH195" s="2" t="inlineStr">
        <is>
          <t xml:space="preserve">|
admitted|
</t>
        </is>
      </c>
      <c r="BI195" t="inlineStr">
        <is>
          <t/>
        </is>
      </c>
      <c r="BJ195" s="2" t="inlineStr">
        <is>
          <t>daugkartinė viza</t>
        </is>
      </c>
      <c r="BK195" s="2" t="inlineStr">
        <is>
          <t>4</t>
        </is>
      </c>
      <c r="BL195" s="2" t="inlineStr">
        <is>
          <t/>
        </is>
      </c>
      <c r="BM195" t="inlineStr">
        <is>
          <t>"[...] Nacionalinė viza gali būti vienkartinė ir daugkartinė. [...] &lt;b&gt;Daugkartinė nacionalinė viza&lt;/b&gt; išduodama užsieniečiui, kurio atvykimo į Lietuvos Respubliką tikslas – ilgalaikis buvimas Lietuvos Respublikoje. Užsieniečiui, kuris periodiškai atvyksta į Lietuvos Respubliką dirbti ar užsiimti kita teisėta veikla ir kurio pagrindinė gyvenamoji vieta yra užsienio valstybėje, išduodama &lt;b&gt;daugkartinė nacionalinė viza&lt;/b&gt;." [LT]</t>
        </is>
      </c>
      <c r="BN195" s="2" t="inlineStr">
        <is>
          <t>daudzkārtēja vīza|
vairākkārtēja ieceļošanas vīza</t>
        </is>
      </c>
      <c r="BO195" s="2" t="inlineStr">
        <is>
          <t>4|
4</t>
        </is>
      </c>
      <c r="BP195" s="2" t="inlineStr">
        <is>
          <t xml:space="preserve">|
</t>
        </is>
      </c>
      <c r="BQ195" t="inlineStr">
        <is>
          <t/>
        </is>
      </c>
      <c r="BR195" s="2" t="inlineStr">
        <is>
          <t>viża għal dħul multiplu</t>
        </is>
      </c>
      <c r="BS195" s="2" t="inlineStr">
        <is>
          <t>4</t>
        </is>
      </c>
      <c r="BT195" s="2" t="inlineStr">
        <is>
          <t/>
        </is>
      </c>
      <c r="BU195" t="inlineStr">
        <is>
          <t/>
        </is>
      </c>
      <c r="BV195" s="2" t="inlineStr">
        <is>
          <t>visum voor meer binnenkomsten|
meervoudig visum|
visum voor meervoudige binnenkomsten</t>
        </is>
      </c>
      <c r="BW195" s="2" t="inlineStr">
        <is>
          <t>4|
4|
4</t>
        </is>
      </c>
      <c r="BX195" s="2" t="inlineStr">
        <is>
          <t>|
|
admitted</t>
        </is>
      </c>
      <c r="BY195" t="inlineStr">
        <is>
          <t/>
        </is>
      </c>
      <c r="BZ195" s="2" t="inlineStr">
        <is>
          <t>wielokrotna wiza wjazdowa</t>
        </is>
      </c>
      <c r="CA195" s="2" t="inlineStr">
        <is>
          <t>4</t>
        </is>
      </c>
      <c r="CB195" s="2" t="inlineStr">
        <is>
          <t/>
        </is>
      </c>
      <c r="CC195" t="inlineStr">
        <is>
          <t/>
        </is>
      </c>
      <c r="CD195" s="2" t="inlineStr">
        <is>
          <t>visto de múltiplas entradas|
visto múltiplo|
visto para uma ou mais entradas|
Visto para várias entradas</t>
        </is>
      </c>
      <c r="CE195" s="2" t="inlineStr">
        <is>
          <t>4|
4|
4|
4</t>
        </is>
      </c>
      <c r="CF195" s="2" t="inlineStr">
        <is>
          <t xml:space="preserve">|
|
|
</t>
        </is>
      </c>
      <c r="CG195" t="inlineStr">
        <is>
          <t/>
        </is>
      </c>
      <c r="CH195" s="2" t="inlineStr">
        <is>
          <t>viză cu intrări multiple</t>
        </is>
      </c>
      <c r="CI195" s="2" t="inlineStr">
        <is>
          <t>4</t>
        </is>
      </c>
      <c r="CJ195" s="2" t="inlineStr">
        <is>
          <t/>
        </is>
      </c>
      <c r="CK195" t="inlineStr">
        <is>
          <t/>
        </is>
      </c>
      <c r="CL195" s="2" t="inlineStr">
        <is>
          <t>víza na viac vstupov|
viacnásobné návratové vízum</t>
        </is>
      </c>
      <c r="CM195" s="2" t="inlineStr">
        <is>
          <t>4|
4</t>
        </is>
      </c>
      <c r="CN195" s="2" t="inlineStr">
        <is>
          <t xml:space="preserve">|
</t>
        </is>
      </c>
      <c r="CO195" t="inlineStr">
        <is>
          <t>V prípade cudzinca, ktorý potrebuje často cestovať do jedného alebo viacerých štátov v schengenskom priestore, napríklad z pracovných dôvodov, je možné vydať víza na krátkodobý pobyt na niekoľko pobytov, pokiaľ celková dĺžka týchto pobytov nepresiahne počas ktoréhokoľvek polroka dobu troch mesiacov. Toto viacnásobné návratné vízum môže mať platnosť na jeden rok a vo výnimočných prípadoch aj na dobu dlhšiu ako jeden rok pre isté kategórie osôb.</t>
        </is>
      </c>
      <c r="CP195" s="2" t="inlineStr">
        <is>
          <t>vizum za večkratni vstop</t>
        </is>
      </c>
      <c r="CQ195" s="2" t="inlineStr">
        <is>
          <t>4</t>
        </is>
      </c>
      <c r="CR195" s="2" t="inlineStr">
        <is>
          <t/>
        </is>
      </c>
      <c r="CS195" t="inlineStr">
        <is>
          <t/>
        </is>
      </c>
      <c r="CT195" s="2" t="inlineStr">
        <is>
          <t>visering för flera inresor</t>
        </is>
      </c>
      <c r="CU195" s="2" t="inlineStr">
        <is>
          <t>4</t>
        </is>
      </c>
      <c r="CV195" s="2" t="inlineStr">
        <is>
          <t/>
        </is>
      </c>
      <c r="CW195" t="inlineStr">
        <is>
          <t>Visering (för kortare eller längre vistelse) som innebär att innehavaren av viseringen har rätt till flera inresor i landet.</t>
        </is>
      </c>
    </row>
    <row r="196">
      <c r="A196" s="1" t="str">
        <f>HYPERLINK("https://iate.europa.eu/entry/result/1437603/all", "1437603")</f>
        <v>1437603</v>
      </c>
      <c r="B196" t="inlineStr">
        <is>
          <t>EDUCATION AND COMMUNICATIONS</t>
        </is>
      </c>
      <c r="C196" t="inlineStr">
        <is>
          <t>EDUCATION AND COMMUNICATIONS|information technology and data processing|data processing|data protection</t>
        </is>
      </c>
      <c r="D196" t="inlineStr">
        <is>
          <t>yes</t>
        </is>
      </c>
      <c r="E196" t="inlineStr">
        <is>
          <t/>
        </is>
      </c>
      <c r="F196" s="2" t="inlineStr">
        <is>
          <t>период на съхранение|
срок на съхранение|
срок на съхраняване</t>
        </is>
      </c>
      <c r="G196" s="2" t="inlineStr">
        <is>
          <t>2|
3|
3</t>
        </is>
      </c>
      <c r="H196" s="2" t="inlineStr">
        <is>
          <t xml:space="preserve">|
|
</t>
        </is>
      </c>
      <c r="I196" t="inlineStr">
        <is>
          <t>максималният срок, през който се съхраняват данните преди тяхното заличаване</t>
        </is>
      </c>
      <c r="J196" s="2" t="inlineStr">
        <is>
          <t>doba uložení|
doba uchovávání</t>
        </is>
      </c>
      <c r="K196" s="2" t="inlineStr">
        <is>
          <t>3|
3</t>
        </is>
      </c>
      <c r="L196" s="2" t="inlineStr">
        <is>
          <t xml:space="preserve">|
</t>
        </is>
      </c>
      <c r="M196" t="inlineStr">
        <is>
          <t>lhůta, během níž jsou údaje uloženy v systému a pak se smažou</t>
        </is>
      </c>
      <c r="N196" s="2" t="inlineStr">
        <is>
          <t>opbevaringsperiode|
lagringsperiode</t>
        </is>
      </c>
      <c r="O196" s="2" t="inlineStr">
        <is>
          <t>3|
3</t>
        </is>
      </c>
      <c r="P196" s="2" t="inlineStr">
        <is>
          <t xml:space="preserve">|
</t>
        </is>
      </c>
      <c r="Q196" t="inlineStr">
        <is>
          <t>den periode, som data opbevares i, inden de slettes</t>
        </is>
      </c>
      <c r="R196" s="2" t="inlineStr">
        <is>
          <t>Speicherfrist|
Aufbewahrungsfrist</t>
        </is>
      </c>
      <c r="S196" s="2" t="inlineStr">
        <is>
          <t>3|
2</t>
        </is>
      </c>
      <c r="T196" s="2" t="inlineStr">
        <is>
          <t xml:space="preserve">|
</t>
        </is>
      </c>
      <c r="U196" t="inlineStr">
        <is>
          <t>Zeitspanne für die Aufbewahrung von Daten</t>
        </is>
      </c>
      <c r="V196" s="2" t="inlineStr">
        <is>
          <t>περίοδος αποθήκευσης|
περίοδος διατήρησης</t>
        </is>
      </c>
      <c r="W196" s="2" t="inlineStr">
        <is>
          <t>3|
3</t>
        </is>
      </c>
      <c r="X196" s="2" t="inlineStr">
        <is>
          <t xml:space="preserve">|
</t>
        </is>
      </c>
      <c r="Y196" t="inlineStr">
        <is>
          <t>διάστημα κατά το οποίο τα δεδομένα διατηρούνται και μετα το οποίο επέρχεται αυτομάτως η &lt;a href="https://iate.europa.eu/entry/result/798445" target="_blank"&gt;εξάλειψή&lt;/a&gt; τους</t>
        </is>
      </c>
      <c r="Z196" s="2" t="inlineStr">
        <is>
          <t>storage period|
retention period</t>
        </is>
      </c>
      <c r="AA196" s="2" t="inlineStr">
        <is>
          <t>3|
3</t>
        </is>
      </c>
      <c r="AB196" s="2" t="inlineStr">
        <is>
          <t xml:space="preserve">|
</t>
        </is>
      </c>
      <c r="AC196" t="inlineStr">
        <is>
          <t>length of time for which data is kept before being deleted</t>
        </is>
      </c>
      <c r="AD196" s="2" t="inlineStr">
        <is>
          <t>plazo de conservación|
período de conservación</t>
        </is>
      </c>
      <c r="AE196" s="2" t="inlineStr">
        <is>
          <t>3|
3</t>
        </is>
      </c>
      <c r="AF196" s="2" t="inlineStr">
        <is>
          <t xml:space="preserve">|
</t>
        </is>
      </c>
      <c r="AG196" t="inlineStr">
        <is>
          <t>Plazo en el que permanecen almacenados los datos antes de su borrado.</t>
        </is>
      </c>
      <c r="AH196" s="2" t="inlineStr">
        <is>
          <t>säilitamistähtaeg</t>
        </is>
      </c>
      <c r="AI196" s="2" t="inlineStr">
        <is>
          <t>3</t>
        </is>
      </c>
      <c r="AJ196" s="2" t="inlineStr">
        <is>
          <t/>
        </is>
      </c>
      <c r="AK196" t="inlineStr">
        <is>
          <t>ajavahemik, mille jooksul andmeid enne nende kustutamist säilitatakse</t>
        </is>
      </c>
      <c r="AL196" s="2" t="inlineStr">
        <is>
          <t>säilyttämisaika|
säilytysaika</t>
        </is>
      </c>
      <c r="AM196" s="2" t="inlineStr">
        <is>
          <t>3|
3</t>
        </is>
      </c>
      <c r="AN196" s="2" t="inlineStr">
        <is>
          <t xml:space="preserve">|
</t>
        </is>
      </c>
      <c r="AO196" t="inlineStr">
        <is>
          <t/>
        </is>
      </c>
      <c r="AP196" s="2" t="inlineStr">
        <is>
          <t>période de conservation|
durée de conservation|
délai de conservation</t>
        </is>
      </c>
      <c r="AQ196" s="2" t="inlineStr">
        <is>
          <t>3|
3|
2</t>
        </is>
      </c>
      <c r="AR196" s="2" t="inlineStr">
        <is>
          <t xml:space="preserve">|
|
</t>
        </is>
      </c>
      <c r="AS196" t="inlineStr">
        <is>
          <t>période durant laquelle des données sont conservées avant leur effacement</t>
        </is>
      </c>
      <c r="AT196" s="2" t="inlineStr">
        <is>
          <t>tréimhse coinneála sonraí</t>
        </is>
      </c>
      <c r="AU196" s="2" t="inlineStr">
        <is>
          <t>3</t>
        </is>
      </c>
      <c r="AV196" s="2" t="inlineStr">
        <is>
          <t/>
        </is>
      </c>
      <c r="AW196" t="inlineStr">
        <is>
          <t/>
        </is>
      </c>
      <c r="AX196" s="2" t="inlineStr">
        <is>
          <t>razdoblje pohrane|
razdoblje zadržavanja</t>
        </is>
      </c>
      <c r="AY196" s="2" t="inlineStr">
        <is>
          <t>3|
3</t>
        </is>
      </c>
      <c r="AZ196" s="2" t="inlineStr">
        <is>
          <t xml:space="preserve">|
</t>
        </is>
      </c>
      <c r="BA196" t="inlineStr">
        <is>
          <t>duljina vremena tijekom kojeg se podaci čuvaju dok se ne obrišu</t>
        </is>
      </c>
      <c r="BB196" s="2" t="inlineStr">
        <is>
          <t>adattárolás időtartama|
adatmegőrzési idő</t>
        </is>
      </c>
      <c r="BC196" s="2" t="inlineStr">
        <is>
          <t>3|
3</t>
        </is>
      </c>
      <c r="BD196" s="2" t="inlineStr">
        <is>
          <t xml:space="preserve">|
</t>
        </is>
      </c>
      <c r="BE196" t="inlineStr">
        <is>
          <t>az az időtartam,
amíg az adatokat tárolják, mielőtt törlésükre sor kerülne</t>
        </is>
      </c>
      <c r="BF196" s="2" t="inlineStr">
        <is>
          <t>periodo di conservazione</t>
        </is>
      </c>
      <c r="BG196" s="2" t="inlineStr">
        <is>
          <t>3</t>
        </is>
      </c>
      <c r="BH196" s="2" t="inlineStr">
        <is>
          <t>preferred</t>
        </is>
      </c>
      <c r="BI196" t="inlineStr">
        <is>
          <t>intervallo di tempo massimo durante il quale sono conservati dei dati prima che vengano cancellati</t>
        </is>
      </c>
      <c r="BJ196" s="2" t="inlineStr">
        <is>
          <t>saugojimo laikotarpis</t>
        </is>
      </c>
      <c r="BK196" s="2" t="inlineStr">
        <is>
          <t>3</t>
        </is>
      </c>
      <c r="BL196" s="2" t="inlineStr">
        <is>
          <t/>
        </is>
      </c>
      <c r="BM196" t="inlineStr">
        <is>
          <t>maksimalus duomenų saugojimo laikotarpis, kuriam praėjus
duomenys automatiškai ištrinami</t>
        </is>
      </c>
      <c r="BN196" s="2" t="inlineStr">
        <is>
          <t>glabāšanas termiņš|
uzglabāšanas periods|
glabāšanas laiks</t>
        </is>
      </c>
      <c r="BO196" s="2" t="inlineStr">
        <is>
          <t>2|
3|
2</t>
        </is>
      </c>
      <c r="BP196" s="2" t="inlineStr">
        <is>
          <t xml:space="preserve">|
|
</t>
        </is>
      </c>
      <c r="BQ196" t="inlineStr">
        <is>
          <t>laikposms, kādā dati tiek uzglabāti pirms dzēšanas</t>
        </is>
      </c>
      <c r="BR196" s="2" t="inlineStr">
        <is>
          <t>perijodu ta' żamma|
perijodu ta' żamma tad-data</t>
        </is>
      </c>
      <c r="BS196" s="2" t="inlineStr">
        <is>
          <t>3|
3</t>
        </is>
      </c>
      <c r="BT196" s="2" t="inlineStr">
        <is>
          <t xml:space="preserve">|
</t>
        </is>
      </c>
      <c r="BU196" t="inlineStr">
        <is>
          <t>perijodu ta' żmien li matulu tinżamm id-data qabel ma titħassar, tiġi aggregata jew anonimizzata</t>
        </is>
      </c>
      <c r="BV196" s="2" t="inlineStr">
        <is>
          <t>opslagperiode|
bewaartermijn</t>
        </is>
      </c>
      <c r="BW196" s="2" t="inlineStr">
        <is>
          <t>2|
3</t>
        </is>
      </c>
      <c r="BX196" s="2" t="inlineStr">
        <is>
          <t xml:space="preserve">|
</t>
        </is>
      </c>
      <c r="BY196" t="inlineStr">
        <is>
          <t>periode gedurende welke persoonsgegevens worden opgeslagen</t>
        </is>
      </c>
      <c r="BZ196" s="2" t="inlineStr">
        <is>
          <t>okres zatrzymywania|
okres przechowywania</t>
        </is>
      </c>
      <c r="CA196" s="2" t="inlineStr">
        <is>
          <t>3|
3</t>
        </is>
      </c>
      <c r="CB196" s="2" t="inlineStr">
        <is>
          <t xml:space="preserve">|
</t>
        </is>
      </c>
      <c r="CC196" t="inlineStr">
        <is>
          <t>maksymalny okres przechowywania/zatrzymywania danych przed ich skasowaniem</t>
        </is>
      </c>
      <c r="CD196" s="2" t="inlineStr">
        <is>
          <t>período de conservação dos dados</t>
        </is>
      </c>
      <c r="CE196" s="2" t="inlineStr">
        <is>
          <t>3</t>
        </is>
      </c>
      <c r="CF196" s="2" t="inlineStr">
        <is>
          <t/>
        </is>
      </c>
      <c r="CG196" t="inlineStr">
        <is>
          <t>Tempo durante o qual os dados ficam armazenados; findo esse período, devem ser apagados.</t>
        </is>
      </c>
      <c r="CH196" s="2" t="inlineStr">
        <is>
          <t>perioadă de păstrare</t>
        </is>
      </c>
      <c r="CI196" s="2" t="inlineStr">
        <is>
          <t>3</t>
        </is>
      </c>
      <c r="CJ196" s="2" t="inlineStr">
        <is>
          <t/>
        </is>
      </c>
      <c r="CK196" t="inlineStr">
        <is>
          <t>perioadă pe durata căreia datele sunt păstrate înainte de a fi șterse</t>
        </is>
      </c>
      <c r="CL196" s="2" t="inlineStr">
        <is>
          <t>obdobie uchovávania|
doba uchovávania</t>
        </is>
      </c>
      <c r="CM196" s="2" t="inlineStr">
        <is>
          <t>3|
3</t>
        </is>
      </c>
      <c r="CN196" s="2" t="inlineStr">
        <is>
          <t xml:space="preserve">|
</t>
        </is>
      </c>
      <c r="CO196" t="inlineStr">
        <is>
          <t>čas, počas ktorého sa údaje držia v systéme a následne sa zmažú</t>
        </is>
      </c>
      <c r="CP196" s="2" t="inlineStr">
        <is>
          <t>obdobje hrambe</t>
        </is>
      </c>
      <c r="CQ196" s="2" t="inlineStr">
        <is>
          <t>3</t>
        </is>
      </c>
      <c r="CR196" s="2" t="inlineStr">
        <is>
          <t/>
        </is>
      </c>
      <c r="CS196" t="inlineStr">
        <is>
          <t>obdobje, za katero se hranijo podatki, preden se izbrišejo</t>
        </is>
      </c>
      <c r="CT196" s="2" t="inlineStr">
        <is>
          <t>lagringsperiod|
lagringstid</t>
        </is>
      </c>
      <c r="CU196" s="2" t="inlineStr">
        <is>
          <t>3|
3</t>
        </is>
      </c>
      <c r="CV196" s="2" t="inlineStr">
        <is>
          <t xml:space="preserve">|
</t>
        </is>
      </c>
      <c r="CW196" t="inlineStr">
        <is>
          <t>Den tid som uppgifter lagras.</t>
        </is>
      </c>
    </row>
    <row r="197">
      <c r="A197" s="1" t="str">
        <f>HYPERLINK("https://iate.europa.eu/entry/result/3574605/all", "3574605")</f>
        <v>3574605</v>
      </c>
      <c r="B197" t="inlineStr">
        <is>
          <t>EUROPEAN UNION</t>
        </is>
      </c>
      <c r="C197" t="inlineStr">
        <is>
          <t>EUROPEAN UNION|EU institutions and European civil service|EU institution;EUROPEAN UNION|EU institutions and European civil service|operation of the Institutions</t>
        </is>
      </c>
      <c r="D197" t="inlineStr">
        <is>
          <t>yes</t>
        </is>
      </c>
      <c r="E197" t="inlineStr">
        <is>
          <t/>
        </is>
      </c>
      <c r="F197" s="2" t="inlineStr">
        <is>
          <t>Пътна карта от Братислава</t>
        </is>
      </c>
      <c r="G197" s="2" t="inlineStr">
        <is>
          <t>3</t>
        </is>
      </c>
      <c r="H197" s="2" t="inlineStr">
        <is>
          <t/>
        </is>
      </c>
      <c r="I197" t="inlineStr">
        <is>
          <t>работна програма, предложена на срещата на върха в Братислава на 27-те държави членки от 16.9.2016 г. от председателя на Европейския съвет, председателството на Съвета и Комисията, в която са отразени главните приоритети за ЕС и бъдещите предизвикателства</t>
        </is>
      </c>
      <c r="J197" s="2" t="inlineStr">
        <is>
          <t>Bratislavský plán</t>
        </is>
      </c>
      <c r="K197" s="2" t="inlineStr">
        <is>
          <t>3</t>
        </is>
      </c>
      <c r="L197" s="2" t="inlineStr">
        <is>
          <t/>
        </is>
      </c>
      <c r="M197" t="inlineStr">
        <is>
          <t>pracovní plán navržený na Bratislavském summitu 27 členských států EU v září roku 2016</t>
        </is>
      </c>
      <c r="N197" s="2" t="inlineStr">
        <is>
          <t>Bratislavakøreplanen</t>
        </is>
      </c>
      <c r="O197" s="2" t="inlineStr">
        <is>
          <t>3</t>
        </is>
      </c>
      <c r="P197" s="2" t="inlineStr">
        <is>
          <t/>
        </is>
      </c>
      <c r="Q197" t="inlineStr">
        <is>
          <t>arbejdsprogram, der blev foreslået på Bratislavatopmødet med 27 medlemsstater den 16. september 2016 af formanden for Det Europæiske Råd, rådsformandskabet og Kommissionen, og som har fokus på EU's vigtigste prioriteter og udfordringer forude</t>
        </is>
      </c>
      <c r="R197" s="2" t="inlineStr">
        <is>
          <t>Bratislava-Fahrplan</t>
        </is>
      </c>
      <c r="S197" s="2" t="inlineStr">
        <is>
          <t>3</t>
        </is>
      </c>
      <c r="T197" s="2" t="inlineStr">
        <is>
          <t/>
        </is>
      </c>
      <c r="U197" t="inlineStr">
        <is>
          <t/>
        </is>
      </c>
      <c r="V197" s="2" t="inlineStr">
        <is>
          <t>οδικός χάρτης της Μπρατισλάβας</t>
        </is>
      </c>
      <c r="W197" s="2" t="inlineStr">
        <is>
          <t>3</t>
        </is>
      </c>
      <c r="X197" s="2" t="inlineStr">
        <is>
          <t/>
        </is>
      </c>
      <c r="Y197" t="inlineStr">
        <is>
          <t/>
        </is>
      </c>
      <c r="Z197" s="2" t="inlineStr">
        <is>
          <t>Bratislava Roadmap</t>
        </is>
      </c>
      <c r="AA197" s="2" t="inlineStr">
        <is>
          <t>3</t>
        </is>
      </c>
      <c r="AB197" s="2" t="inlineStr">
        <is>
          <t/>
        </is>
      </c>
      <c r="AC197" t="inlineStr">
        <is>
          <t>work programme proposed at the Bratislava Summit of 27 Member States of the EU on 16 September 2016 by the President of the European Council, the Presidency of the Council and the Commission, focusing on the key priorities of the EU and the challenges ahead</t>
        </is>
      </c>
      <c r="AD197" s="2" t="inlineStr">
        <is>
          <t>Hoja de Ruta de Bratislava</t>
        </is>
      </c>
      <c r="AE197" s="2" t="inlineStr">
        <is>
          <t>3</t>
        </is>
      </c>
      <c r="AF197" s="2" t="inlineStr">
        <is>
          <t/>
        </is>
      </c>
      <c r="AG197" t="inlineStr">
        <is>
          <t>Programa de trabajo propuesto por el presidente del Consejo Europeo, la Presidencia del Consejo de la UE y el presidente de la Comisión Europea el 16 de septiembre de 2016 en la Cumbre de Bratislava.</t>
        </is>
      </c>
      <c r="AH197" s="2" t="inlineStr">
        <is>
          <t>Bratislava tegevuskava</t>
        </is>
      </c>
      <c r="AI197" s="2" t="inlineStr">
        <is>
          <t>3</t>
        </is>
      </c>
      <c r="AJ197" s="2" t="inlineStr">
        <is>
          <t/>
        </is>
      </c>
      <c r="AK197" t="inlineStr">
        <is>
          <t/>
        </is>
      </c>
      <c r="AL197" s="2" t="inlineStr">
        <is>
          <t>Bratislavan etenemissuunnitelma</t>
        </is>
      </c>
      <c r="AM197" s="2" t="inlineStr">
        <is>
          <t>3</t>
        </is>
      </c>
      <c r="AN197" s="2" t="inlineStr">
        <is>
          <t/>
        </is>
      </c>
      <c r="AO197" t="inlineStr">
        <is>
          <t/>
        </is>
      </c>
      <c r="AP197" s="2" t="inlineStr">
        <is>
          <t>feuille de route de Bratislava</t>
        </is>
      </c>
      <c r="AQ197" s="2" t="inlineStr">
        <is>
          <t>4</t>
        </is>
      </c>
      <c r="AR197" s="2" t="inlineStr">
        <is>
          <t/>
        </is>
      </c>
      <c r="AS197" t="inlineStr">
        <is>
          <t>programme de travail proposé par le président du Conseil européen, la présidence du Conseil et la Commission lors du sommet de Bratislava à 27 États membres qui s'est tenu le 16 septembre 2016, et axé sur les grandes priorités de l'UE</t>
        </is>
      </c>
      <c r="AT197" s="2" t="inlineStr">
        <is>
          <t>Treochlár na Bratasláive</t>
        </is>
      </c>
      <c r="AU197" s="2" t="inlineStr">
        <is>
          <t>3</t>
        </is>
      </c>
      <c r="AV197" s="2" t="inlineStr">
        <is>
          <t/>
        </is>
      </c>
      <c r="AW197" t="inlineStr">
        <is>
          <t/>
        </is>
      </c>
      <c r="AX197" s="2" t="inlineStr">
        <is>
          <t>Plan iz Bratislave</t>
        </is>
      </c>
      <c r="AY197" s="2" t="inlineStr">
        <is>
          <t>3</t>
        </is>
      </c>
      <c r="AZ197" s="2" t="inlineStr">
        <is>
          <t/>
        </is>
      </c>
      <c r="BA197" t="inlineStr">
        <is>
          <t>program rada koji su predsjednik Europskog vijeća, Vijeće i Komisija predložili na sastanku na vrhu 27 država članica održanom u Bratislavi 16. rujna 2016., a koji je usmjeren na ključne prioritete EU-a i izazove u budućnosti</t>
        </is>
      </c>
      <c r="BB197" s="2" t="inlineStr">
        <is>
          <t>pozsonyi ütemterv</t>
        </is>
      </c>
      <c r="BC197" s="2" t="inlineStr">
        <is>
          <t>3</t>
        </is>
      </c>
      <c r="BD197" s="2" t="inlineStr">
        <is>
          <t/>
        </is>
      </c>
      <c r="BE197" t="inlineStr">
        <is>
          <t>a 27 uniós tagállam 2016. szeptember 16-i pozsonyi csúcstalálkozóján az Európai Tanács elnöke, valamint a Tanács és a Bizottság elnöksége által javasolt, az EU előtt álló kihívásokra összpontosító munkaprogram</t>
        </is>
      </c>
      <c r="BF197" s="2" t="inlineStr">
        <is>
          <t>tabella di marcia di Bratislava</t>
        </is>
      </c>
      <c r="BG197" s="2" t="inlineStr">
        <is>
          <t>3</t>
        </is>
      </c>
      <c r="BH197" s="2" t="inlineStr">
        <is>
          <t/>
        </is>
      </c>
      <c r="BI197" t="inlineStr">
        <is>
          <t>programma di lavoro, proposto dal presidente del Consiglio europeo, dalla presidenza del Consiglio e dalla Commissione in occasione del vertice di Bratislava dei 27 Stati membri, incentrato sulle priorità essenziali dell'UE e sulle future sfide comuni</t>
        </is>
      </c>
      <c r="BJ197" s="2" t="inlineStr">
        <is>
          <t>Bratislavos veiksmų gairės</t>
        </is>
      </c>
      <c r="BK197" s="2" t="inlineStr">
        <is>
          <t>3</t>
        </is>
      </c>
      <c r="BL197" s="2" t="inlineStr">
        <is>
          <t/>
        </is>
      </c>
      <c r="BM197" t="inlineStr">
        <is>
          <t>2016 m. rugsėjo 16 d. 27 ES valstybių narių aukščiausio lygio Bratislavoje vykusiame susitikime Europos Vadovų Tarybos pirmininko, Tarybai pirmininkaujančios valstybės narės ir Komisijos pasiūlyta veiklos programa migracijos, išorinių sienų, vidaus ir išorinio saugumo, ekonominio ir socialinio vystymosi, jaunimo srityse</t>
        </is>
      </c>
      <c r="BN197" s="2" t="inlineStr">
        <is>
          <t>Bratislavas ceļvedis</t>
        </is>
      </c>
      <c r="BO197" s="2" t="inlineStr">
        <is>
          <t>3</t>
        </is>
      </c>
      <c r="BP197" s="2" t="inlineStr">
        <is>
          <t/>
        </is>
      </c>
      <c r="BQ197" t="inlineStr">
        <is>
          <t>darba programma un prioritātes tuvākajiem mēnešiem saistībā ar ES nākotni 27 dalībvalstu sastāvā, par ko Bratislavas samitā 2016. gada 16. septembrī vienojās ES 27 dalībvalstis</t>
        </is>
      </c>
      <c r="BR197" s="2" t="inlineStr">
        <is>
          <t>Pjan Direzzjonali ta' Bratislava</t>
        </is>
      </c>
      <c r="BS197" s="2" t="inlineStr">
        <is>
          <t>3</t>
        </is>
      </c>
      <c r="BT197" s="2" t="inlineStr">
        <is>
          <t/>
        </is>
      </c>
      <c r="BU197" t="inlineStr">
        <is>
          <t>programm ta' ħidma li ġie proposta waqt is-summit ta' Bratislava fl-2016 bejn is-27 Stat Membru u l-UE mill-President tal-Kunsill Ewropew, il-Presidenza tal-Kunsill u l-Kummissjoni, li jiffoka fuq il-prijoritajiet ewlenin tal-UE u l-isfidi quddiemha</t>
        </is>
      </c>
      <c r="BV197" s="2" t="inlineStr">
        <is>
          <t>stappenplan van Bratislava</t>
        </is>
      </c>
      <c r="BW197" s="2" t="inlineStr">
        <is>
          <t>3</t>
        </is>
      </c>
      <c r="BX197" s="2" t="inlineStr">
        <is>
          <t/>
        </is>
      </c>
      <c r="BY197" t="inlineStr">
        <is>
          <t>werkprogramma dat tijdens de top van Bratislava van 16 september 2016, met 27 lidstaten, werd voorgesteld door de voorzitter van de Europese Raad, het voorzitterschap van de Raad en van de Commissie</t>
        </is>
      </c>
      <c r="BZ197" s="2" t="inlineStr">
        <is>
          <t>Plan działania z Bratysławy|
Plan z Bratysławy</t>
        </is>
      </c>
      <c r="CA197" s="2" t="inlineStr">
        <is>
          <t>2|
3</t>
        </is>
      </c>
      <c r="CB197" s="2" t="inlineStr">
        <is>
          <t>|
preferred</t>
        </is>
      </c>
      <c r="CC197" t="inlineStr">
        <is>
          <t>program działań zaproponowany przez przewodniczącego Rady Europejskiej, prezydencję Rady i Komisję na szczycie 27 państw członkowskich w Bratysławie 16 września 2016 roku.; skupia się na głównych priorytetach i wyzwaniach stojących aktualnie przed Unią</t>
        </is>
      </c>
      <c r="CD197" s="2" t="inlineStr">
        <is>
          <t>Roteiro de Bratislava</t>
        </is>
      </c>
      <c r="CE197" s="2" t="inlineStr">
        <is>
          <t>3</t>
        </is>
      </c>
      <c r="CF197" s="2" t="inlineStr">
        <is>
          <t/>
        </is>
      </c>
      <c r="CG197" t="inlineStr">
        <is>
          <t>Programa de trabalho proposto pelo presidente do Conselho Europeu, a presidência do Conselho e a Comissão, a 27 Estados-Membros por ocasião da cimeira de Bratislava em 16 de setembro de 2016.&lt;p&gt;O programa elenca as seguintes prioridades: migração e fronteiras externas,segurança interna e externa,desenvolvimento económico e social, juventude.&lt;br&gt;Ver também Declaração de Bratislava [&lt;a href="/entry/result/3574612/all" id="ENTRY_TO_ENTRY_CONVERTER" target="_blank"&gt;IATE:3574612&lt;/a&gt; ]&lt;/p&gt;</t>
        </is>
      </c>
      <c r="CH197" s="2" t="inlineStr">
        <is>
          <t>Foaia de parcurs de la Bratislava</t>
        </is>
      </c>
      <c r="CI197" s="2" t="inlineStr">
        <is>
          <t>3</t>
        </is>
      </c>
      <c r="CJ197" s="2" t="inlineStr">
        <is>
          <t/>
        </is>
      </c>
      <c r="CK197" t="inlineStr">
        <is>
          <t>program de lucru propus de președintele Consiliului European și de Comisie cu ocazia summitului de la Bratislava la care au participat 27 de state membre, axat pe marile priorități ale UE (migrația și frontierele externe, securitatea internă și externă, apărarea, dezvoltarea economică și socială, tineretul)</t>
        </is>
      </c>
      <c r="CL197" s="2" t="inlineStr">
        <is>
          <t>bratislavský plán</t>
        </is>
      </c>
      <c r="CM197" s="2" t="inlineStr">
        <is>
          <t>3</t>
        </is>
      </c>
      <c r="CN197" s="2" t="inlineStr">
        <is>
          <t/>
        </is>
      </c>
      <c r="CO197" t="inlineStr">
        <is>
          <t>pracovný program predložený na neformálnom samite v Bratislave v septembri 2016</t>
        </is>
      </c>
      <c r="CP197" s="2" t="inlineStr">
        <is>
          <t>načrt iz Bratislave</t>
        </is>
      </c>
      <c r="CQ197" s="2" t="inlineStr">
        <is>
          <t>3</t>
        </is>
      </c>
      <c r="CR197" s="2" t="inlineStr">
        <is>
          <t/>
        </is>
      </c>
      <c r="CS197" t="inlineStr">
        <is>
          <t>delovni program, ki so ga na neformalnem vrhu v Bratislavi 16. septembra 2016 predlagali predsednik Evropskega sveta, predsedstvo Sveta in predsednik Komisije in v katerem so določene ključne prednostne naloge in prihodnji izzivi EU</t>
        </is>
      </c>
      <c r="CT197" s="2" t="inlineStr">
        <is>
          <t>Bratislavafärdplanen</t>
        </is>
      </c>
      <c r="CU197" s="2" t="inlineStr">
        <is>
          <t>3</t>
        </is>
      </c>
      <c r="CV197" s="2" t="inlineStr">
        <is>
          <t/>
        </is>
      </c>
      <c r="CW197" t="inlineStr">
        <is>
          <t/>
        </is>
      </c>
    </row>
    <row r="198">
      <c r="A198" s="1" t="str">
        <f>HYPERLINK("https://iate.europa.eu/entry/result/3576528/all", "3576528")</f>
        <v>3576528</v>
      </c>
      <c r="B198" t="inlineStr">
        <is>
          <t>EUROPEAN UNION;SOCIAL QUESTIONS</t>
        </is>
      </c>
      <c r="C198" t="inlineStr">
        <is>
          <t>EUROPEAN UNION;SOCIAL QUESTIONS|migration</t>
        </is>
      </c>
      <c r="D198" t="inlineStr">
        <is>
          <t>yes</t>
        </is>
      </c>
      <c r="E198" t="inlineStr">
        <is>
          <t/>
        </is>
      </c>
      <c r="F198" s="2" t="inlineStr">
        <is>
          <t>списък на ETIAS за наблюдение</t>
        </is>
      </c>
      <c r="G198" s="2" t="inlineStr">
        <is>
          <t>3</t>
        </is>
      </c>
      <c r="H198" s="2" t="inlineStr">
        <is>
          <t/>
        </is>
      </c>
      <c r="I198" t="inlineStr">
        <is>
          <t>списък от данни за лица, заподозрени в извършване или участие в терористично или друго тежко престъпление, или лица, за които са налице фактически данни или основателни причини, въз основа на цялостна оценка на лицето, да се смята, че ще извършат терористично или друго тежко престъпление</t>
        </is>
      </c>
      <c r="J198" s="2" t="inlineStr">
        <is>
          <t>seznam zájmových osob ETIAS</t>
        </is>
      </c>
      <c r="K198" s="2" t="inlineStr">
        <is>
          <t>3</t>
        </is>
      </c>
      <c r="L198" s="2" t="inlineStr">
        <is>
          <t/>
        </is>
      </c>
      <c r="M198" t="inlineStr">
        <is>
          <t>seznam sestavený pro účely zjišťování souvislostí mezi údaji v určitém souboru žádosti a informacemi týkajícími se osob, jež jsou podezřelé ze spáchání nebo z účasti na spáchání teroristického trestného činu nebo jiného závažného trestného činu nebo u nichž na základě celkového posouzení dané osoby existují skutkové poznatky nebo rozumné důvody se domnívat, že teroristický trestný čin nebo jiné závažné trestné činy spáchají</t>
        </is>
      </c>
      <c r="N198" s="2" t="inlineStr">
        <is>
          <t>ETIAS-overvågningsliste</t>
        </is>
      </c>
      <c r="O198" s="2" t="inlineStr">
        <is>
          <t>2</t>
        </is>
      </c>
      <c r="P198" s="2" t="inlineStr">
        <is>
          <t/>
        </is>
      </c>
      <c r="Q198" t="inlineStr">
        <is>
          <t>en del af det centrale ETIAS-system, som består af oplysninger om personer, der er mistænkt for at have begået eller deltaget i en terrorhandling eller en anden strafbar handling, eller om personer, om hvilke der er konkrete indicier for at antage, at de vil begå en terrorhandling eller en anden alvorlig strafbar handling</t>
        </is>
      </c>
      <c r="R198" s="2" t="inlineStr">
        <is>
          <t>ETIAS-Überwachungsliste</t>
        </is>
      </c>
      <c r="S198" s="2" t="inlineStr">
        <is>
          <t>3</t>
        </is>
      </c>
      <c r="T198" s="2" t="inlineStr">
        <is>
          <t/>
        </is>
      </c>
      <c r="U198" t="inlineStr">
        <is>
          <t>Liste mit Daten über Personen, die im Verdacht stehen, eine terroristische oder andere schwere Straftat begangen zu haben oder an einer solchen Straftat beteiligt gewesen zu sein oder in deren Fall faktische Anhaltspunkte oder triftige Gründe für die Annahme vorliegen, dass sie eine solche Straftat begehen werden</t>
        </is>
      </c>
      <c r="V198" s="2" t="inlineStr">
        <is>
          <t>κατάλογος επιτήρησης ETIAS</t>
        </is>
      </c>
      <c r="W198" s="2" t="inlineStr">
        <is>
          <t>3</t>
        </is>
      </c>
      <c r="X198" s="2" t="inlineStr">
        <is>
          <t/>
        </is>
      </c>
      <c r="Y198" t="inlineStr">
        <is>
          <t>κατάλογος που περιλαμβάνει δεδομένα σχετικά με πρόσωπα ύποπτα για διάπραξη ή συμμετοχή στην τέλεση τρομοκρατικού εγκλήματος ή άλλης σοβαρής αξιόποινης πράξης ή πρόσωπα για τα οποία υπάρχουν πραγματικές ενδείξεις ή βάσιμοι λόγοι, βάσει της συνολικής εκτίμησης του προσώπου, να θεωρείται ότι πρόκειται να διαπράξουν τρομοκρατικά εγκλήματα ή άλλες σοβαρές αξιόποινες πράξεις.</t>
        </is>
      </c>
      <c r="Z198" s="2" t="inlineStr">
        <is>
          <t>ETIAS watchlist</t>
        </is>
      </c>
      <c r="AA198" s="2" t="inlineStr">
        <is>
          <t>3</t>
        </is>
      </c>
      <c r="AB198" s="2" t="inlineStr">
        <is>
          <t/>
        </is>
      </c>
      <c r="AC198" t="inlineStr">
        <is>
          <t>list consisting of data related to persons who are suspected of having committed or taken part in a terrorist offence or other serious criminal offence or persons regarding whom there are factual indications or reasonable grounds, based on an overall assessment of a person, to believe that they will commit a terrorist offence or other serious criminal offences</t>
        </is>
      </c>
      <c r="AD198" s="2" t="inlineStr">
        <is>
          <t>lista de alerta rápida del SEIAV</t>
        </is>
      </c>
      <c r="AE198" s="2" t="inlineStr">
        <is>
          <t>3</t>
        </is>
      </c>
      <c r="AF198" s="2" t="inlineStr">
        <is>
          <t/>
        </is>
      </c>
      <c r="AG198" t="inlineStr">
        <is>
          <t>Lista que forma parte integrante del Sistema Europeo de Información y Autorización de Viajes (SEIAV), en la que Europol o los Estados miembros consignan los datos relativos a personas sospechosas de haber cometido o haber participado en la comisión de un delito de terrorismo u otro delito grave, o respecto de las cuales existen indicios concretos o motivos razonables para pensar que van a cometer uno de tales delitos.</t>
        </is>
      </c>
      <c r="AH198" s="2" t="inlineStr">
        <is>
          <t>ETIASe jälgimisnimekiri</t>
        </is>
      </c>
      <c r="AI198" s="2" t="inlineStr">
        <is>
          <t>3</t>
        </is>
      </c>
      <c r="AJ198" s="2" t="inlineStr">
        <is>
          <t/>
        </is>
      </c>
      <c r="AK198" t="inlineStr">
        <is>
          <t>nimekiri, kuhu kantakse andmed selliste isikute kohta, keda kahtlustatakse terroriakti või muu raske kuriteo toimepanemises või selles osalemises või kelle puhul on faktilisi tõendeid või alust arvata, tuginedes isiku üldisele analüüsile, et nad panevad toime terroriakti või muu raske kuriteo</t>
        </is>
      </c>
      <c r="AL198" s="2" t="inlineStr">
        <is>
          <t>ETIAS-seurantalista</t>
        </is>
      </c>
      <c r="AM198" s="2" t="inlineStr">
        <is>
          <t>3</t>
        </is>
      </c>
      <c r="AN198" s="2" t="inlineStr">
        <is>
          <t/>
        </is>
      </c>
      <c r="AO198" t="inlineStr">
        <is>
          <t>Lista sellaisiin henkilöihin liittyvistä tiedoista, joiden epäillään tehneen terrorismirikoksen tai muun vakavan rikoksen tai osallistuneen sellaisiin tai joiden tapauksessa on tosiseikkoihin perustuvaa näyttöä tai perusteltua syytä uskoa, henkilöstä tehdyn yleisen arvion perusteella, että he tekevät terrorismirikoksen tai muun vakavan rikoksen.</t>
        </is>
      </c>
      <c r="AP198" s="2" t="inlineStr">
        <is>
          <t>liste de surveillance ETIAS|
liste de surveillance</t>
        </is>
      </c>
      <c r="AQ198" s="2" t="inlineStr">
        <is>
          <t>3|
3</t>
        </is>
      </c>
      <c r="AR198" s="2" t="inlineStr">
        <is>
          <t xml:space="preserve">|
</t>
        </is>
      </c>
      <c r="AS198" t="inlineStr">
        <is>
          <t>liste se composant de données relatives à des personnes soupçonnées d’avoir commis une infraction terroriste ou une autre infraction pénale grave ou d’y avoir participé, ou à des personnes pour lesquelles il existe des indices concrets ou des motifs raisonnables permettant de croire, sur la base d’une évaluation globale de la personne, qu’elles commettront une infraction terroriste ou une autre infraction pénale grave</t>
        </is>
      </c>
      <c r="AT198" s="2" t="inlineStr">
        <is>
          <t>liosta faire ETIAS</t>
        </is>
      </c>
      <c r="AU198" s="2" t="inlineStr">
        <is>
          <t>3</t>
        </is>
      </c>
      <c r="AV198" s="2" t="inlineStr">
        <is>
          <t/>
        </is>
      </c>
      <c r="AW198" t="inlineStr">
        <is>
          <t/>
        </is>
      </c>
      <c r="AX198" s="2" t="inlineStr">
        <is>
          <t>ETIAS-ov popis za praćenje</t>
        </is>
      </c>
      <c r="AY198" s="2" t="inlineStr">
        <is>
          <t>3</t>
        </is>
      </c>
      <c r="AZ198" s="2" t="inlineStr">
        <is>
          <t/>
        </is>
      </c>
      <c r="BA198" t="inlineStr">
        <is>
          <t>popis koji se sastoji od podataka vezi s osobama osumnjičenima za počinjenje kaznenog djela terorizma ili drugog teškog kaznenog djela ili sudjelovanje u takvim djelima, ili osobama u pogledu kojih postoje činjenične naznake ili razumna osnova, na temelju sveukupne procjene te osobe, za pretpostavku da će počiniti kazneno djelo terorizma ili drugo teško kazneno djelo</t>
        </is>
      </c>
      <c r="BB198" s="2" t="inlineStr">
        <is>
          <t>ETIAS figyelőlista</t>
        </is>
      </c>
      <c r="BC198" s="2" t="inlineStr">
        <is>
          <t>4</t>
        </is>
      </c>
      <c r="BD198" s="2" t="inlineStr">
        <is>
          <t/>
        </is>
      </c>
      <c r="BE198" t="inlineStr">
        <is>
          <t>az ETIAS központi rendszerében tárolt lista, amely olyan személyekkel kapcsolatos adatokat tartalmaz, akiket terrorista bűncselekmény vagy egyéb súlyos bűncselekmény elkövetésével vagy abban való részvétellel gyanúsítanak, illetve akikről az adott személy átfogó értékelésén alapuló tényszerű bizonyítékok vagy megalapozott indokok alapján feltételezhető, hogy terrorista bűncselekményt vagy egyéb súlyos bűncselekményt fognak elkövetni</t>
        </is>
      </c>
      <c r="BF198" s="2" t="inlineStr">
        <is>
          <t>elenco di controllo ETIAS</t>
        </is>
      </c>
      <c r="BG198" s="2" t="inlineStr">
        <is>
          <t>3</t>
        </is>
      </c>
      <c r="BH198" s="2" t="inlineStr">
        <is>
          <t/>
        </is>
      </c>
      <c r="BI198" t="inlineStr">
        <is>
          <t>elenco composto di dati relativi a persone sospettate di aver commesso o partecipato a un reato di terrorismo o altro reato grave o a persone riguardo alle quali vi sono indicazioni concrete o fondati motivi, sulla base di una valutazione globale della persona, per ritenere che possano commettere un reato di terrorismo o altri reati gravi</t>
        </is>
      </c>
      <c r="BJ198" s="2" t="inlineStr">
        <is>
          <t>ETIAS stebėjimo sąrašas</t>
        </is>
      </c>
      <c r="BK198" s="2" t="inlineStr">
        <is>
          <t>3</t>
        </is>
      </c>
      <c r="BL198" s="2" t="inlineStr">
        <is>
          <t/>
        </is>
      </c>
      <c r="BM198" t="inlineStr">
        <is>
          <t>sąrašas, kurį sudaro duomenys, susiję su asmenimis, kurie įtariami įvykdę teroristinį nusikaltimą ar kitą sunkią nusikalstamą veiką arba dalyvavę juos įvykdant, arba su asmenimis, dėl kurių yra faktinių prielaidų arba pagrįstų bendro asmens įvertinimo rezultatais grindžiamų priežasčių manyti, kad jie įvykdys teroristinį nusikaltimą ar kitas sunkias nusikalstamas veikas</t>
        </is>
      </c>
      <c r="BN198" s="2" t="inlineStr">
        <is>
          <t>&lt;i&gt;ETIAS&lt;/i&gt; kontrolsaraksts</t>
        </is>
      </c>
      <c r="BO198" s="2" t="inlineStr">
        <is>
          <t>3</t>
        </is>
      </c>
      <c r="BP198" s="2" t="inlineStr">
        <is>
          <t/>
        </is>
      </c>
      <c r="BQ198" t="inlineStr">
        <is>
          <t>saraksts, kas ietver datus par personām, kuras tur aizdomās par teroristu nodarījuma vai cita smaga noziedzīga nodarījuma izdarīšanu vai līdzdalību tajā, vai personām, par kurām, balstoties uz personas vispārēju novērtējumu, ir faktiskas norādes vai pamatots iemesls uzskatīt, ka tās izdarīs teroristu nodarījumu vai citus smagus noziedzīgus nodarījumus</t>
        </is>
      </c>
      <c r="BR198" s="2" t="inlineStr">
        <is>
          <t>lista ta' sorveljanza tal-ETIAS</t>
        </is>
      </c>
      <c r="BS198" s="2" t="inlineStr">
        <is>
          <t>3</t>
        </is>
      </c>
      <c r="BT198" s="2" t="inlineStr">
        <is>
          <t/>
        </is>
      </c>
      <c r="BU198" t="inlineStr">
        <is>
          <t>lista li tikkonsisti minn data marbuta ma' persuni ssuspettati li wettqu jew ħadu sehem f'reat kriminali jew persuni li dwarhom hemm indikazzjonijiet fattwali jew raġunijiet validi biex ikun hemm suspett li dawn ser iwettqu reati kriminali</t>
        </is>
      </c>
      <c r="BV198" s="2" t="inlineStr">
        <is>
          <t>Etias-observatielijst</t>
        </is>
      </c>
      <c r="BW198" s="2" t="inlineStr">
        <is>
          <t>3</t>
        </is>
      </c>
      <c r="BX198" s="2" t="inlineStr">
        <is>
          <t/>
        </is>
      </c>
      <c r="BY198" t="inlineStr">
        <is>
          <t>lijst met gegevens in verband met personen die worden verdacht van het plegen van of deelnemen aan een strafbaar feit, of ten aanzien van wie er feitelijke aanwijzingen zijn of een redelijk vermoeden bestaat dat zij strafbare feiten zullen plegen</t>
        </is>
      </c>
      <c r="BZ198" s="2" t="inlineStr">
        <is>
          <t>lista ostrzegawcza ETIAS</t>
        </is>
      </c>
      <c r="CA198" s="2" t="inlineStr">
        <is>
          <t>3</t>
        </is>
      </c>
      <c r="CB198" s="2" t="inlineStr">
        <is>
          <t/>
        </is>
      </c>
      <c r="CC198" t="inlineStr">
        <is>
          <t>jeden z elementów systemu centralnego ETIAS służący identyfikowaniu powiązań między danymi w pliku wniosku a informacjami dotyczącymi osób, które są podejrzane o popełnienie przestępstwa terrorystycznego lub innego poważnego przestępstwa, bądź o udział w nich, lub osób, względem których istnieją przesłanki faktyczne lub uzasadnione podstawy, oparte na ogólnej ocenie danej osoby, aby sądzić, że popełnią przestępstwo terrorystyczne lub inne poważne przestępstwo (dane do listy ostrzegawczej wprowadza Europol)</t>
        </is>
      </c>
      <c r="CD198" s="2" t="inlineStr">
        <is>
          <t>lista de vigilância ETIAS</t>
        </is>
      </c>
      <c r="CE198" s="2" t="inlineStr">
        <is>
          <t>3</t>
        </is>
      </c>
      <c r="CF198" s="2" t="inlineStr">
        <is>
          <t/>
        </is>
      </c>
      <c r="CG198" t="inlineStr">
        <is>
          <t>Lista criada no quadro do 
&lt;b&gt;ETIAS &lt;/b&gt; [ &lt;a href="/entry/result/3568915/all" id="ENTRY_TO_ENTRY_CONVERTER" target="_blank"&gt;IATE:3568915&lt;/a&gt; ] que contém dados relacionados com pessoas suspeitas de terem praticado um crime grave ou um ato de terrorismo, ou relativamente às quais existam indícios factuais ou motivos razoáveis para se considerar que venham a praticar um crime grave ou um ato de terrorismo.</t>
        </is>
      </c>
      <c r="CH198" s="2" t="inlineStr">
        <is>
          <t>lista de supraveghere din ETIAS</t>
        </is>
      </c>
      <c r="CI198" s="2" t="inlineStr">
        <is>
          <t>3</t>
        </is>
      </c>
      <c r="CJ198" s="2" t="inlineStr">
        <is>
          <t/>
        </is>
      </c>
      <c r="CK198" t="inlineStr">
        <is>
          <t>listă ce cuprinde date referitoare la persoane care sunt suspectate că au comis sau au participat la o infracțiune de terorism sau la o altă infracțiune gravă ori referitoare la persoane cu privire la care există indicii concrete sau motive întemeiate, bazate pe evaluarea globală a persoanei, care justifică prezumția că vor comite o infracțiune de terorism sau alte infracțiuni grave</t>
        </is>
      </c>
      <c r="CL198" s="2" t="inlineStr">
        <is>
          <t>kontrolný zoznam systému ETIAS</t>
        </is>
      </c>
      <c r="CM198" s="2" t="inlineStr">
        <is>
          <t>3</t>
        </is>
      </c>
      <c r="CN198" s="2" t="inlineStr">
        <is>
          <t/>
        </is>
      </c>
      <c r="CO198" t="inlineStr">
        <is>
          <t/>
        </is>
      </c>
      <c r="CP198" s="2" t="inlineStr">
        <is>
          <t>nadzorni seznam ETIAS</t>
        </is>
      </c>
      <c r="CQ198" s="2" t="inlineStr">
        <is>
          <t>3</t>
        </is>
      </c>
      <c r="CR198" s="2" t="inlineStr">
        <is>
          <t/>
        </is>
      </c>
      <c r="CS198" t="inlineStr">
        <is>
          <t>seznam, ki vsebuje podatke v zvezi z osebami, ki so osumljene storitve terorističnega kaznivega dejanja ali drugega hudega kaznivega dejanja ali udeležbe pri njem, ali osebe, za katere na podlagi celovite ocene osebe obstajajo stvarni indici ali utemeljeni razlogi za sum, da bodo storile teroristično kaznivo dejanje ali drugo hudo kaznivo dejanje</t>
        </is>
      </c>
      <c r="CT198" s="2" t="inlineStr">
        <is>
          <t>Etias bevakningslista</t>
        </is>
      </c>
      <c r="CU198" s="2" t="inlineStr">
        <is>
          <t>3</t>
        </is>
      </c>
      <c r="CV198" s="2" t="inlineStr">
        <is>
          <t/>
        </is>
      </c>
      <c r="CW198" t="inlineStr">
        <is>
          <t>lista med uppgifter om personer som misstänks ha begått eller deltagit i ett terroristbrott eller annat grovt brott eller personer för vilka det utifrån en allmän personbedömning finns faktiska indikationer på eller rimliga skäl att anta att de kommer att begå ett terroristbrott eller annat grovt brott</t>
        </is>
      </c>
    </row>
    <row r="199">
      <c r="A199" s="1" t="str">
        <f>HYPERLINK("https://iate.europa.eu/entry/result/895084/all", "895084")</f>
        <v>895084</v>
      </c>
      <c r="B199" t="inlineStr">
        <is>
          <t>INTERNATIONAL RELATIONS;EUROPEAN UNION</t>
        </is>
      </c>
      <c r="C199" t="inlineStr">
        <is>
          <t>INTERNATIONAL RELATIONS|international affairs|international agreement;EUROPEAN UNION|European construction|European Union</t>
        </is>
      </c>
      <c r="D199" t="inlineStr">
        <is>
          <t>yes</t>
        </is>
      </c>
      <c r="E199" t="inlineStr">
        <is>
          <t/>
        </is>
      </c>
      <c r="F199" s="2" t="inlineStr">
        <is>
          <t>достижения на правото от Шенген</t>
        </is>
      </c>
      <c r="G199" s="2" t="inlineStr">
        <is>
          <t>4</t>
        </is>
      </c>
      <c r="H199" s="2" t="inlineStr">
        <is>
          <t/>
        </is>
      </c>
      <c r="I199" t="inlineStr">
        <is>
          <t>споразуменията относно постепенната отмяна на проверките по общите граници, подписани от някои държави членки на Европейския съюз в Шенген на 14 юни 1985 г. и на 19 юни 1990 г., както и свързаните с тях споразумения и правилата, приети въз основа на тези споразумения</t>
        </is>
      </c>
      <c r="J199" s="2" t="inlineStr">
        <is>
          <t>schengenské &lt;i&gt;acquis&lt;/i&gt;</t>
        </is>
      </c>
      <c r="K199" s="2" t="inlineStr">
        <is>
          <t>4</t>
        </is>
      </c>
      <c r="L199" s="2" t="inlineStr">
        <is>
          <t/>
        </is>
      </c>
      <c r="M199" t="inlineStr">
        <is>
          <t>ustanovení začleněná do rámce Unie protokolem č. 19 o schengenském 
acquis začleněném do rámce Evropské unie, připojeným ke Smlouvě o EU 
a ke Smlouvě o fungování EU, a akty na ně navazující nebo s nimi jinak 
související</t>
        </is>
      </c>
      <c r="N199" s="2" t="inlineStr">
        <is>
          <t>gældende Schengenregler|
Schengenregler|
Schengenacquis</t>
        </is>
      </c>
      <c r="O199" s="2" t="inlineStr">
        <is>
          <t>4|
4|
4</t>
        </is>
      </c>
      <c r="P199" s="2" t="inlineStr">
        <is>
          <t xml:space="preserve">|
|
</t>
        </is>
      </c>
      <c r="Q199" t="inlineStr">
        <is>
          <t>"Schengenreglerne, der oprindeligt er baseret på mellemstatslige aftaler uden for rammerne af EU, blev med Amsterdamtraktaten integreret i EU på grundlag af en særlig protokol. Denne protokol videreføres med enkelte rettelser, herunder en bestemmelse om Storbritanniens ret til at fravælge deltagelse i retsakter til videreudvikling af områder inden for Schengensamarbejdet, som Storbritannien tidligere er knyttet til. I så fald kan Rådet imidlertid beslutte at eksludere Storbritannien helt el. delvist af det oprindelige samarbejde af hensyn til Schengensystemets integritet og mulighed for udvikling."</t>
        </is>
      </c>
      <c r="R199" s="2" t="inlineStr">
        <is>
          <t>Schengen-Besitzstand</t>
        </is>
      </c>
      <c r="S199" s="2" t="inlineStr">
        <is>
          <t>3</t>
        </is>
      </c>
      <c r="T199" s="2" t="inlineStr">
        <is>
          <t/>
        </is>
      </c>
      <c r="U199" t="inlineStr">
        <is>
          <t>zusammenfassende Bezeichnung für das Schengener Übereinkommen &lt;a href="/entry/result/769093/all" id="ENTRY_TO_ENTRY_CONVERTER" target="_blank"&gt;IATE:769093&lt;/a&gt; , das Schengener Durchführungsübereinkommen &lt;a href="/entry/result/836391/all" id="ENTRY_TO_ENTRY_CONVERTER" target="_blank"&gt;IATE:836391&lt;/a&gt; , die auf Grundlage dieser beiden Übereinkünfte erlassenen Bestimmungen und mit ihnen verbundenen Vereinbarungen</t>
        </is>
      </c>
      <c r="V199" s="2" t="inlineStr">
        <is>
          <t>κεκτημένο του Σένγκεν</t>
        </is>
      </c>
      <c r="W199" s="2" t="inlineStr">
        <is>
          <t>3</t>
        </is>
      </c>
      <c r="X199" s="2" t="inlineStr">
        <is>
          <t/>
        </is>
      </c>
      <c r="Y199" t="inlineStr">
        <is>
          <t/>
        </is>
      </c>
      <c r="Z199" s="2" t="inlineStr">
        <is>
          <t>Schengen acquis</t>
        </is>
      </c>
      <c r="AA199" s="2" t="inlineStr">
        <is>
          <t>4</t>
        </is>
      </c>
      <c r="AB199" s="2" t="inlineStr">
        <is>
          <t/>
        </is>
      </c>
      <c r="AC199" t="inlineStr">
        <is>
          <t>Schengen Agreement and Schengen Convention as well as related agreements and decisions</t>
        </is>
      </c>
      <c r="AD199" s="2" t="inlineStr">
        <is>
          <t>acervo de Schengen</t>
        </is>
      </c>
      <c r="AE199" s="2" t="inlineStr">
        <is>
          <t>4</t>
        </is>
      </c>
      <c r="AF199" s="2" t="inlineStr">
        <is>
          <t/>
        </is>
      </c>
      <c r="AG199" t="inlineStr">
        <is>
          <t>Conjunto de normas jurídicas formado por el Acuerdo de Schengen &lt;a href="/entry/result/769093/all" id="ENTRY_TO_ENTRY_CONVERTER" target="_blank"&gt;IATE:769093&lt;/a&gt; , su Convenio de aplicación &lt;a href="/entry/result/836391/all" id="ENTRY_TO_ENTRY_CONVERTER" target="_blank"&gt;IATE:836391&lt;/a&gt; y todos los actos que los desarrollan &lt;a href="/entry/result/2228339/all" id="ENTRY_TO_ENTRY_CONVERTER" target="_blank"&gt;IATE:2228339&lt;/a&gt; , integrados en el marco de la Unión Europea en un primer momento en virtud del Tratado de Ámsterdam y posteriormente del Protocolo de Schengen &lt;a href="/entry/result/904426/all" id="ENTRY_TO_ENTRY_CONVERTER" target="_blank"&gt;IATE:904426&lt;/a&gt; anejo al Tratado de Funcionamiento de la Unión Europea.</t>
        </is>
      </c>
      <c r="AH199" s="2" t="inlineStr">
        <is>
          <t>Schengeni &lt;i&gt;acquis&lt;/i&gt;|
Schengeni õigustik</t>
        </is>
      </c>
      <c r="AI199" s="2" t="inlineStr">
        <is>
          <t>3|
3</t>
        </is>
      </c>
      <c r="AJ199" s="2" t="inlineStr">
        <is>
          <t xml:space="preserve">|
</t>
        </is>
      </c>
      <c r="AK199" t="inlineStr">
        <is>
          <t>&lt;i&gt;Schengeni leping&lt;/i&gt; [ &lt;a href="/entry/result/769093/all" id="ENTRY_TO_ENTRY_CONVERTER" target="_blank"&gt;IATE:769093&lt;/a&gt; ] ja 
&lt;i&gt;Schengeni konventsioon&lt;/i&gt; [ &lt;a href="/entry/result/836391/all" id="ENTRY_TO_ENTRY_CONVERTER" target="_blank"&gt;IATE:836391&lt;/a&gt; ] ning seotud lepingud ja otsused</t>
        </is>
      </c>
      <c r="AL199" s="2" t="inlineStr">
        <is>
          <t>Schengenin säännöstö</t>
        </is>
      </c>
      <c r="AM199" s="2" t="inlineStr">
        <is>
          <t>3</t>
        </is>
      </c>
      <c r="AN199" s="2" t="inlineStr">
        <is>
          <t/>
        </is>
      </c>
      <c r="AO199" t="inlineStr">
        <is>
          <t>määräykset, jotka on sisällytetty osaksi unionia EU:n perussopimuksiin (SEU, SEUT) liitetyn pöytäkirjan N:o 19 mukaisesti, sekä säädökset, jotka perustuvat tai liittyvät näihin määräyksiin</t>
        </is>
      </c>
      <c r="AP199" s="2" t="inlineStr">
        <is>
          <t>acquis de Schengen</t>
        </is>
      </c>
      <c r="AQ199" s="2" t="inlineStr">
        <is>
          <t>3</t>
        </is>
      </c>
      <c r="AR199" s="2" t="inlineStr">
        <is>
          <t/>
        </is>
      </c>
      <c r="AS199" t="inlineStr">
        <is>
          <t>dispositions intégrées dans le cadre de l’Union conformément au protocole nº 19 annexé au TUE et au TFUE, ainsi que les actes fondés sur elles ou qui s’y rapportent</t>
        </is>
      </c>
      <c r="AT199" s="2" t="inlineStr">
        <is>
          <t>&lt;i&gt;acquis&lt;/i&gt; Schengen</t>
        </is>
      </c>
      <c r="AU199" s="2" t="inlineStr">
        <is>
          <t>4</t>
        </is>
      </c>
      <c r="AV199" s="2" t="inlineStr">
        <is>
          <t/>
        </is>
      </c>
      <c r="AW199" t="inlineStr">
        <is>
          <t>Comhaontú Schengen agus Coinbhinsiún Schengen, mar aon le comhaontuithe agus cinntí gaolmhara</t>
        </is>
      </c>
      <c r="AX199" s="2" t="inlineStr">
        <is>
          <t>schengenska pravna stečevina</t>
        </is>
      </c>
      <c r="AY199" s="2" t="inlineStr">
        <is>
          <t>3</t>
        </is>
      </c>
      <c r="AZ199" s="2" t="inlineStr">
        <is>
          <t/>
        </is>
      </c>
      <c r="BA199" t="inlineStr">
        <is>
          <t/>
        </is>
      </c>
      <c r="BB199" s="2" t="inlineStr">
        <is>
          <t>schengeni vívmányok</t>
        </is>
      </c>
      <c r="BC199" s="2" t="inlineStr">
        <is>
          <t>4</t>
        </is>
      </c>
      <c r="BD199" s="2" t="inlineStr">
        <is>
          <t/>
        </is>
      </c>
      <c r="BE199" t="inlineStr">
        <is>
          <t>az EUSZ-hez és az EUMSZ-hez csatolt 19. jegyzőkönyvvel összhangban az Unió keretébe beillesztett rendelkezések és az azokon alapuló, illetve azokkal egyéb módon összefüggő jogi aktusok</t>
        </is>
      </c>
      <c r="BF199" s="2" t="inlineStr">
        <is>
          <t>&lt;i&gt;acquis&lt;/i&gt; di Schengen</t>
        </is>
      </c>
      <c r="BG199" s="2" t="inlineStr">
        <is>
          <t>4</t>
        </is>
      </c>
      <c r="BH199" s="2" t="inlineStr">
        <is>
          <t/>
        </is>
      </c>
      <c r="BI199" t="inlineStr">
        <is>
          <t>Insieme delle disposizioni che regolano i rapporti tra gli Stati che hanno siglato la Convenzione di Schengen.</t>
        </is>
      </c>
      <c r="BJ199" s="2" t="inlineStr">
        <is>
          <t>Šengeno teisynas|
Šengeno &lt;i&gt;acquis&lt;/i&gt;</t>
        </is>
      </c>
      <c r="BK199" s="2" t="inlineStr">
        <is>
          <t>3|
4</t>
        </is>
      </c>
      <c r="BL199" s="2" t="inlineStr">
        <is>
          <t>admitted|
preferred</t>
        </is>
      </c>
      <c r="BM199" t="inlineStr">
        <is>
          <t>Šengeno susitarimas ir Šengeno konvencija, taip pat susiję susitarimai ir sprendimai</t>
        </is>
      </c>
      <c r="BN199" s="2" t="inlineStr">
        <is>
          <t>Šengenas &lt;i&gt;acquis&lt;/i&gt;</t>
        </is>
      </c>
      <c r="BO199" s="2" t="inlineStr">
        <is>
          <t>4</t>
        </is>
      </c>
      <c r="BP199" s="2" t="inlineStr">
        <is>
          <t/>
        </is>
      </c>
      <c r="BQ199" t="inlineStr">
        <is>
          <t>Šengenas nolīgums [ &lt;a href="/entry/result/769093/all" id="ENTRY_TO_ENTRY_CONVERTER" target="_blank"&gt;IATE:769093&lt;/a&gt; ] un Šengenas konvencija [ &lt;a href="/entry/result/836391/all" id="ENTRY_TO_ENTRY_CONVERTER" target="_blank"&gt;IATE:836391&lt;/a&gt; ], kā arī saistītie nolīgumi un lēmumi</t>
        </is>
      </c>
      <c r="BR199" s="2" t="inlineStr">
        <is>
          <t>acquis ta' Schengen</t>
        </is>
      </c>
      <c r="BS199" s="2" t="inlineStr">
        <is>
          <t>3</t>
        </is>
      </c>
      <c r="BT199" s="2" t="inlineStr">
        <is>
          <t/>
        </is>
      </c>
      <c r="BU199" t="inlineStr">
        <is>
          <t>il-Konvenzjoni ta' Schengen u l-Ftehim ta' Schengen kif ukoll ftehimiet u deċiżjonijiet relatati magħhom</t>
        </is>
      </c>
      <c r="BV199" s="2" t="inlineStr">
        <is>
          <t>Schengenacquis</t>
        </is>
      </c>
      <c r="BW199" s="2" t="inlineStr">
        <is>
          <t>3</t>
        </is>
      </c>
      <c r="BX199" s="2" t="inlineStr">
        <is>
          <t/>
        </is>
      </c>
      <c r="BY199" t="inlineStr">
        <is>
          <t>geheel bestaande uit het Akkoord [ &lt;a href="/entry/result/769093/all" id="ENTRY_TO_ENTRY_CONVERTER" target="_blank"&gt;IATE:769093&lt;/a&gt; ] en de Uitvoeringsovereenkomst [ &lt;a href="/entry/result/836391/all" id="ENTRY_TO_ENTRY_CONVERTER" target="_blank"&gt;IATE:836391&lt;/a&gt; ] van Schengen, de daarmee samenhangende overeenkomsten en de op grond ervan vastgestelde voorschriften</t>
        </is>
      </c>
      <c r="BZ199" s="2" t="inlineStr">
        <is>
          <t>dorobek Schengen</t>
        </is>
      </c>
      <c r="CA199" s="2" t="inlineStr">
        <is>
          <t>3</t>
        </is>
      </c>
      <c r="CB199" s="2" t="inlineStr">
        <is>
          <t/>
        </is>
      </c>
      <c r="CC199" t="inlineStr">
        <is>
          <t/>
        </is>
      </c>
      <c r="CD199" s="2" t="inlineStr">
        <is>
          <t>acervo de Schengen</t>
        </is>
      </c>
      <c r="CE199" s="2" t="inlineStr">
        <is>
          <t>3</t>
        </is>
      </c>
      <c r="CF199" s="2" t="inlineStr">
        <is>
          <t/>
        </is>
      </c>
      <c r="CG199" t="inlineStr">
        <is>
          <t>Conjunto de normas jurídicas, constituído pelo &lt;a href="https://iate.europa.eu/entry/result/769093/pt" target="_blank"&gt;Acordo de Schengen&lt;/a&gt; de 1985, pela &lt;a href="https://iate.europa.eu/entry/result/836391/pt" target="_blank"&gt;Convenção de Aplicação do Acordo de Schengen&lt;/a&gt; de 1990, pelos acordos e regras conexos e pelos atos neles baseados ou de algum modo com eles relacionados, e cujo objetivo último é assegurar a ausência de controlos de pessoas nas fronteiras internas no interior do &lt;a href="https://iate.europa.eu/entry/result/924597/pt" target="_blank"&gt;espaço Schengen&lt;/a&gt;.</t>
        </is>
      </c>
      <c r="CH199" s="2" t="inlineStr">
        <is>
          <t>acquis-ul Schengen</t>
        </is>
      </c>
      <c r="CI199" s="2" t="inlineStr">
        <is>
          <t>4</t>
        </is>
      </c>
      <c r="CJ199" s="2" t="inlineStr">
        <is>
          <t/>
        </is>
      </c>
      <c r="CK199" t="inlineStr">
        <is>
          <t/>
        </is>
      </c>
      <c r="CL199" s="2" t="inlineStr">
        <is>
          <t>schengenské &lt;i&gt;acquis&lt;/i&gt;</t>
        </is>
      </c>
      <c r="CM199" s="2" t="inlineStr">
        <is>
          <t>4</t>
        </is>
      </c>
      <c r="CN199" s="2" t="inlineStr">
        <is>
          <t/>
        </is>
      </c>
      <c r="CO199" t="inlineStr">
        <is>
          <t>súbor právnych predpisov upravujúcich voľný pohyb v rámci schengenského priestoru</t>
        </is>
      </c>
      <c r="CP199" s="2" t="inlineStr">
        <is>
          <t>schengenski pravni red</t>
        </is>
      </c>
      <c r="CQ199" s="2" t="inlineStr">
        <is>
          <t>4</t>
        </is>
      </c>
      <c r="CR199" s="2" t="inlineStr">
        <is>
          <t/>
        </is>
      </c>
      <c r="CS199" t="inlineStr">
        <is>
          <t>sestavljajo ga Schengenski sporazum [ &lt;a href="/entry/result/769093/all" id="ENTRY_TO_ENTRY_CONVERTER" target="_blank"&gt;IATE:769093&lt;/a&gt; ], Schengenska konvencija [ &lt;a href="/entry/result/836391/all" id="ENTRY_TO_ENTRY_CONVERTER" target="_blank"&gt;IATE:836391&lt;/a&gt; ] ter z njima povezane izjave in sklepi</t>
        </is>
      </c>
      <c r="CT199" s="2" t="inlineStr">
        <is>
          <t>Schengenregelverket</t>
        </is>
      </c>
      <c r="CU199" s="2" t="inlineStr">
        <is>
          <t>4</t>
        </is>
      </c>
      <c r="CV199" s="2" t="inlineStr">
        <is>
          <t/>
        </is>
      </c>
      <c r="CW199" t="inlineStr">
        <is>
          <t>Schengenavtalet och Schengenkonventionen samt därmed sammanhängade protokoll, avtal, beslut och förklaringar.</t>
        </is>
      </c>
    </row>
    <row r="200">
      <c r="A200" s="1" t="str">
        <f>HYPERLINK("https://iate.europa.eu/entry/result/135312/all", "135312")</f>
        <v>135312</v>
      </c>
      <c r="B200" t="inlineStr">
        <is>
          <t>TRANSPORT</t>
        </is>
      </c>
      <c r="C200" t="inlineStr">
        <is>
          <t>TRANSPORT</t>
        </is>
      </c>
      <c r="D200" t="inlineStr">
        <is>
          <t>no</t>
        </is>
      </c>
      <c r="E200" t="inlineStr">
        <is>
          <t/>
        </is>
      </c>
      <c r="F200" t="inlineStr">
        <is>
          <t/>
        </is>
      </c>
      <c r="G200" t="inlineStr">
        <is>
          <t/>
        </is>
      </c>
      <c r="H200" t="inlineStr">
        <is>
          <t/>
        </is>
      </c>
      <c r="I200" t="inlineStr">
        <is>
          <t/>
        </is>
      </c>
      <c r="J200" t="inlineStr">
        <is>
          <t/>
        </is>
      </c>
      <c r="K200" t="inlineStr">
        <is>
          <t/>
        </is>
      </c>
      <c r="L200" t="inlineStr">
        <is>
          <t/>
        </is>
      </c>
      <c r="M200" t="inlineStr">
        <is>
          <t/>
        </is>
      </c>
      <c r="N200" t="inlineStr">
        <is>
          <t/>
        </is>
      </c>
      <c r="O200" t="inlineStr">
        <is>
          <t/>
        </is>
      </c>
      <c r="P200" t="inlineStr">
        <is>
          <t/>
        </is>
      </c>
      <c r="Q200" t="inlineStr">
        <is>
          <t/>
        </is>
      </c>
      <c r="R200" s="2" t="inlineStr">
        <is>
          <t>Fluggast, der einen gebuchten Flug nicht antritt</t>
        </is>
      </c>
      <c r="S200" s="2" t="inlineStr">
        <is>
          <t>3</t>
        </is>
      </c>
      <c r="T200" s="2" t="inlineStr">
        <is>
          <t/>
        </is>
      </c>
      <c r="U200" t="inlineStr">
        <is>
          <t/>
        </is>
      </c>
      <c r="V200" s="2" t="inlineStr">
        <is>
          <t>μη εμφάνιση του επιβάτη</t>
        </is>
      </c>
      <c r="W200" s="2" t="inlineStr">
        <is>
          <t>3</t>
        </is>
      </c>
      <c r="X200" s="2" t="inlineStr">
        <is>
          <t/>
        </is>
      </c>
      <c r="Y200" t="inlineStr">
        <is>
          <t/>
        </is>
      </c>
      <c r="Z200" s="2" t="inlineStr">
        <is>
          <t>no show</t>
        </is>
      </c>
      <c r="AA200" s="2" t="inlineStr">
        <is>
          <t>3</t>
        </is>
      </c>
      <c r="AB200" s="2" t="inlineStr">
        <is>
          <t/>
        </is>
      </c>
      <c r="AC200" t="inlineStr">
        <is>
          <t/>
        </is>
      </c>
      <c r="AD200" s="2" t="inlineStr">
        <is>
          <t>pasajero ausente</t>
        </is>
      </c>
      <c r="AE200" s="2" t="inlineStr">
        <is>
          <t>3</t>
        </is>
      </c>
      <c r="AF200" s="2" t="inlineStr">
        <is>
          <t/>
        </is>
      </c>
      <c r="AG200" t="inlineStr">
        <is>
          <t/>
        </is>
      </c>
      <c r="AH200" t="inlineStr">
        <is>
          <t/>
        </is>
      </c>
      <c r="AI200" t="inlineStr">
        <is>
          <t/>
        </is>
      </c>
      <c r="AJ200" t="inlineStr">
        <is>
          <t/>
        </is>
      </c>
      <c r="AK200" t="inlineStr">
        <is>
          <t/>
        </is>
      </c>
      <c r="AL200" t="inlineStr">
        <is>
          <t/>
        </is>
      </c>
      <c r="AM200" t="inlineStr">
        <is>
          <t/>
        </is>
      </c>
      <c r="AN200" t="inlineStr">
        <is>
          <t/>
        </is>
      </c>
      <c r="AO200" t="inlineStr">
        <is>
          <t/>
        </is>
      </c>
      <c r="AP200" s="2" t="inlineStr">
        <is>
          <t>défection|
défaillant|
passager défaillant</t>
        </is>
      </c>
      <c r="AQ200" s="2" t="inlineStr">
        <is>
          <t>3|
3|
3</t>
        </is>
      </c>
      <c r="AR200" s="2" t="inlineStr">
        <is>
          <t xml:space="preserve">|
|
</t>
        </is>
      </c>
      <c r="AS200" t="inlineStr">
        <is>
          <t>se dit d'un voyageur qui n'utilise pas la réservation effectuée en sa faveur</t>
        </is>
      </c>
      <c r="AT200" t="inlineStr">
        <is>
          <t/>
        </is>
      </c>
      <c r="AU200" t="inlineStr">
        <is>
          <t/>
        </is>
      </c>
      <c r="AV200" t="inlineStr">
        <is>
          <t/>
        </is>
      </c>
      <c r="AW200" t="inlineStr">
        <is>
          <t/>
        </is>
      </c>
      <c r="AX200" t="inlineStr">
        <is>
          <t/>
        </is>
      </c>
      <c r="AY200" t="inlineStr">
        <is>
          <t/>
        </is>
      </c>
      <c r="AZ200" t="inlineStr">
        <is>
          <t/>
        </is>
      </c>
      <c r="BA200" t="inlineStr">
        <is>
          <t/>
        </is>
      </c>
      <c r="BB200" t="inlineStr">
        <is>
          <t/>
        </is>
      </c>
      <c r="BC200" t="inlineStr">
        <is>
          <t/>
        </is>
      </c>
      <c r="BD200" t="inlineStr">
        <is>
          <t/>
        </is>
      </c>
      <c r="BE200" t="inlineStr">
        <is>
          <t/>
        </is>
      </c>
      <c r="BF200" s="2" t="inlineStr">
        <is>
          <t>mancata presentazione all'imbarco</t>
        </is>
      </c>
      <c r="BG200" s="2" t="inlineStr">
        <is>
          <t>3</t>
        </is>
      </c>
      <c r="BH200" s="2" t="inlineStr">
        <is>
          <t/>
        </is>
      </c>
      <c r="BI200" t="inlineStr">
        <is>
          <t/>
        </is>
      </c>
      <c r="BJ200" t="inlineStr">
        <is>
          <t/>
        </is>
      </c>
      <c r="BK200" t="inlineStr">
        <is>
          <t/>
        </is>
      </c>
      <c r="BL200" t="inlineStr">
        <is>
          <t/>
        </is>
      </c>
      <c r="BM200" t="inlineStr">
        <is>
          <t/>
        </is>
      </c>
      <c r="BN200" t="inlineStr">
        <is>
          <t/>
        </is>
      </c>
      <c r="BO200" t="inlineStr">
        <is>
          <t/>
        </is>
      </c>
      <c r="BP200" t="inlineStr">
        <is>
          <t/>
        </is>
      </c>
      <c r="BQ200" t="inlineStr">
        <is>
          <t/>
        </is>
      </c>
      <c r="BR200" t="inlineStr">
        <is>
          <t/>
        </is>
      </c>
      <c r="BS200" t="inlineStr">
        <is>
          <t/>
        </is>
      </c>
      <c r="BT200" t="inlineStr">
        <is>
          <t/>
        </is>
      </c>
      <c r="BU200" t="inlineStr">
        <is>
          <t/>
        </is>
      </c>
      <c r="BV200" t="inlineStr">
        <is>
          <t/>
        </is>
      </c>
      <c r="BW200" t="inlineStr">
        <is>
          <t/>
        </is>
      </c>
      <c r="BX200" t="inlineStr">
        <is>
          <t/>
        </is>
      </c>
      <c r="BY200" t="inlineStr">
        <is>
          <t/>
        </is>
      </c>
      <c r="BZ200" t="inlineStr">
        <is>
          <t/>
        </is>
      </c>
      <c r="CA200" t="inlineStr">
        <is>
          <t/>
        </is>
      </c>
      <c r="CB200" t="inlineStr">
        <is>
          <t/>
        </is>
      </c>
      <c r="CC200" t="inlineStr">
        <is>
          <t/>
        </is>
      </c>
      <c r="CD200" s="2" t="inlineStr">
        <is>
          <t>desistência</t>
        </is>
      </c>
      <c r="CE200" s="2" t="inlineStr">
        <is>
          <t>3</t>
        </is>
      </c>
      <c r="CF200" s="2" t="inlineStr">
        <is>
          <t/>
        </is>
      </c>
      <c r="CG200" t="inlineStr">
        <is>
          <t/>
        </is>
      </c>
      <c r="CH200" t="inlineStr">
        <is>
          <t/>
        </is>
      </c>
      <c r="CI200" t="inlineStr">
        <is>
          <t/>
        </is>
      </c>
      <c r="CJ200" t="inlineStr">
        <is>
          <t/>
        </is>
      </c>
      <c r="CK200" t="inlineStr">
        <is>
          <t/>
        </is>
      </c>
      <c r="CL200" t="inlineStr">
        <is>
          <t/>
        </is>
      </c>
      <c r="CM200" t="inlineStr">
        <is>
          <t/>
        </is>
      </c>
      <c r="CN200" t="inlineStr">
        <is>
          <t/>
        </is>
      </c>
      <c r="CO200" t="inlineStr">
        <is>
          <t/>
        </is>
      </c>
      <c r="CP200" t="inlineStr">
        <is>
          <t/>
        </is>
      </c>
      <c r="CQ200" t="inlineStr">
        <is>
          <t/>
        </is>
      </c>
      <c r="CR200" t="inlineStr">
        <is>
          <t/>
        </is>
      </c>
      <c r="CS200" t="inlineStr">
        <is>
          <t/>
        </is>
      </c>
      <c r="CT200" t="inlineStr">
        <is>
          <t/>
        </is>
      </c>
      <c r="CU200" t="inlineStr">
        <is>
          <t/>
        </is>
      </c>
      <c r="CV200" t="inlineStr">
        <is>
          <t/>
        </is>
      </c>
      <c r="CW200" t="inlineStr">
        <is>
          <t/>
        </is>
      </c>
    </row>
    <row r="201">
      <c r="A201" s="1" t="str">
        <f>HYPERLINK("https://iate.europa.eu/entry/result/3582305/all", "3582305")</f>
        <v>3582305</v>
      </c>
      <c r="B201" t="inlineStr">
        <is>
          <t>SOCIAL QUESTIONS;EDUCATION AND COMMUNICATIONS</t>
        </is>
      </c>
      <c r="C201" t="inlineStr">
        <is>
          <t>SOCIAL QUESTIONS|migration|migration;SOCIAL QUESTIONS|social affairs|social problem|crime;EDUCATION AND COMMUNICATIONS|information and information processing|information|information system</t>
        </is>
      </c>
      <c r="D201" t="inlineStr">
        <is>
          <t>yes</t>
        </is>
      </c>
      <c r="E201" t="inlineStr">
        <is>
          <t/>
        </is>
      </c>
      <c r="F201" s="2" t="inlineStr">
        <is>
          <t>оправомощен орган</t>
        </is>
      </c>
      <c r="G201" s="2" t="inlineStr">
        <is>
          <t>3</t>
        </is>
      </c>
      <c r="H201" s="2" t="inlineStr">
        <is>
          <t/>
        </is>
      </c>
      <c r="I201" t="inlineStr">
        <is>
          <t>орган, оправомощен от държава членка като отговорен за предотвратяването, разкриването или разследването на терористични или други тежки престъпления</t>
        </is>
      </c>
      <c r="J201" s="2" t="inlineStr">
        <is>
          <t>určený orgán</t>
        </is>
      </c>
      <c r="K201" s="2" t="inlineStr">
        <is>
          <t>3</t>
        </is>
      </c>
      <c r="L201" s="2" t="inlineStr">
        <is>
          <t/>
        </is>
      </c>
      <c r="M201" t="inlineStr">
        <is>
          <t>orgán
určený členským státem jakožto orgán odpovědný za prevenci, odhalování nebo
vyšetřování teroristických trestných činů a jiných závažných trestných činů</t>
        </is>
      </c>
      <c r="N201" s="2" t="inlineStr">
        <is>
          <t>udpeget myndighed</t>
        </is>
      </c>
      <c r="O201" s="2" t="inlineStr">
        <is>
          <t>3</t>
        </is>
      </c>
      <c r="P201" s="2" t="inlineStr">
        <is>
          <t/>
        </is>
      </c>
      <c r="Q201" t="inlineStr">
        <is>
          <t>en myndighed, der er udpeget af en medlemsstat som ansvarlig for forebyggelse, afsløring eller efterforskning af terrorhandlinger eller andre alvorlige strafbare handlinger</t>
        </is>
      </c>
      <c r="R201" s="2" t="inlineStr">
        <is>
          <t>benannte Behörde</t>
        </is>
      </c>
      <c r="S201" s="2" t="inlineStr">
        <is>
          <t>3</t>
        </is>
      </c>
      <c r="T201" s="2" t="inlineStr">
        <is>
          <t/>
        </is>
      </c>
      <c r="U201" t="inlineStr">
        <is>
          <t>von einem Mitgliedstaat benannte Behörde, die für die Verhütung, Aufdeckung oder Untersuchung von terroristischen Straftaten oder sonstigen schweren Straftaten zuständig ist</t>
        </is>
      </c>
      <c r="V201" s="2" t="inlineStr">
        <is>
          <t>εντεταλμένη αρχή</t>
        </is>
      </c>
      <c r="W201" s="2" t="inlineStr">
        <is>
          <t>3</t>
        </is>
      </c>
      <c r="X201" s="2" t="inlineStr">
        <is>
          <t/>
        </is>
      </c>
      <c r="Y201" t="inlineStr">
        <is>
          <t/>
        </is>
      </c>
      <c r="Z201" s="2" t="inlineStr">
        <is>
          <t>designated authority</t>
        </is>
      </c>
      <c r="AA201" s="2" t="inlineStr">
        <is>
          <t>3</t>
        </is>
      </c>
      <c r="AB201" s="2" t="inlineStr">
        <is>
          <t/>
        </is>
      </c>
      <c r="AC201" t="inlineStr">
        <is>
          <t>authority designated by a Member State as responsible for the prevention, detection or investigation of terrorist offences or of other serious criminal offences</t>
        </is>
      </c>
      <c r="AD201" s="2" t="inlineStr">
        <is>
          <t>autoridad designada</t>
        </is>
      </c>
      <c r="AE201" s="2" t="inlineStr">
        <is>
          <t>3</t>
        </is>
      </c>
      <c r="AF201" s="2" t="inlineStr">
        <is>
          <t/>
        </is>
      </c>
      <c r="AG201" t="inlineStr">
        <is>
          <t>Autoridad designada por un Estado miembro para encargarse de la prevención, detección e investigación de delitos de terrorismo y otros delitos graves.</t>
        </is>
      </c>
      <c r="AH201" s="2" t="inlineStr">
        <is>
          <t>määratud asutus</t>
        </is>
      </c>
      <c r="AI201" s="2" t="inlineStr">
        <is>
          <t>3</t>
        </is>
      </c>
      <c r="AJ201" s="2" t="inlineStr">
        <is>
          <t/>
        </is>
      </c>
      <c r="AK201" t="inlineStr">
        <is>
          <t>asutus, mille liikmesriik on määranud vastutama terroriaktide ja muude raskete kuritegude ennetamise, avastamise või uurimise eest</t>
        </is>
      </c>
      <c r="AL201" s="2" t="inlineStr">
        <is>
          <t>nimetty viranomainen</t>
        </is>
      </c>
      <c r="AM201" s="2" t="inlineStr">
        <is>
          <t>3</t>
        </is>
      </c>
      <c r="AN201" s="2" t="inlineStr">
        <is>
          <t/>
        </is>
      </c>
      <c r="AO201" t="inlineStr">
        <is>
          <t>Viranomainen, joka on vastuussa terrorismirikosten tai muiden vakavien rikosten torjunnasta, havaitsemisesta tai tutkinnasta.</t>
        </is>
      </c>
      <c r="AP201" s="2" t="inlineStr">
        <is>
          <t>autorité désignée</t>
        </is>
      </c>
      <c r="AQ201" s="2" t="inlineStr">
        <is>
          <t>3</t>
        </is>
      </c>
      <c r="AR201" s="2" t="inlineStr">
        <is>
          <t/>
        </is>
      </c>
      <c r="AS201" t="inlineStr">
        <is>
          <t>autorité désignée par un État membre pour être chargée de la prévention ou de la détection des infractions terroristes ou d’autres infractions pénales graves, ou des enquêtes en la matière</t>
        </is>
      </c>
      <c r="AT201" s="2" t="inlineStr">
        <is>
          <t>údarás ainmnithe</t>
        </is>
      </c>
      <c r="AU201" s="2" t="inlineStr">
        <is>
          <t>3</t>
        </is>
      </c>
      <c r="AV201" s="2" t="inlineStr">
        <is>
          <t/>
        </is>
      </c>
      <c r="AW201" t="inlineStr">
        <is>
          <t/>
        </is>
      </c>
      <c r="AX201" s="2" t="inlineStr">
        <is>
          <t>imenovano tijelo</t>
        </is>
      </c>
      <c r="AY201" s="2" t="inlineStr">
        <is>
          <t>3</t>
        </is>
      </c>
      <c r="AZ201" s="2" t="inlineStr">
        <is>
          <t/>
        </is>
      </c>
      <c r="BA201" t="inlineStr">
        <is>
          <t>tijelo koje je imenovala država članica i koje je odgovorno za sprečavanje, otkrivanje ili istragu kaznenih djela terorizma ili drugih teških kaznenih djela</t>
        </is>
      </c>
      <c r="BB201" s="2" t="inlineStr">
        <is>
          <t>kijelölt hatóság</t>
        </is>
      </c>
      <c r="BC201" s="2" t="inlineStr">
        <is>
          <t>3</t>
        </is>
      </c>
      <c r="BD201" s="2" t="inlineStr">
        <is>
          <t/>
        </is>
      </c>
      <c r="BE201" t="inlineStr">
        <is>
          <t>a terrorista bűncselekmények vagy egyéb súlyos bűncselekmények megelőzéséért, felderítéséért és nyomozásáért felelős, valamely tagállam által kiejlölt hatóság</t>
        </is>
      </c>
      <c r="BF201" s="2" t="inlineStr">
        <is>
          <t>autorità designata</t>
        </is>
      </c>
      <c r="BG201" s="2" t="inlineStr">
        <is>
          <t>3</t>
        </is>
      </c>
      <c r="BH201" s="2" t="inlineStr">
        <is>
          <t/>
        </is>
      </c>
      <c r="BI201" t="inlineStr">
        <is>
          <t>autorità designata da uno Stato membro responsabile della prevenzione, dell’accertamento o dell’indagine di reati di terrorismo o altri reati gravi</t>
        </is>
      </c>
      <c r="BJ201" s="2" t="inlineStr">
        <is>
          <t>paskirtoji institucija</t>
        </is>
      </c>
      <c r="BK201" s="2" t="inlineStr">
        <is>
          <t>3</t>
        </is>
      </c>
      <c r="BL201" s="2" t="inlineStr">
        <is>
          <t/>
        </is>
      </c>
      <c r="BM201" t="inlineStr">
        <is>
          <t>valstybės narės paskirta institucija, atsakinga už teroristinių arba kitų sunkių nusikalstamų veikų prevenciją, atskleidimą arba tyrimą</t>
        </is>
      </c>
      <c r="BN201" s="2" t="inlineStr">
        <is>
          <t>izraudzītā iestāde</t>
        </is>
      </c>
      <c r="BO201" s="2" t="inlineStr">
        <is>
          <t>3</t>
        </is>
      </c>
      <c r="BP201" s="2" t="inlineStr">
        <is>
          <t/>
        </is>
      </c>
      <c r="BQ201" t="inlineStr">
        <is>
          <t>iestāde, ko dalībvalsts izraudzījusies kā atbildīgo par teroristu nodarījumu vai citu smagu noziedzīgu nodarījumu novēršanu, atklāšanu vai izmeklēšanu</t>
        </is>
      </c>
      <c r="BR201" s="2" t="inlineStr">
        <is>
          <t>awtorità maħtura</t>
        </is>
      </c>
      <c r="BS201" s="2" t="inlineStr">
        <is>
          <t>3</t>
        </is>
      </c>
      <c r="BT201" s="2" t="inlineStr">
        <is>
          <t/>
        </is>
      </c>
      <c r="BU201" t="inlineStr">
        <is>
          <t>awtorità maħtura minn Stat Membru skont l-Artikolu 29 bħala responsabbli għall-prevenzjoni, is-sejbien jew l-investigazzjoni ta’ reati terroristiċi jew ta’ reati kriminali serji oħra</t>
        </is>
      </c>
      <c r="BV201" s="2" t="inlineStr">
        <is>
          <t>aangewezen autoriteit</t>
        </is>
      </c>
      <c r="BW201" s="2" t="inlineStr">
        <is>
          <t>3</t>
        </is>
      </c>
      <c r="BX201" s="2" t="inlineStr">
        <is>
          <t/>
        </is>
      </c>
      <c r="BY201" t="inlineStr">
        <is>
          <t>een autoriteit die overeenkomstig artikel 29 door een lidstaat is aangewezen als verantwoordelijk voor het voorkomen, opsporen of onderzoeken van terroristische misdrijven of andere ernstige strafbare feiten</t>
        </is>
      </c>
      <c r="BZ201" s="2" t="inlineStr">
        <is>
          <t>wyznaczony organ</t>
        </is>
      </c>
      <c r="CA201" s="2" t="inlineStr">
        <is>
          <t>3</t>
        </is>
      </c>
      <c r="CB201" s="2" t="inlineStr">
        <is>
          <t/>
        </is>
      </c>
      <c r="CC201" t="inlineStr">
        <is>
          <t>organ wyznaczony przez państwo członkowskie zgodnie z art. 29 jako odpowiedzialny za zapobieganie przestępstwom terrorystycznym lub innym poważnym przestępstwom, za ich wykrywanie lub prowadzenie w ich sprawie postępowań przygotowawczych</t>
        </is>
      </c>
      <c r="CD201" s="2" t="inlineStr">
        <is>
          <t>autoridade designada</t>
        </is>
      </c>
      <c r="CE201" s="2" t="inlineStr">
        <is>
          <t>3</t>
        </is>
      </c>
      <c r="CF201" s="2" t="inlineStr">
        <is>
          <t/>
        </is>
      </c>
      <c r="CG201" t="inlineStr">
        <is>
          <t>Autoridade designada pelo Estados-Membro como responsável pela prevenção, deteção ou investigação de infrações terroristas ou outras infrações penais graves.</t>
        </is>
      </c>
      <c r="CH201" s="2" t="inlineStr">
        <is>
          <t>autoritate desemnată</t>
        </is>
      </c>
      <c r="CI201" s="2" t="inlineStr">
        <is>
          <t>3</t>
        </is>
      </c>
      <c r="CJ201" s="2" t="inlineStr">
        <is>
          <t/>
        </is>
      </c>
      <c r="CK201" t="inlineStr">
        <is>
          <t>autoritate desemnată de un stat membru drept responsabilă cu prevenirea, depistarea sau investigarea infracțiunilor de terorism sau a altor infracțiuni grave</t>
        </is>
      </c>
      <c r="CL201" s="2" t="inlineStr">
        <is>
          <t>určený orgán</t>
        </is>
      </c>
      <c r="CM201" s="2" t="inlineStr">
        <is>
          <t>3</t>
        </is>
      </c>
      <c r="CN201" s="2" t="inlineStr">
        <is>
          <t/>
        </is>
      </c>
      <c r="CO201" t="inlineStr">
        <is>
          <t>orgán, ktorý určil členský štát ako orgán zodpovedný za predchádzanie teroristickým trestným činom alebo iným závažným trestným činom, ich odhaľovanie alebo vyšetrovanie</t>
        </is>
      </c>
      <c r="CP201" s="2" t="inlineStr">
        <is>
          <t>imenovani organ</t>
        </is>
      </c>
      <c r="CQ201" s="2" t="inlineStr">
        <is>
          <t>3</t>
        </is>
      </c>
      <c r="CR201" s="2" t="inlineStr">
        <is>
          <t/>
        </is>
      </c>
      <c r="CS201" t="inlineStr">
        <is>
          <t>organ, ki ga država članica imenuje kot odgovornega za preprečevanje, odkrivanje ali preiskovanje terorističnih dejanj ali drugih hudih kaznivih dejanj</t>
        </is>
      </c>
      <c r="CT201" s="2" t="inlineStr">
        <is>
          <t>utsedd myndighet</t>
        </is>
      </c>
      <c r="CU201" s="2" t="inlineStr">
        <is>
          <t>3</t>
        </is>
      </c>
      <c r="CV201" s="2" t="inlineStr">
        <is>
          <t/>
        </is>
      </c>
      <c r="CW201" t="inlineStr">
        <is>
          <t>en myndighet som har utsetts av en medlemsstat som ansvarig för att förebygga, förhindra, upptäcka eller utreda terroristbrott eller andra grova brott</t>
        </is>
      </c>
    </row>
    <row r="202">
      <c r="A202" s="1" t="str">
        <f>HYPERLINK("https://iate.europa.eu/entry/result/767667/all", "767667")</f>
        <v>767667</v>
      </c>
      <c r="B202" t="inlineStr">
        <is>
          <t>SOCIAL QUESTIONS;TRANSPORT</t>
        </is>
      </c>
      <c r="C202" t="inlineStr">
        <is>
          <t>SOCIAL QUESTIONS|social affairs|leisure;TRANSPORT</t>
        </is>
      </c>
      <c r="D202" t="inlineStr">
        <is>
          <t>yes</t>
        </is>
      </c>
      <c r="E202" t="inlineStr">
        <is>
          <t/>
        </is>
      </c>
      <c r="F202" s="2" t="inlineStr">
        <is>
          <t>туристически пакет|
организирано туристическо пътуване с обща цена|
пакетно туристическо пътуване</t>
        </is>
      </c>
      <c r="G202" s="2" t="inlineStr">
        <is>
          <t>3|
4|
3</t>
        </is>
      </c>
      <c r="H202" s="2" t="inlineStr">
        <is>
          <t xml:space="preserve">|
|
</t>
        </is>
      </c>
      <c r="I202" t="inlineStr">
        <is>
          <t/>
        </is>
      </c>
      <c r="J202" s="2" t="inlineStr">
        <is>
          <t>souborné služby|
souborné služby pro cestovní ruch|
souborné služby pro cesty</t>
        </is>
      </c>
      <c r="K202" s="2" t="inlineStr">
        <is>
          <t>3|
2|
2</t>
        </is>
      </c>
      <c r="L202" s="2" t="inlineStr">
        <is>
          <t xml:space="preserve">|
|
</t>
        </is>
      </c>
      <c r="M202" t="inlineStr">
        <is>
          <t>kombinace alespoň dvou rozdílných typů cestovních služeb pro účely téže cesty nebo pobytu</t>
        </is>
      </c>
      <c r="N202" s="2" t="inlineStr">
        <is>
          <t>pakkerejse|
pakketur</t>
        </is>
      </c>
      <c r="O202" s="2" t="inlineStr">
        <is>
          <t>4|
4</t>
        </is>
      </c>
      <c r="P202" s="2" t="inlineStr">
        <is>
          <t xml:space="preserve">|
</t>
        </is>
      </c>
      <c r="Q202" t="inlineStr">
        <is>
          <t/>
        </is>
      </c>
      <c r="R202" s="2" t="inlineStr">
        <is>
          <t>Pauschalreise</t>
        </is>
      </c>
      <c r="S202" s="2" t="inlineStr">
        <is>
          <t>3</t>
        </is>
      </c>
      <c r="T202" s="2" t="inlineStr">
        <is>
          <t/>
        </is>
      </c>
      <c r="U202" t="inlineStr">
        <is>
          <t>im voraus festgelegte Verbindung von mindestens zwei der folgenden Dienstleistungen, die zu einem Gesamtpreis verkauft oder zum Verkauf angeboten wird: a) Beförderung, b) Unterbringung, c) andere touristische Dienstleistungen, die nicht Nebenleistungen von Beförderung oder Unterbringung sind und einen beträchtlichen Teil der Gesamtleistung ausmachen</t>
        </is>
      </c>
      <c r="V202" s="2" t="inlineStr">
        <is>
          <t>ταξιδιωτικό πακέτο|
οργανωμένο ταξίδι</t>
        </is>
      </c>
      <c r="W202" s="2" t="inlineStr">
        <is>
          <t>3|
3</t>
        </is>
      </c>
      <c r="X202" s="2" t="inlineStr">
        <is>
          <t xml:space="preserve">|
</t>
        </is>
      </c>
      <c r="Y202" t="inlineStr">
        <is>
          <t/>
        </is>
      </c>
      <c r="Z202" s="2" t="inlineStr">
        <is>
          <t>package travel|
package tour|
package|
inclusive tour</t>
        </is>
      </c>
      <c r="AA202" s="2" t="inlineStr">
        <is>
          <t>3|
3|
3|
1</t>
        </is>
      </c>
      <c r="AB202" s="2" t="inlineStr">
        <is>
          <t xml:space="preserve">|
|
|
</t>
        </is>
      </c>
      <c r="AC202" t="inlineStr">
        <is>
          <t>trip including a range of services (transport, accommodation, etc) arranged for a fixed price</t>
        </is>
      </c>
      <c r="AD202" s="2" t="inlineStr">
        <is>
          <t>viaje combinado|
paquete turístico</t>
        </is>
      </c>
      <c r="AE202" s="2" t="inlineStr">
        <is>
          <t>4|
3</t>
        </is>
      </c>
      <c r="AF202" s="2" t="inlineStr">
        <is>
          <t xml:space="preserve">|
</t>
        </is>
      </c>
      <c r="AG202" t="inlineStr">
        <is>
          <t>Combinación previa de transporte, alojamiento u otros servicios turísticos, "vendida u ofrecida a la venta con arreglo a un precio global, cuando dicha prestación sobrepase las veinticuatro horas o incluya una noche de estancia."</t>
        </is>
      </c>
      <c r="AH202" s="2" t="inlineStr">
        <is>
          <t>valmisreis|
ekskursioonipakett|
pakettreis</t>
        </is>
      </c>
      <c r="AI202" s="2" t="inlineStr">
        <is>
          <t>2|
2|
3</t>
        </is>
      </c>
      <c r="AJ202" s="2" t="inlineStr">
        <is>
          <t>|
|
preferred</t>
        </is>
      </c>
      <c r="AK202" t="inlineStr">
        <is>
          <t>Vähemalt kahe järgmise teenuse valmiskombinatsioon, mida müüakse või pakutakse müügiks summaarhinnaga, kui teenus hõlmab pikemat ajavahemikku kui 24 tundi või sisaldab öist majutust: &lt;br&gt; a) vedu; &lt;br&gt; b) majutus; &lt;br&gt; c) muud turismiteenused, mis pole seotud veo ega majutusega ja mis moodustavad pakettreisi olulise osa.</t>
        </is>
      </c>
      <c r="AL202" s="2" t="inlineStr">
        <is>
          <t>pakettimatka|
valmismatka|
matkapaketti</t>
        </is>
      </c>
      <c r="AM202" s="2" t="inlineStr">
        <is>
          <t>3|
3|
3</t>
        </is>
      </c>
      <c r="AN202" s="2" t="inlineStr">
        <is>
          <t xml:space="preserve">|
|
</t>
        </is>
      </c>
      <c r="AO202" t="inlineStr">
        <is>
          <t/>
        </is>
      </c>
      <c r="AP202" s="2" t="inlineStr">
        <is>
          <t>voyage à forfait|
circuit à forfait</t>
        </is>
      </c>
      <c r="AQ202" s="2" t="inlineStr">
        <is>
          <t>3|
3</t>
        </is>
      </c>
      <c r="AR202" s="2" t="inlineStr">
        <is>
          <t xml:space="preserve">|
</t>
        </is>
      </c>
      <c r="AS202" t="inlineStr">
        <is>
          <t>voyage comprenant un ensemble de prestations de services (transport, hébergement, restauration, visites, excursions, distractions, etc) proposé à prix fixe par un organisateur de voyages ou de séjours</t>
        </is>
      </c>
      <c r="AT202" s="2" t="inlineStr">
        <is>
          <t>taisteal lánáirithe|
turas láneagraithe</t>
        </is>
      </c>
      <c r="AU202" s="2" t="inlineStr">
        <is>
          <t>3|
3</t>
        </is>
      </c>
      <c r="AV202" s="2" t="inlineStr">
        <is>
          <t xml:space="preserve">|
</t>
        </is>
      </c>
      <c r="AW202" t="inlineStr">
        <is>
          <t/>
        </is>
      </c>
      <c r="AX202" s="2" t="inlineStr">
        <is>
          <t>paket-aranžman|
paušalno putovanje</t>
        </is>
      </c>
      <c r="AY202" s="2" t="inlineStr">
        <is>
          <t>3|
3</t>
        </is>
      </c>
      <c r="AZ202" s="2" t="inlineStr">
        <is>
          <t xml:space="preserve">|
</t>
        </is>
      </c>
      <c r="BA202" t="inlineStr">
        <is>
          <t>Paket aranžman (paušalno putovanje) jest unaprijed utvrđena kombinacija od najmanje dvije pojedinačne usluge koje se sastoje od prijevoza, smještaja ili drugih turističkih i ugostiteljskih usluga što čine cjelinu, a pružaju u vremenu dužem od 24 sata ili uključuju barem jedno noćenje, te se prodaju po ukupnoj unaprijed utvrđenoj (paušalnoj) cijeni.</t>
        </is>
      </c>
      <c r="BB202" s="2" t="inlineStr">
        <is>
          <t>szervezett utazás|
szervezett társasutazás|
utazási csomag</t>
        </is>
      </c>
      <c r="BC202" s="2" t="inlineStr">
        <is>
          <t>4|
3|
4</t>
        </is>
      </c>
      <c r="BD202" s="2" t="inlineStr">
        <is>
          <t>|
|
preferred</t>
        </is>
      </c>
      <c r="BE202" t="inlineStr">
        <is>
          <t>olyan utazási szolgáltatás, ahol az utazásszervező személyszállítási, szállás- és egyéb turisztikai szolgáltatások (így különösen étkezés, idegenvezetés, szórakoztató, illetve kulturális program) közül legalább kettőnek előre megállapított együttesét nyújtja</t>
        </is>
      </c>
      <c r="BF202" s="2" t="inlineStr">
        <is>
          <t>pacchetto turistico</t>
        </is>
      </c>
      <c r="BG202" s="2" t="inlineStr">
        <is>
          <t>4</t>
        </is>
      </c>
      <c r="BH202" s="2" t="inlineStr">
        <is>
          <t/>
        </is>
      </c>
      <c r="BI202" t="inlineStr">
        <is>
          <t>combinazione di almeno due tipi diversi di servizi turistici ai fini dello stesso viaggio o della stessa vacanza, a determinate condizioni</t>
        </is>
      </c>
      <c r="BJ202" s="2" t="inlineStr">
        <is>
          <t>kelionės paslaugų paketas|
organizuota turistinė kelionė</t>
        </is>
      </c>
      <c r="BK202" s="2" t="inlineStr">
        <is>
          <t>3|
3</t>
        </is>
      </c>
      <c r="BL202" s="2" t="inlineStr">
        <is>
          <t xml:space="preserve">|
</t>
        </is>
      </c>
      <c r="BM202" t="inlineStr">
        <is>
          <t>iš anksto už bendrą kainą parengtas arba siūlomas įsigyti turizmo paslaugų rinkinys, kurį sudaro (...) turizmo paslaugos (apgyvendinimo, vežimo, kita pagrindinę kelionės dalį sudaranti turizmo paslauga, nesusijusi su apgyvendinimu ar vežimu) arba į kurį yra įtraukta nakvynė</t>
        </is>
      </c>
      <c r="BN202" s="2" t="inlineStr">
        <is>
          <t>komplekss ceļojums</t>
        </is>
      </c>
      <c r="BO202" s="2" t="inlineStr">
        <is>
          <t>3</t>
        </is>
      </c>
      <c r="BP202" s="2" t="inlineStr">
        <is>
          <t/>
        </is>
      </c>
      <c r="BQ202" t="inlineStr">
        <is>
          <t>ceļojums, ko veido vairāki pakalpojumi (transports, izmitināšana utt.) un ko sniedz par vienu cenu</t>
        </is>
      </c>
      <c r="BR202" s="2" t="inlineStr">
        <is>
          <t>pakkett tal-ivvjaġġar</t>
        </is>
      </c>
      <c r="BS202" s="2" t="inlineStr">
        <is>
          <t>3</t>
        </is>
      </c>
      <c r="BT202" s="2" t="inlineStr">
        <is>
          <t/>
        </is>
      </c>
      <c r="BU202" t="inlineStr">
        <is>
          <t>vjaġġ organizzat li jinkludi wkoll servizzi bħat-trasport, l-akkomodazzjoni, ħarġiet jew attivitajiet oħra eċċ, kollox għal prezz fiss</t>
        </is>
      </c>
      <c r="BV202" s="2" t="inlineStr">
        <is>
          <t>geheel verzorgde reis|
pakketreis</t>
        </is>
      </c>
      <c r="BW202" s="2" t="inlineStr">
        <is>
          <t>3|
3</t>
        </is>
      </c>
      <c r="BX202" s="2" t="inlineStr">
        <is>
          <t xml:space="preserve">|
</t>
        </is>
      </c>
      <c r="BY202" t="inlineStr">
        <is>
          <t/>
        </is>
      </c>
      <c r="BZ202" s="2" t="inlineStr">
        <is>
          <t>impreza turystyczna</t>
        </is>
      </c>
      <c r="CA202" s="2" t="inlineStr">
        <is>
          <t>3</t>
        </is>
      </c>
      <c r="CB202" s="2" t="inlineStr">
        <is>
          <t/>
        </is>
      </c>
      <c r="CC202" t="inlineStr">
        <is>
          <t>co najmniej dwie usługi turystyczne tworzące jednolity program i objęte wspólną ceną, jeżeli usługi te obejmują nocleg lub trwają ponad 24 godziny albo jeżeli program przewiduje zmianę miejsca pobytu</t>
        </is>
      </c>
      <c r="CD202" s="2" t="inlineStr">
        <is>
          <t>pacote turístico|
viagem tudo incluído|
viagem organizada</t>
        </is>
      </c>
      <c r="CE202" s="2" t="inlineStr">
        <is>
          <t>3|
3|
3</t>
        </is>
      </c>
      <c r="CF202" s="2" t="inlineStr">
        <is>
          <t xml:space="preserve">|
|
</t>
        </is>
      </c>
      <c r="CG202" t="inlineStr">
        <is>
          <t>Nos termos da legislação que regula a prestação de determinados serviços turísticos (Directiva 90/314/CEE do Conselho, de 13 de Junho de 1990, relativa às viagens organizadas, férias organizadas e circuitos organizados e, em Portugal, Decreto-Lei n.º 198/93, de 13 de Agosto, sobre a actividade das agências de viagens e turismo, que transpõe para o ordenamento jurídico português a referida directiva), a viagem organizada, numa acepção lata - que inclui viagens, férias e circuitos organizados -, é aquela em que, por um preço global único, se combina previamente o transporte, o alojamento ou outros serviços turísticos não subsidiários destes, mas que representem parte significativa da viagem (ou em que se combinam pelo menos dois destes elementos).</t>
        </is>
      </c>
      <c r="CH202" s="2" t="inlineStr">
        <is>
          <t>pachet de servicii de călătorie</t>
        </is>
      </c>
      <c r="CI202" s="2" t="inlineStr">
        <is>
          <t>3</t>
        </is>
      </c>
      <c r="CJ202" s="2" t="inlineStr">
        <is>
          <t>preferred</t>
        </is>
      </c>
      <c r="CK202" t="inlineStr">
        <is>
          <t>combinație a cel puțin două tipuri diferite de servicii de călătorie destinate aceleiași călătorii sau vacanțe</t>
        </is>
      </c>
      <c r="CL202" s="2" t="inlineStr">
        <is>
          <t>balík výletných služieb|
balík služieb|
balík cestovných služieb</t>
        </is>
      </c>
      <c r="CM202" s="2" t="inlineStr">
        <is>
          <t>3|
3|
3</t>
        </is>
      </c>
      <c r="CN202" s="2" t="inlineStr">
        <is>
          <t xml:space="preserve">|
|
</t>
        </is>
      </c>
      <c r="CO202" t="inlineStr">
        <is>
          <t>cesta, v rámci ktorej sú služby (doprava, ubytovanie, atď.) dohodnuté za fixnú cenu</t>
        </is>
      </c>
      <c r="CP202" s="2" t="inlineStr">
        <is>
          <t>turistični paket|
paketno potovanje|
turistični aranžma</t>
        </is>
      </c>
      <c r="CQ202" s="2" t="inlineStr">
        <is>
          <t>3|
3|
3</t>
        </is>
      </c>
      <c r="CR202" s="2" t="inlineStr">
        <is>
          <t xml:space="preserve">|
|
</t>
        </is>
      </c>
      <c r="CS202" t="inlineStr">
        <is>
          <t>Pavšalni turistični proizvod, ki je kot osnovni proizvod organizatorja potovanj sestavljen iz več storitev (prevoz, namestitev, servis med potovanjem in po njem itd.) in se prodaja po končni ceni.</t>
        </is>
      </c>
      <c r="CT202" s="2" t="inlineStr">
        <is>
          <t>paketresa|
resepaket</t>
        </is>
      </c>
      <c r="CU202" s="2" t="inlineStr">
        <is>
          <t>3|
3</t>
        </is>
      </c>
      <c r="CV202" s="2" t="inlineStr">
        <is>
          <t xml:space="preserve">|
</t>
        </is>
      </c>
      <c r="CW202" t="inlineStr">
        <is>
          <t>"paketresa [...] (individuell) resa vars olika delmoment är noggrant förberedda av resebyrå e.d.; ofta med utförd hotellbokning o.d."</t>
        </is>
      </c>
    </row>
    <row r="203">
      <c r="A203" s="1" t="str">
        <f>HYPERLINK("https://iate.europa.eu/entry/result/903412/all", "903412")</f>
        <v>903412</v>
      </c>
      <c r="B203" t="inlineStr">
        <is>
          <t>SOCIAL QUESTIONS;PRODUCTION, TECHNOLOGY AND RESEARCH</t>
        </is>
      </c>
      <c r="C203" t="inlineStr">
        <is>
          <t>SOCIAL QUESTIONS|migration;PRODUCTION, TECHNOLOGY AND RESEARCH|technology and technical regulations</t>
        </is>
      </c>
      <c r="D203" t="inlineStr">
        <is>
          <t>no</t>
        </is>
      </c>
      <c r="E203" t="inlineStr">
        <is>
          <t/>
        </is>
      </c>
      <c r="F203" t="inlineStr">
        <is>
          <t/>
        </is>
      </c>
      <c r="G203" t="inlineStr">
        <is>
          <t/>
        </is>
      </c>
      <c r="H203" t="inlineStr">
        <is>
          <t/>
        </is>
      </c>
      <c r="I203" t="inlineStr">
        <is>
          <t/>
        </is>
      </c>
      <c r="J203" t="inlineStr">
        <is>
          <t/>
        </is>
      </c>
      <c r="K203" t="inlineStr">
        <is>
          <t/>
        </is>
      </c>
      <c r="L203" t="inlineStr">
        <is>
          <t/>
        </is>
      </c>
      <c r="M203" t="inlineStr">
        <is>
          <t/>
        </is>
      </c>
      <c r="N203" s="2" t="inlineStr">
        <is>
          <t>ikkemaskinlæsbart område</t>
        </is>
      </c>
      <c r="O203" s="2" t="inlineStr">
        <is>
          <t>4</t>
        </is>
      </c>
      <c r="P203" s="2" t="inlineStr">
        <is>
          <t/>
        </is>
      </c>
      <c r="Q203" t="inlineStr">
        <is>
          <t>Det område i et pas eller på et id-kort, der inspiceres med synet, og som indeholder personoplysninger, foto og sikkerhedsfeatures.</t>
        </is>
      </c>
      <c r="R203" s="2" t="inlineStr">
        <is>
          <t>Sichtzone</t>
        </is>
      </c>
      <c r="S203" s="2" t="inlineStr">
        <is>
          <t>3</t>
        </is>
      </c>
      <c r="T203" s="2" t="inlineStr">
        <is>
          <t/>
        </is>
      </c>
      <c r="U203" t="inlineStr">
        <is>
          <t/>
        </is>
      </c>
      <c r="V203" s="2" t="inlineStr">
        <is>
          <t>ζώνη οπτικής εξέτασης</t>
        </is>
      </c>
      <c r="W203" s="2" t="inlineStr">
        <is>
          <t>4</t>
        </is>
      </c>
      <c r="X203" s="2" t="inlineStr">
        <is>
          <t/>
        </is>
      </c>
      <c r="Y203" t="inlineStr">
        <is>
          <t/>
        </is>
      </c>
      <c r="Z203" s="2" t="inlineStr">
        <is>
          <t>visual inspection zone</t>
        </is>
      </c>
      <c r="AA203" s="2" t="inlineStr">
        <is>
          <t>1</t>
        </is>
      </c>
      <c r="AB203" s="2" t="inlineStr">
        <is>
          <t/>
        </is>
      </c>
      <c r="AC203" t="inlineStr">
        <is>
          <t/>
        </is>
      </c>
      <c r="AD203" t="inlineStr">
        <is>
          <t/>
        </is>
      </c>
      <c r="AE203" t="inlineStr">
        <is>
          <t/>
        </is>
      </c>
      <c r="AF203" t="inlineStr">
        <is>
          <t/>
        </is>
      </c>
      <c r="AG203" t="inlineStr">
        <is>
          <t/>
        </is>
      </c>
      <c r="AH203" t="inlineStr">
        <is>
          <t/>
        </is>
      </c>
      <c r="AI203" t="inlineStr">
        <is>
          <t/>
        </is>
      </c>
      <c r="AJ203" t="inlineStr">
        <is>
          <t/>
        </is>
      </c>
      <c r="AK203" t="inlineStr">
        <is>
          <t/>
        </is>
      </c>
      <c r="AL203" t="inlineStr">
        <is>
          <t/>
        </is>
      </c>
      <c r="AM203" t="inlineStr">
        <is>
          <t/>
        </is>
      </c>
      <c r="AN203" t="inlineStr">
        <is>
          <t/>
        </is>
      </c>
      <c r="AO203" t="inlineStr">
        <is>
          <t/>
        </is>
      </c>
      <c r="AP203" t="inlineStr">
        <is>
          <t/>
        </is>
      </c>
      <c r="AQ203" t="inlineStr">
        <is>
          <t/>
        </is>
      </c>
      <c r="AR203" t="inlineStr">
        <is>
          <t/>
        </is>
      </c>
      <c r="AS203" t="inlineStr">
        <is>
          <t/>
        </is>
      </c>
      <c r="AT203" t="inlineStr">
        <is>
          <t/>
        </is>
      </c>
      <c r="AU203" t="inlineStr">
        <is>
          <t/>
        </is>
      </c>
      <c r="AV203" t="inlineStr">
        <is>
          <t/>
        </is>
      </c>
      <c r="AW203" t="inlineStr">
        <is>
          <t/>
        </is>
      </c>
      <c r="AX203" t="inlineStr">
        <is>
          <t/>
        </is>
      </c>
      <c r="AY203" t="inlineStr">
        <is>
          <t/>
        </is>
      </c>
      <c r="AZ203" t="inlineStr">
        <is>
          <t/>
        </is>
      </c>
      <c r="BA203" t="inlineStr">
        <is>
          <t/>
        </is>
      </c>
      <c r="BB203" t="inlineStr">
        <is>
          <t/>
        </is>
      </c>
      <c r="BC203" t="inlineStr">
        <is>
          <t/>
        </is>
      </c>
      <c r="BD203" t="inlineStr">
        <is>
          <t/>
        </is>
      </c>
      <c r="BE203" t="inlineStr">
        <is>
          <t/>
        </is>
      </c>
      <c r="BF203" t="inlineStr">
        <is>
          <t/>
        </is>
      </c>
      <c r="BG203" t="inlineStr">
        <is>
          <t/>
        </is>
      </c>
      <c r="BH203" t="inlineStr">
        <is>
          <t/>
        </is>
      </c>
      <c r="BI203" t="inlineStr">
        <is>
          <t/>
        </is>
      </c>
      <c r="BJ203" t="inlineStr">
        <is>
          <t/>
        </is>
      </c>
      <c r="BK203" t="inlineStr">
        <is>
          <t/>
        </is>
      </c>
      <c r="BL203" t="inlineStr">
        <is>
          <t/>
        </is>
      </c>
      <c r="BM203" t="inlineStr">
        <is>
          <t/>
        </is>
      </c>
      <c r="BN203" t="inlineStr">
        <is>
          <t/>
        </is>
      </c>
      <c r="BO203" t="inlineStr">
        <is>
          <t/>
        </is>
      </c>
      <c r="BP203" t="inlineStr">
        <is>
          <t/>
        </is>
      </c>
      <c r="BQ203" t="inlineStr">
        <is>
          <t/>
        </is>
      </c>
      <c r="BR203" s="2" t="inlineStr">
        <is>
          <t>parti ta' spezzjoni viżwali</t>
        </is>
      </c>
      <c r="BS203" s="2" t="inlineStr">
        <is>
          <t>3</t>
        </is>
      </c>
      <c r="BT203" s="2" t="inlineStr">
        <is>
          <t/>
        </is>
      </c>
      <c r="BU203" t="inlineStr">
        <is>
          <t/>
        </is>
      </c>
      <c r="BV203" t="inlineStr">
        <is>
          <t/>
        </is>
      </c>
      <c r="BW203" t="inlineStr">
        <is>
          <t/>
        </is>
      </c>
      <c r="BX203" t="inlineStr">
        <is>
          <t/>
        </is>
      </c>
      <c r="BY203" t="inlineStr">
        <is>
          <t/>
        </is>
      </c>
      <c r="BZ203" t="inlineStr">
        <is>
          <t/>
        </is>
      </c>
      <c r="CA203" t="inlineStr">
        <is>
          <t/>
        </is>
      </c>
      <c r="CB203" t="inlineStr">
        <is>
          <t/>
        </is>
      </c>
      <c r="CC203" t="inlineStr">
        <is>
          <t/>
        </is>
      </c>
      <c r="CD203" s="2" t="inlineStr">
        <is>
          <t>ZIV|
zona de inspeção visual</t>
        </is>
      </c>
      <c r="CE203" s="2" t="inlineStr">
        <is>
          <t>3|
3</t>
        </is>
      </c>
      <c r="CF203" s="2" t="inlineStr">
        <is>
          <t xml:space="preserve">|
</t>
        </is>
      </c>
      <c r="CG203" t="inlineStr">
        <is>
          <t/>
        </is>
      </c>
      <c r="CH203" s="2" t="inlineStr">
        <is>
          <t>zonă de control vizual</t>
        </is>
      </c>
      <c r="CI203" s="2" t="inlineStr">
        <is>
          <t>3</t>
        </is>
      </c>
      <c r="CJ203" s="2" t="inlineStr">
        <is>
          <t/>
        </is>
      </c>
      <c r="CK203" t="inlineStr">
        <is>
          <t>parte superioară a unui document de călătorie cu citire optică (MRTD) care conține denumirea documentului, imaginea facială a titularului, date cu caracter personal și date cu privire la eliberarea și valabilitatea documentului</t>
        </is>
      </c>
      <c r="CL203" s="2" t="inlineStr">
        <is>
          <t>zóna pre vizuálnu kontrolu</t>
        </is>
      </c>
      <c r="CM203" s="2" t="inlineStr">
        <is>
          <t>3</t>
        </is>
      </c>
      <c r="CN203" s="2" t="inlineStr">
        <is>
          <t/>
        </is>
      </c>
      <c r="CO203" t="inlineStr">
        <is>
          <t>vrchná časť cestovného dokladu obsahujúca názov dokladu, podobu
držiteľa, osobné údaje a údaje týkajúce sa vydania a platnosti</t>
        </is>
      </c>
      <c r="CP203" t="inlineStr">
        <is>
          <t/>
        </is>
      </c>
      <c r="CQ203" t="inlineStr">
        <is>
          <t/>
        </is>
      </c>
      <c r="CR203" t="inlineStr">
        <is>
          <t/>
        </is>
      </c>
      <c r="CS203" t="inlineStr">
        <is>
          <t/>
        </is>
      </c>
      <c r="CT203" t="inlineStr">
        <is>
          <t/>
        </is>
      </c>
      <c r="CU203" t="inlineStr">
        <is>
          <t/>
        </is>
      </c>
      <c r="CV203" t="inlineStr">
        <is>
          <t/>
        </is>
      </c>
      <c r="CW203" t="inlineStr">
        <is>
          <t/>
        </is>
      </c>
    </row>
    <row r="204">
      <c r="A204" s="1" t="str">
        <f>HYPERLINK("https://iate.europa.eu/entry/result/3502378/all", "3502378")</f>
        <v>3502378</v>
      </c>
      <c r="B204" t="inlineStr">
        <is>
          <t>EDUCATION AND COMMUNICATIONS</t>
        </is>
      </c>
      <c r="C204" t="inlineStr">
        <is>
          <t>EDUCATION AND COMMUNICATIONS|information technology and data processing</t>
        </is>
      </c>
      <c r="D204" t="inlineStr">
        <is>
          <t>no</t>
        </is>
      </c>
      <c r="E204" t="inlineStr">
        <is>
          <t/>
        </is>
      </c>
      <c r="F204" t="inlineStr">
        <is>
          <t/>
        </is>
      </c>
      <c r="G204" t="inlineStr">
        <is>
          <t/>
        </is>
      </c>
      <c r="H204" t="inlineStr">
        <is>
          <t/>
        </is>
      </c>
      <c r="I204" t="inlineStr">
        <is>
          <t/>
        </is>
      </c>
      <c r="J204" t="inlineStr">
        <is>
          <t/>
        </is>
      </c>
      <c r="K204" t="inlineStr">
        <is>
          <t/>
        </is>
      </c>
      <c r="L204" t="inlineStr">
        <is>
          <t/>
        </is>
      </c>
      <c r="M204" t="inlineStr">
        <is>
          <t/>
        </is>
      </c>
      <c r="N204" t="inlineStr">
        <is>
          <t/>
        </is>
      </c>
      <c r="O204" t="inlineStr">
        <is>
          <t/>
        </is>
      </c>
      <c r="P204" t="inlineStr">
        <is>
          <t/>
        </is>
      </c>
      <c r="Q204" t="inlineStr">
        <is>
          <t/>
        </is>
      </c>
      <c r="R204" s="2" t="inlineStr">
        <is>
          <t>Sperrliste</t>
        </is>
      </c>
      <c r="S204" s="2" t="inlineStr">
        <is>
          <t>3</t>
        </is>
      </c>
      <c r="T204" s="2" t="inlineStr">
        <is>
          <t/>
        </is>
      </c>
      <c r="U204" t="inlineStr">
        <is>
          <t>von einer Zertifizierungsstelle signierte Liste gesperrter Zertifikate</t>
        </is>
      </c>
      <c r="V204" s="2" t="inlineStr">
        <is>
          <t>κατάλογος ανακληθέντων πιστοποιητικών|
ΚΑΠ</t>
        </is>
      </c>
      <c r="W204" s="2" t="inlineStr">
        <is>
          <t>3|
3</t>
        </is>
      </c>
      <c r="X204" s="2" t="inlineStr">
        <is>
          <t xml:space="preserve">|
</t>
        </is>
      </c>
      <c r="Y204" t="inlineStr">
        <is>
          <t>περιοδικός (ή έκτακτος) κατάλογος που εκδίδεται ηλεκτρονικά και είναι 
υπογεγραμμένος από μια αρχή πιστοποίησης, των πιστοποιητικών που έχουν ανακληθεί πριν από 
την ημερομηνία λήξης τους</t>
        </is>
      </c>
      <c r="Z204" s="2" t="inlineStr">
        <is>
          <t>CRL|
certification revocation list|
Certificate Revocation List</t>
        </is>
      </c>
      <c r="AA204" s="2" t="inlineStr">
        <is>
          <t>3|
3|
3</t>
        </is>
      </c>
      <c r="AB204" s="2" t="inlineStr">
        <is>
          <t xml:space="preserve">|
|
</t>
        </is>
      </c>
      <c r="AC204" t="inlineStr">
        <is>
          <t>file that contains a list of revoked certificates, their serial numbers, and their revocation dates</t>
        </is>
      </c>
      <c r="AD204" s="2" t="inlineStr">
        <is>
          <t>CRL|
lista de revocación de certificados</t>
        </is>
      </c>
      <c r="AE204" s="2" t="inlineStr">
        <is>
          <t>3|
3</t>
        </is>
      </c>
      <c r="AF204" s="2" t="inlineStr">
        <is>
          <t xml:space="preserve">|
</t>
        </is>
      </c>
      <c r="AG204" t="inlineStr">
        <is>
          <t>Mecanismo que permite verificar la validez de un certificado digital a través de listas emitidas por las autoridades oficiales de certificación.</t>
        </is>
      </c>
      <c r="AH204" s="2" t="inlineStr">
        <is>
          <t>tühistusloend|
CRL|
tühistatud sertifikaatide loend</t>
        </is>
      </c>
      <c r="AI204" s="2" t="inlineStr">
        <is>
          <t>3|
3|
3</t>
        </is>
      </c>
      <c r="AJ204" s="2" t="inlineStr">
        <is>
          <t xml:space="preserve">|
|
</t>
        </is>
      </c>
      <c r="AK204" t="inlineStr">
        <is>
          <t>avaldatud digitaalsigneeritud loetelu sertifitseerimiskeskuses tühistatud ja seega kehtetutest digitaalsertifikaatidest</t>
        </is>
      </c>
      <c r="AL204" s="2" t="inlineStr">
        <is>
          <t>varmenteiden sulkulista|
sulkulista</t>
        </is>
      </c>
      <c r="AM204" s="2" t="inlineStr">
        <is>
          <t>3|
3</t>
        </is>
      </c>
      <c r="AN204" s="2" t="inlineStr">
        <is>
          <t xml:space="preserve">|
</t>
        </is>
      </c>
      <c r="AO204" t="inlineStr">
        <is>
          <t/>
        </is>
      </c>
      <c r="AP204" s="2" t="inlineStr">
        <is>
          <t>liste de révocation des certificats|
liste de révocations de certificats|
LRC</t>
        </is>
      </c>
      <c r="AQ204" s="2" t="inlineStr">
        <is>
          <t>3|
3|
3</t>
        </is>
      </c>
      <c r="AR204" s="2" t="inlineStr">
        <is>
          <t xml:space="preserve">|
|
</t>
        </is>
      </c>
      <c r="AS204" t="inlineStr">
        <is>
          <t>liste des certificats révoqués</t>
        </is>
      </c>
      <c r="AT204" t="inlineStr">
        <is>
          <t/>
        </is>
      </c>
      <c r="AU204" t="inlineStr">
        <is>
          <t/>
        </is>
      </c>
      <c r="AV204" t="inlineStr">
        <is>
          <t/>
        </is>
      </c>
      <c r="AW204" t="inlineStr">
        <is>
          <t/>
        </is>
      </c>
      <c r="AX204" t="inlineStr">
        <is>
          <t/>
        </is>
      </c>
      <c r="AY204" t="inlineStr">
        <is>
          <t/>
        </is>
      </c>
      <c r="AZ204" t="inlineStr">
        <is>
          <t/>
        </is>
      </c>
      <c r="BA204" t="inlineStr">
        <is>
          <t/>
        </is>
      </c>
      <c r="BB204" t="inlineStr">
        <is>
          <t/>
        </is>
      </c>
      <c r="BC204" t="inlineStr">
        <is>
          <t/>
        </is>
      </c>
      <c r="BD204" t="inlineStr">
        <is>
          <t/>
        </is>
      </c>
      <c r="BE204" t="inlineStr">
        <is>
          <t/>
        </is>
      </c>
      <c r="BF204" s="2" t="inlineStr">
        <is>
          <t>elenco dei certificati ritirati</t>
        </is>
      </c>
      <c r="BG204" s="2" t="inlineStr">
        <is>
          <t>3</t>
        </is>
      </c>
      <c r="BH204" s="2" t="inlineStr">
        <is>
          <t/>
        </is>
      </c>
      <c r="BI204" t="inlineStr">
        <is>
          <t>consente di determinare se un certificato sia stato ritirato, sospeso o riattivato</t>
        </is>
      </c>
      <c r="BJ204" t="inlineStr">
        <is>
          <t/>
        </is>
      </c>
      <c r="BK204" t="inlineStr">
        <is>
          <t/>
        </is>
      </c>
      <c r="BL204" t="inlineStr">
        <is>
          <t/>
        </is>
      </c>
      <c r="BM204" t="inlineStr">
        <is>
          <t/>
        </is>
      </c>
      <c r="BN204" t="inlineStr">
        <is>
          <t/>
        </is>
      </c>
      <c r="BO204" t="inlineStr">
        <is>
          <t/>
        </is>
      </c>
      <c r="BP204" t="inlineStr">
        <is>
          <t/>
        </is>
      </c>
      <c r="BQ204" t="inlineStr">
        <is>
          <t/>
        </is>
      </c>
      <c r="BR204" t="inlineStr">
        <is>
          <t/>
        </is>
      </c>
      <c r="BS204" t="inlineStr">
        <is>
          <t/>
        </is>
      </c>
      <c r="BT204" t="inlineStr">
        <is>
          <t/>
        </is>
      </c>
      <c r="BU204" t="inlineStr">
        <is>
          <t/>
        </is>
      </c>
      <c r="BV204" s="2" t="inlineStr">
        <is>
          <t>lijst van ingetrokken certificaten</t>
        </is>
      </c>
      <c r="BW204" s="2" t="inlineStr">
        <is>
          <t>3</t>
        </is>
      </c>
      <c r="BX204" s="2" t="inlineStr">
        <is>
          <t/>
        </is>
      </c>
      <c r="BY204" t="inlineStr">
        <is>
          <t/>
        </is>
      </c>
      <c r="BZ204" t="inlineStr">
        <is>
          <t/>
        </is>
      </c>
      <c r="CA204" t="inlineStr">
        <is>
          <t/>
        </is>
      </c>
      <c r="CB204" t="inlineStr">
        <is>
          <t/>
        </is>
      </c>
      <c r="CC204" t="inlineStr">
        <is>
          <t/>
        </is>
      </c>
      <c r="CD204" t="inlineStr">
        <is>
          <t/>
        </is>
      </c>
      <c r="CE204" t="inlineStr">
        <is>
          <t/>
        </is>
      </c>
      <c r="CF204" t="inlineStr">
        <is>
          <t/>
        </is>
      </c>
      <c r="CG204" t="inlineStr">
        <is>
          <t/>
        </is>
      </c>
      <c r="CH204" s="2" t="inlineStr">
        <is>
          <t>lista certificatelor revocate|
CRL</t>
        </is>
      </c>
      <c r="CI204" s="2" t="inlineStr">
        <is>
          <t>3|
3</t>
        </is>
      </c>
      <c r="CJ204" s="2" t="inlineStr">
        <is>
          <t xml:space="preserve">|
</t>
        </is>
      </c>
      <c r="CK204" t="inlineStr">
        <is>
          <t>listă emisă periodic sau imediat, semnată electronic de către o 
autoritate, permiţând identificarea certificatelor care au fost revocate
 sau suspendate înainte de expirarea perioadei de validitate</t>
        </is>
      </c>
      <c r="CL204" s="2" t="inlineStr">
        <is>
          <t>zoznam zrušených certifikátov</t>
        </is>
      </c>
      <c r="CM204" s="2" t="inlineStr">
        <is>
          <t>3</t>
        </is>
      </c>
      <c r="CN204" s="2" t="inlineStr">
        <is>
          <t/>
        </is>
      </c>
      <c r="CO204" t="inlineStr">
        <is>
          <t>Elektronický dokument, ktorým vydavateľ certifikátov, ktorý spravuje tieto certifikáty, oznamuje predčasné ukončenie ich platnosti.</t>
        </is>
      </c>
      <c r="CP204" t="inlineStr">
        <is>
          <t/>
        </is>
      </c>
      <c r="CQ204" t="inlineStr">
        <is>
          <t/>
        </is>
      </c>
      <c r="CR204" t="inlineStr">
        <is>
          <t/>
        </is>
      </c>
      <c r="CS204" t="inlineStr">
        <is>
          <t/>
        </is>
      </c>
      <c r="CT204" t="inlineStr">
        <is>
          <t/>
        </is>
      </c>
      <c r="CU204" t="inlineStr">
        <is>
          <t/>
        </is>
      </c>
      <c r="CV204" t="inlineStr">
        <is>
          <t/>
        </is>
      </c>
      <c r="CW204" t="inlineStr">
        <is>
          <t/>
        </is>
      </c>
    </row>
    <row r="205">
      <c r="A205" s="1" t="str">
        <f>HYPERLINK("https://iate.europa.eu/entry/result/351424/all", "351424")</f>
        <v>351424</v>
      </c>
      <c r="B205" t="inlineStr">
        <is>
          <t>EDUCATION AND COMMUNICATIONS</t>
        </is>
      </c>
      <c r="C205" t="inlineStr">
        <is>
          <t>EDUCATION AND COMMUNICATIONS|information technology and data processing</t>
        </is>
      </c>
      <c r="D205" t="inlineStr">
        <is>
          <t>yes</t>
        </is>
      </c>
      <c r="E205" t="inlineStr">
        <is>
          <t/>
        </is>
      </c>
      <c r="F205" s="2" t="inlineStr">
        <is>
          <t>процент на лъжливо отрицателно приемане|
грешка от първи род|
вероятност за лъжливо отрицателно приемане|
FRR</t>
        </is>
      </c>
      <c r="G205" s="2" t="inlineStr">
        <is>
          <t>3|
3|
3|
3</t>
        </is>
      </c>
      <c r="H205" s="2" t="inlineStr">
        <is>
          <t xml:space="preserve">|
|
|
</t>
        </is>
      </c>
      <c r="I205" t="inlineStr">
        <is>
          <t>вероятността дадена биометрична система да сгреши при отказ на достъп</t>
        </is>
      </c>
      <c r="J205" s="2" t="inlineStr">
        <is>
          <t>míra chybného odmítnutí</t>
        </is>
      </c>
      <c r="K205" s="2" t="inlineStr">
        <is>
          <t>2</t>
        </is>
      </c>
      <c r="L205" s="2" t="inlineStr">
        <is>
          <t/>
        </is>
      </c>
      <c r="M205" t="inlineStr">
        <is>
          <t>pravděpodobnost, že systém povede k chybnému odmítnutí. K chybnému odmítnutí dojde tehdy, není-li určitá osoba ztotožněna s existující biometrickou šablonou. Nazývá se rovněž falešně negativním výsledkem</t>
        </is>
      </c>
      <c r="N205" s="2" t="inlineStr">
        <is>
          <t>procentsats for falsk afvisning|
falsk negativ-rate|
FRR</t>
        </is>
      </c>
      <c r="O205" s="2" t="inlineStr">
        <is>
          <t>3|
3|
3</t>
        </is>
      </c>
      <c r="P205" s="2" t="inlineStr">
        <is>
          <t xml:space="preserve">|
|
</t>
        </is>
      </c>
      <c r="Q205" t="inlineStr">
        <is>
          <t>sandsynligheden for, at systemet foretager en falsk afvisning</t>
        </is>
      </c>
      <c r="R205" s="2" t="inlineStr">
        <is>
          <t>FRR|
Falschrückweisungsrate</t>
        </is>
      </c>
      <c r="S205" s="2" t="inlineStr">
        <is>
          <t>2|
3</t>
        </is>
      </c>
      <c r="T205" s="2" t="inlineStr">
        <is>
          <t xml:space="preserve">|
</t>
        </is>
      </c>
      <c r="U205" t="inlineStr">
        <is>
          <t>die Wahrscheinlichkeit, mit der eine Person irrtümlich durch ein Biometriesystem zurückgewiesen wird, obwohl sie eine Zugangsberechtigung hat</t>
        </is>
      </c>
      <c r="V205" s="2" t="inlineStr">
        <is>
          <t>επίπεδο εσφαλμένης απόρριψης|
δείκτης λανθασμένης απόρριψης|
ποσοστό εσφαλμένης απόρριψης</t>
        </is>
      </c>
      <c r="W205" s="2" t="inlineStr">
        <is>
          <t>3|
3|
3</t>
        </is>
      </c>
      <c r="X205" s="2" t="inlineStr">
        <is>
          <t xml:space="preserve">|
|
</t>
        </is>
      </c>
      <c r="Y205" t="inlineStr">
        <is>
          <t/>
        </is>
      </c>
      <c r="Z205" s="2" t="inlineStr">
        <is>
          <t>false rejection rate|
insult rate|
FRR|
type I error|
false reject rate</t>
        </is>
      </c>
      <c r="AA205" s="2" t="inlineStr">
        <is>
          <t>3|
3|
3|
3|
3</t>
        </is>
      </c>
      <c r="AB205" s="2" t="inlineStr">
        <is>
          <t xml:space="preserve">|
|
|
|
</t>
        </is>
      </c>
      <c r="AC205" t="inlineStr">
        <is>
          <t>measure of biometric accuracy given as rate of rejecting authorised persons and representing the probability that a biometric system will incorrectly reject an input as a negative match</t>
        </is>
      </c>
      <c r="AD205" s="2" t="inlineStr">
        <is>
          <t>tasa de error tipo I|
tasa de falso negativo|
tasa de falso rechazo</t>
        </is>
      </c>
      <c r="AE205" s="2" t="inlineStr">
        <is>
          <t>2|
3|
3</t>
        </is>
      </c>
      <c r="AF205" s="2" t="inlineStr">
        <is>
          <t xml:space="preserve">|
|
</t>
        </is>
      </c>
      <c r="AG205" t="inlineStr">
        <is>
          <t>En un estudio de investigación, el error tipo I es el error que se comete cuando el investigador rechaza la hipótesis nula (en el caso de la biometría, la correspondencia de la persona considerada con su perfil registrado) siendo ésta verdadera.</t>
        </is>
      </c>
      <c r="AH205" s="2" t="inlineStr">
        <is>
          <t>väära tõrjumise määr</t>
        </is>
      </c>
      <c r="AI205" s="2" t="inlineStr">
        <is>
          <t>3</t>
        </is>
      </c>
      <c r="AJ205" s="2" t="inlineStr">
        <is>
          <t/>
        </is>
      </c>
      <c r="AK205" t="inlineStr">
        <is>
          <t>tõenäosus, et süsteem ei suuda seostada üksikisikut tema olemasoleva biomeetrilise malliga</t>
        </is>
      </c>
      <c r="AL205" s="2" t="inlineStr">
        <is>
          <t>väärin perustein tapahtuvan hylkäämisen aste|
väärien hylkäyksien määrä|
FRR</t>
        </is>
      </c>
      <c r="AM205" s="2" t="inlineStr">
        <is>
          <t>3|
3|
3</t>
        </is>
      </c>
      <c r="AN205" s="2" t="inlineStr">
        <is>
          <t xml:space="preserve">|
|
</t>
        </is>
      </c>
      <c r="AO205" t="inlineStr">
        <is>
          <t>järjestelmän tuottamat virheelliset hylkäykset eli väärät negatiiviset tulokset</t>
        </is>
      </c>
      <c r="AP205" s="2" t="inlineStr">
        <is>
          <t>T.F.R.|
taux de faux négatifs|
taux de faux rejets</t>
        </is>
      </c>
      <c r="AQ205" s="2" t="inlineStr">
        <is>
          <t>3|
3|
3</t>
        </is>
      </c>
      <c r="AR205" s="2" t="inlineStr">
        <is>
          <t xml:space="preserve">|
|
</t>
        </is>
      </c>
      <c r="AS205" t="inlineStr">
        <is>
          <t>pourcentage relatif au fait qu'un utilisateur valide est incorrectement traité (rejet) dans une procédure d'authentification par détection biométrique.</t>
        </is>
      </c>
      <c r="AT205" s="2" t="inlineStr">
        <is>
          <t>ráta diúltaithe bhréagaigh|
FRR</t>
        </is>
      </c>
      <c r="AU205" s="2" t="inlineStr">
        <is>
          <t>3|
3</t>
        </is>
      </c>
      <c r="AV205" s="2" t="inlineStr">
        <is>
          <t xml:space="preserve">|
</t>
        </is>
      </c>
      <c r="AW205" t="inlineStr">
        <is>
          <t/>
        </is>
      </c>
      <c r="AX205" t="inlineStr">
        <is>
          <t/>
        </is>
      </c>
      <c r="AY205" t="inlineStr">
        <is>
          <t/>
        </is>
      </c>
      <c r="AZ205" t="inlineStr">
        <is>
          <t/>
        </is>
      </c>
      <c r="BA205" t="inlineStr">
        <is>
          <t/>
        </is>
      </c>
      <c r="BB205" s="2" t="inlineStr">
        <is>
          <t>FRR|
téves elutasítási arány</t>
        </is>
      </c>
      <c r="BC205" s="2" t="inlineStr">
        <is>
          <t>4|
4</t>
        </is>
      </c>
      <c r="BD205" s="2" t="inlineStr">
        <is>
          <t xml:space="preserve">|
</t>
        </is>
      </c>
      <c r="BE205" t="inlineStr">
        <is>
          <t>annak a valószínűsége, hogy a rendszer tévesen utasít el valakit, azaz az egyént nem rendeli hozzá a saját meglévő biometrikus sablonjához</t>
        </is>
      </c>
      <c r="BF205" s="2" t="inlineStr">
        <is>
          <t>FRR|
percentuale di falsi rifiuti</t>
        </is>
      </c>
      <c r="BG205" s="2" t="inlineStr">
        <is>
          <t>3|
3</t>
        </is>
      </c>
      <c r="BH205" s="2" t="inlineStr">
        <is>
          <t xml:space="preserve">|
</t>
        </is>
      </c>
      <c r="BI205" t="inlineStr">
        <is>
          <t>&lt;div&gt;
casi in cui utenti autorizzati vengono respinti per errore, e misura in 
pratica il tasso di probabilità che il sistema biometrico non riesca a riconoscere 
le persone autorizzate&lt;br&gt;&lt;/div&gt;</t>
        </is>
      </c>
      <c r="BJ205" s="2" t="inlineStr">
        <is>
          <t>klaidingo atmetimo rodiklis</t>
        </is>
      </c>
      <c r="BK205" s="2" t="inlineStr">
        <is>
          <t>3</t>
        </is>
      </c>
      <c r="BL205" s="2" t="inlineStr">
        <is>
          <t/>
        </is>
      </c>
      <c r="BM205" t="inlineStr">
        <is>
          <t>bandymų, kai biometrijos sistema, palyginusi asmens biometrinius duomenis su saugomais nepatvirtina esamo tapatybės sutapimo, ir visų sąžiningų bandymų santykinė dalis</t>
        </is>
      </c>
      <c r="BN205" s="2" t="inlineStr">
        <is>
          <t>kļūdainu noraidījumu koeficients</t>
        </is>
      </c>
      <c r="BO205" s="2" t="inlineStr">
        <is>
          <t>3</t>
        </is>
      </c>
      <c r="BP205" s="2" t="inlineStr">
        <is>
          <t/>
        </is>
      </c>
      <c r="BQ205" t="inlineStr">
        <is>
          <t>iespēja, ka sistēma veiks kļūdainu noraidījumu</t>
        </is>
      </c>
      <c r="BR205" s="2" t="inlineStr">
        <is>
          <t>rata ta’ rifjuti foloz|
FRR</t>
        </is>
      </c>
      <c r="BS205" s="2" t="inlineStr">
        <is>
          <t>3|
3</t>
        </is>
      </c>
      <c r="BT205" s="2" t="inlineStr">
        <is>
          <t xml:space="preserve">|
</t>
        </is>
      </c>
      <c r="BU205" t="inlineStr">
        <is>
          <t>il-probabbiltà li s-sistema tipproduċi rifjut falz, jiġifieri meta s-sistema ma jirnexxilhiex tqabbel individwu mal-mudell eżistenti tiegħu stess</t>
        </is>
      </c>
      <c r="BV205" s="2" t="inlineStr">
        <is>
          <t>foutieve verwerping|
FRR|
false reject rate|
percentage onterechte weigeringen</t>
        </is>
      </c>
      <c r="BW205" s="2" t="inlineStr">
        <is>
          <t>3|
3|
3|
2</t>
        </is>
      </c>
      <c r="BX205" s="2" t="inlineStr">
        <is>
          <t xml:space="preserve">|
|
|
</t>
        </is>
      </c>
      <c r="BY205" t="inlineStr">
        <is>
          <t>kans dat een biometrisch systeem een input ten onrechte weigert</t>
        </is>
      </c>
      <c r="BZ205" s="2" t="inlineStr">
        <is>
          <t>wskaźnik błędnych odrzuceń</t>
        </is>
      </c>
      <c r="CA205" s="2" t="inlineStr">
        <is>
          <t>3</t>
        </is>
      </c>
      <c r="CB205" s="2" t="inlineStr">
        <is>
          <t/>
        </is>
      </c>
      <c r="CC205" t="inlineStr">
        <is>
          <t>odrzucenie autentycznej transakcji, tzn. negatywna weryfikacja próbki pochodzącej z właściwej klasy</t>
        </is>
      </c>
      <c r="CD205" s="2" t="inlineStr">
        <is>
          <t>erro do tipo I|
taxa de falsa rejeição</t>
        </is>
      </c>
      <c r="CE205" s="2" t="inlineStr">
        <is>
          <t>3|
3</t>
        </is>
      </c>
      <c r="CF205" s="2" t="inlineStr">
        <is>
          <t xml:space="preserve">|
</t>
        </is>
      </c>
      <c r="CG205" t="inlineStr">
        <is>
          <t>Erro que consiste em rejeitar a hipótese nula quando a mesma é verdadeira.</t>
        </is>
      </c>
      <c r="CH205" s="2" t="inlineStr">
        <is>
          <t>rata falselor respingeri|
rată de rejecție falsă|
FRR</t>
        </is>
      </c>
      <c r="CI205" s="2" t="inlineStr">
        <is>
          <t>3|
3|
3</t>
        </is>
      </c>
      <c r="CJ205" s="2" t="inlineStr">
        <is>
          <t xml:space="preserve">|
|
</t>
        </is>
      </c>
      <c r="CK205" t="inlineStr">
        <is>
          <t/>
        </is>
      </c>
      <c r="CL205" s="2" t="inlineStr">
        <is>
          <t>pravdepodobnosť chybného zamietnutia</t>
        </is>
      </c>
      <c r="CM205" s="2" t="inlineStr">
        <is>
          <t>3</t>
        </is>
      </c>
      <c r="CN205" s="2" t="inlineStr">
        <is>
          <t/>
        </is>
      </c>
      <c r="CO205" t="inlineStr">
        <is>
          <t>pravdepodobnosť, že systém spôsobí nesprávne zamietnutie, t. j. nenájde zhodu medzi osobou a jej vlastným existujúcim biometrickým vzorom</t>
        </is>
      </c>
      <c r="CP205" s="2" t="inlineStr">
        <is>
          <t>stopnja napačne zavrnitve|
delež napačnih zavrnitev</t>
        </is>
      </c>
      <c r="CQ205" s="2" t="inlineStr">
        <is>
          <t>3|
3</t>
        </is>
      </c>
      <c r="CR205" s="2" t="inlineStr">
        <is>
          <t xml:space="preserve">|
</t>
        </is>
      </c>
      <c r="CS205" t="inlineStr">
        <is>
          <t>Verjetnost napačne zavrnitve v &lt;i&gt;biometričnem sistemu&lt;/i&gt; [ &lt;a href="/entry/result/2229128/all" id="ENTRY_TO_ENTRY_CONVERTER" target="_blank"&gt;IATE:2229128&lt;/a&gt; ].</t>
        </is>
      </c>
      <c r="CT205" s="2" t="inlineStr">
        <is>
          <t>grad av felaktiga avvisanden|
fel av typ I</t>
        </is>
      </c>
      <c r="CU205" s="2" t="inlineStr">
        <is>
          <t>3|
3</t>
        </is>
      </c>
      <c r="CV205" s="2" t="inlineStr">
        <is>
          <t xml:space="preserve">|
</t>
        </is>
      </c>
      <c r="CW205" t="inlineStr">
        <is>
          <t>det fel som innebär att man förkastar nollhypotesen om den är sann</t>
        </is>
      </c>
    </row>
    <row r="206">
      <c r="A206" s="1" t="str">
        <f>HYPERLINK("https://iate.europa.eu/entry/result/3546968/all", "3546968")</f>
        <v>3546968</v>
      </c>
      <c r="B206" t="inlineStr">
        <is>
          <t>SOCIAL QUESTIONS</t>
        </is>
      </c>
      <c r="C206" t="inlineStr">
        <is>
          <t>SOCIAL QUESTIONS|migration</t>
        </is>
      </c>
      <c r="D206" t="inlineStr">
        <is>
          <t>yes</t>
        </is>
      </c>
      <c r="E206" t="inlineStr">
        <is>
          <t/>
        </is>
      </c>
      <c r="F206" s="2" t="inlineStr">
        <is>
          <t>еМЧДП|
електронен машинночетим документ за пътуване</t>
        </is>
      </c>
      <c r="G206" s="2" t="inlineStr">
        <is>
          <t>3|
3</t>
        </is>
      </c>
      <c r="H206" s="2" t="inlineStr">
        <is>
          <t xml:space="preserve">|
</t>
        </is>
      </c>
      <c r="I206" t="inlineStr">
        <is>
          <t/>
        </is>
      </c>
      <c r="J206" s="2" t="inlineStr">
        <is>
          <t>elektronický strojově čitelný cestovní doklad</t>
        </is>
      </c>
      <c r="K206" s="2" t="inlineStr">
        <is>
          <t>3</t>
        </is>
      </c>
      <c r="L206" s="2" t="inlineStr">
        <is>
          <t/>
        </is>
      </c>
      <c r="M206" t="inlineStr">
        <is>
          <t>&lt;a href="https://iate.europa.eu/entry/result/924607/cs" target="_blank"&gt;strojově čitelný cestovní doklad &lt;/a&gt;obsahující mirkočip, na němž jsou uloženy zakódované údaje z úvodní strany cestovního dokladu a fotografie držitele dokladu</t>
        </is>
      </c>
      <c r="N206" s="2" t="inlineStr">
        <is>
          <t>eMRTD|
elektronisk maskinlæsbart rejsedokument</t>
        </is>
      </c>
      <c r="O206" s="2" t="inlineStr">
        <is>
          <t>3|
3</t>
        </is>
      </c>
      <c r="P206" s="2" t="inlineStr">
        <is>
          <t xml:space="preserve">|
</t>
        </is>
      </c>
      <c r="Q206" t="inlineStr">
        <is>
          <t>maskinlæsbart rejsedokument, der indeholder en mikrochip, som lagrer krypterede data fra rejsedokumentets dataside og indehaverens foto</t>
        </is>
      </c>
      <c r="R206" s="2" t="inlineStr">
        <is>
          <t>elektronisches maschinenlesbares Reisedokument|
eMRTD</t>
        </is>
      </c>
      <c r="S206" s="2" t="inlineStr">
        <is>
          <t>3|
3</t>
        </is>
      </c>
      <c r="T206" s="2" t="inlineStr">
        <is>
          <t xml:space="preserve">|
</t>
        </is>
      </c>
      <c r="U206" t="inlineStr">
        <is>
          <t>maschinenlesbares Reisedokument 
&lt;sup&gt;1&lt;/sup&gt; mit Mikrochip für Datenspeicherung 
&lt;p&gt;&lt;sup&gt;1&lt;/sup&gt; maschinenlesbares Reisedokument &lt;a href="/entry/result/924607&lt;&gt;&lt;&gt;&lt;&gt;&lt;&gt;&lt;&gt;&lt;&gt;&lt;&gt;&lt;&gt;&lt;&gt;&lt;/all" id="ENTRY_TO_ENTRY_CONVERTER" target="_blank"&gt;IATE:924607&amp;lt;&amp;gt;&amp;lt;&amp;gt;&amp;lt;&amp;gt;&amp;lt;&amp;gt;&amp;lt;&amp;gt;&amp;lt;&amp;gt;&amp;lt;&amp;gt;&amp;lt;&amp;gt;&amp;lt;&amp;gt;&amp;lt;&lt;/a&gt;&amp;gt;&lt;/p&gt;</t>
        </is>
      </c>
      <c r="V206" s="2" t="inlineStr">
        <is>
          <t>e-MRTD|
ηλεκτρονικό μηχανικώς αναγνώσιμου ταξιδιωτικό έγγραφο</t>
        </is>
      </c>
      <c r="W206" s="2" t="inlineStr">
        <is>
          <t>3|
3</t>
        </is>
      </c>
      <c r="X206" s="2" t="inlineStr">
        <is>
          <t xml:space="preserve">|
</t>
        </is>
      </c>
      <c r="Y206" t="inlineStr">
        <is>
          <t>&lt;a href="https://iate.europa.eu/entry/result/924607" target="_blank"&gt;μηχανικώς αναγνώσιμο ταξιδιωτικό έγγραφο&lt;/a&gt; που περιλαμβάνει μικροτσιπ, στο οποίο αποθηκεύονται κρυπτογραφημένα κάποια από τα δεδομένα της σελίδας δεδομένων του ταξιδιωτικού εγγράφου καθώς και η φωτογραφία του κατόχου αυτού</t>
        </is>
      </c>
      <c r="Z206" s="2" t="inlineStr">
        <is>
          <t>eMRTD|
e-MRTD|
electronic machine readable travel document</t>
        </is>
      </c>
      <c r="AA206" s="2" t="inlineStr">
        <is>
          <t>3|
1|
3</t>
        </is>
      </c>
      <c r="AB206" s="2" t="inlineStr">
        <is>
          <t xml:space="preserve">|
|
</t>
        </is>
      </c>
      <c r="AC206" t="inlineStr">
        <is>
          <t>&lt;a href="https://iate.europa.eu/entry/result/924607/en" target="_blank"&gt;machine readable travel document&lt;/a&gt; containing a microchip which stores encrypted data from the travel document data page and the holder's photograph</t>
        </is>
      </c>
      <c r="AD206" s="2" t="inlineStr">
        <is>
          <t>e-DVLM|
documento de viaje de lectura mecánica electrónico</t>
        </is>
      </c>
      <c r="AE206" s="2" t="inlineStr">
        <is>
          <t>3|
3</t>
        </is>
      </c>
      <c r="AF206" s="2" t="inlineStr">
        <is>
          <t xml:space="preserve">|
</t>
        </is>
      </c>
      <c r="AG206" t="inlineStr">
        <is>
          <t>Documento de viaje legible mecánicamente que incorpora un circuito integrado sin contacto (microchip) para el almacenamiento de datos, y que permite la identificación biométrica de su titular.</t>
        </is>
      </c>
      <c r="AH206" s="2" t="inlineStr">
        <is>
          <t>elektrooniliselt masinloetav reisidokument</t>
        </is>
      </c>
      <c r="AI206" s="2" t="inlineStr">
        <is>
          <t>3</t>
        </is>
      </c>
      <c r="AJ206" s="2" t="inlineStr">
        <is>
          <t/>
        </is>
      </c>
      <c r="AK206" t="inlineStr">
        <is>
          <t>&lt;i&gt;masinloetav reisidokument&lt;/i&gt; &lt;a href="/entry/result/924607/all" id="ENTRY_TO_ENTRY_CONVERTER" target="_blank"&gt;IATE:924607&lt;/a&gt;, mis sisaldab mikrokiipi, kuhu on salvestatud krüpteeritud andmed reisidokumendi isikuandmelehelt ja dokumendi kasutaja näokujutis</t>
        </is>
      </c>
      <c r="AL206" s="2" t="inlineStr">
        <is>
          <t>sirullinen koneluettava matkustusasiakirja</t>
        </is>
      </c>
      <c r="AM206" s="2" t="inlineStr">
        <is>
          <t>2</t>
        </is>
      </c>
      <c r="AN206" s="2" t="inlineStr">
        <is>
          <t/>
        </is>
      </c>
      <c r="AO206" t="inlineStr">
        <is>
          <t>koneluettava matkustusasiakirja, joka sisältää sirun</t>
        </is>
      </c>
      <c r="AP206" s="2" t="inlineStr">
        <is>
          <t>DVLM électronique|
DVELM|
document de voyage électronique lisible à la machine|
DVLM-e</t>
        </is>
      </c>
      <c r="AQ206" s="2" t="inlineStr">
        <is>
          <t>3|
2|
3|
3</t>
        </is>
      </c>
      <c r="AR206" s="2" t="inlineStr">
        <is>
          <t>|
|
|
preferred</t>
        </is>
      </c>
      <c r="AS206" t="inlineStr">
        <is>
          <t>document de voyage lisible à la machine qui contient un circuit intégré sans contact, dans lequel la page de renseignements du document de voyage et une mesure biométrique du titulaire du passeport sont stockées</t>
        </is>
      </c>
      <c r="AT206" s="2" t="inlineStr">
        <is>
          <t>rDTMI|
ríomhdhoiciméad taistil meaisín-inléite|
eMRTD|
Doiciméad Leictreonach Taistil Meaisín-Inléite</t>
        </is>
      </c>
      <c r="AU206" s="2" t="inlineStr">
        <is>
          <t>2|
2|
2|
3</t>
        </is>
      </c>
      <c r="AV206" s="2" t="inlineStr">
        <is>
          <t>|
|
|
preferred</t>
        </is>
      </c>
      <c r="AW206" t="inlineStr">
        <is>
          <t/>
        </is>
      </c>
      <c r="AX206" s="2" t="inlineStr">
        <is>
          <t>elektronička strojno čitljiva putna isprava</t>
        </is>
      </c>
      <c r="AY206" s="2" t="inlineStr">
        <is>
          <t>3</t>
        </is>
      </c>
      <c r="AZ206" s="2" t="inlineStr">
        <is>
          <t/>
        </is>
      </c>
      <c r="BA206" t="inlineStr">
        <is>
          <t/>
        </is>
      </c>
      <c r="BB206" s="2" t="inlineStr">
        <is>
          <t>géppel olvasható, elektronikus úti okmány|
eMRTD</t>
        </is>
      </c>
      <c r="BC206" s="2" t="inlineStr">
        <is>
          <t>3|
3</t>
        </is>
      </c>
      <c r="BD206" s="2" t="inlineStr">
        <is>
          <t xml:space="preserve">|
</t>
        </is>
      </c>
      <c r="BE206" t="inlineStr">
        <is>
          <t>&lt;a href="https://iate.europa.eu/entry/result/924607/hu" target="_blank"&gt;géppel olvasható úti okmány&lt;/a&gt;, amelynek mikrocsipjén titkosított adatok formájában megtalálhatók az úti okmány személyazonosító adatokat tartalmazó oldalán szereplő adatok és a tulajdonos arcképe</t>
        </is>
      </c>
      <c r="BF206" s="2" t="inlineStr">
        <is>
          <t>eMRTD|
documento di viaggio elettronico a lettura ottica</t>
        </is>
      </c>
      <c r="BG206" s="2" t="inlineStr">
        <is>
          <t>3|
3</t>
        </is>
      </c>
      <c r="BH206" s="2" t="inlineStr">
        <is>
          <t xml:space="preserve">|
</t>
        </is>
      </c>
      <c r="BI206" t="inlineStr">
        <is>
          <t>documento di viaggio ufficiale rilasciato da uno Stato o da un'organizzazione e utilizzato dal titolare per effettuare spostamenti internazionali; dispone di un microchip in cui sono contenuti i dati identificativi del titolare (facoltativi e obbligatori) nonché la caratteristica biometrica obbligatoria del titolare del documento, ossia la fotografia; i dati obbligatori figurano in una zona detta "MRZ" (&lt;i&gt;Machine Readable Zone&lt;/i&gt;) costituita da 2 o 3 righe alfanumeriche</t>
        </is>
      </c>
      <c r="BJ206" s="2" t="inlineStr">
        <is>
          <t>elektroninis mašininio nuskaitymo kelionės dokumentas</t>
        </is>
      </c>
      <c r="BK206" s="2" t="inlineStr">
        <is>
          <t>3</t>
        </is>
      </c>
      <c r="BL206" s="2" t="inlineStr">
        <is>
          <t/>
        </is>
      </c>
      <c r="BM206" t="inlineStr">
        <is>
          <t>mašininio nuskaitymo kelionės dokumentas su integruotu
lustu, kuriame saugomi užšifruoti duomenys iš kelionės dokumento duomenų lapo
ir dokumento turėtojo nuotrauka</t>
        </is>
      </c>
      <c r="BN206" s="2" t="inlineStr">
        <is>
          <t>&lt;i&gt;eMRTD&lt;/i&gt;|
elektronisks mašīnlasāms ceļošanas dokuments</t>
        </is>
      </c>
      <c r="BO206" s="2" t="inlineStr">
        <is>
          <t>3|
3</t>
        </is>
      </c>
      <c r="BP206" s="2" t="inlineStr">
        <is>
          <t xml:space="preserve">|
</t>
        </is>
      </c>
      <c r="BQ206" t="inlineStr">
        <is>
          <t>&lt;a href="https://iate.europa.eu/entry/result/924607/lv" target="_blank"&gt;mašīnlasāms ceļošanas dokuments&lt;/a&gt; ar mikroshēmu, kurā glabājas šifrēti dati no ceļošanas dokumenta datu lapas un turētāja fotoattēls</t>
        </is>
      </c>
      <c r="BR206" s="2" t="inlineStr">
        <is>
          <t>eMRTD|
dokument tal-ivvjaġġar elettroniku li jinqara minn magna</t>
        </is>
      </c>
      <c r="BS206" s="2" t="inlineStr">
        <is>
          <t>3|
3</t>
        </is>
      </c>
      <c r="BT206" s="2" t="inlineStr">
        <is>
          <t xml:space="preserve">|
</t>
        </is>
      </c>
      <c r="BU206" t="inlineStr">
        <is>
          <t>&lt;a href="https://iate.europa.eu/entry/result/924607" target="_blank"&gt;dokument tal-ivvjaġġar li jinqara minn magna&lt;/a&gt; li fih &lt;a href="https://iate.europa.eu/entry/result/1554132" target="_blank"&gt;mikroċippa&lt;/a&gt; għall-ħżin ta' data kriptata fil-paġna ta' data tad-dokument tal-ivvjaġġar u r-ritratt tad-detentur</t>
        </is>
      </c>
      <c r="BV206" s="2" t="inlineStr">
        <is>
          <t>elektronisch machineleesbaar reisdocument|
eMRTD</t>
        </is>
      </c>
      <c r="BW206" s="2" t="inlineStr">
        <is>
          <t>2|
2</t>
        </is>
      </c>
      <c r="BX206" s="2" t="inlineStr">
        <is>
          <t xml:space="preserve">|
</t>
        </is>
      </c>
      <c r="BY206" t="inlineStr">
        <is>
          <t>machineleesbaar reisdocument dat een microchip bevat met daarop de versleutelde gegevens van dat document en een gezichtsopname van de houder</t>
        </is>
      </c>
      <c r="BZ206" s="2" t="inlineStr">
        <is>
          <t>elektroniczny dokument podróży odczytywany maszynowo</t>
        </is>
      </c>
      <c r="CA206" s="2" t="inlineStr">
        <is>
          <t>3</t>
        </is>
      </c>
      <c r="CB206" s="2" t="inlineStr">
        <is>
          <t/>
        </is>
      </c>
      <c r="CC206" t="inlineStr">
        <is>
          <t>dokument podróży odczytywalny maszynowo (paszport, wiza lub inny dokument) posiadający wbudowany bezstykowy chip oraz możliwość bycia użytym do biometrycznej identyfikacji posiadacza</t>
        </is>
      </c>
      <c r="CD206" s="2" t="inlineStr">
        <is>
          <t>documento de viagem de leitura ótica eletrónico|
documento de viagem eletrónico de leitura automática|
eMRTD</t>
        </is>
      </c>
      <c r="CE206" s="2" t="inlineStr">
        <is>
          <t>3|
3|
3</t>
        </is>
      </c>
      <c r="CF206" s="2" t="inlineStr">
        <is>
          <t xml:space="preserve">|
|
</t>
        </is>
      </c>
      <c r="CG206" t="inlineStr">
        <is>
          <t>Documento de viagem de leitura ótica que contém um microchipe para armazenamento de dados.</t>
        </is>
      </c>
      <c r="CH206" s="2" t="inlineStr">
        <is>
          <t>eMRTD|
document de călătorie electronic care poate fi citit automat|
document de călătorie electronic cu citire optică</t>
        </is>
      </c>
      <c r="CI206" s="2" t="inlineStr">
        <is>
          <t>3|
3|
3</t>
        </is>
      </c>
      <c r="CJ206" s="2" t="inlineStr">
        <is>
          <t xml:space="preserve">|
|
</t>
        </is>
      </c>
      <c r="CK206" t="inlineStr">
        <is>
          <t>document de călătorie cu citire optică dotat, în mod obligatoriu, cu un microcip integrat fără contact, prevăzut cu o antenă; pe acest microcip sunt înregistrate informațiile de pe pagina cu date de identificare a documentului și imaginea facială a titularului documentului, ca identificator biometric interoperabil</t>
        </is>
      </c>
      <c r="CL206" s="2" t="inlineStr">
        <is>
          <t>elektronický strojovo čitateľný cestovný doklad|
eMRTD</t>
        </is>
      </c>
      <c r="CM206" s="2" t="inlineStr">
        <is>
          <t>3|
3</t>
        </is>
      </c>
      <c r="CN206" s="2" t="inlineStr">
        <is>
          <t xml:space="preserve">|
</t>
        </is>
      </c>
      <c r="CO206" t="inlineStr">
        <is>
          <t>cestovný doklad obsahujúci mikročip so zakódovanými údajmi z úvodnej strany cestovného dokladu a fotografiu držiteľa dokladu</t>
        </is>
      </c>
      <c r="CP206" s="2" t="inlineStr">
        <is>
          <t>elektronska strojno berljiva potna listina</t>
        </is>
      </c>
      <c r="CQ206" s="2" t="inlineStr">
        <is>
          <t>3</t>
        </is>
      </c>
      <c r="CR206" s="2" t="inlineStr">
        <is>
          <t/>
        </is>
      </c>
      <c r="CS206" t="inlineStr">
        <is>
          <t/>
        </is>
      </c>
      <c r="CT206" s="2" t="inlineStr">
        <is>
          <t>elektronisk maskinläsbar resehandling</t>
        </is>
      </c>
      <c r="CU206" s="2" t="inlineStr">
        <is>
          <t>3</t>
        </is>
      </c>
      <c r="CV206" s="2" t="inlineStr">
        <is>
          <t/>
        </is>
      </c>
      <c r="CW206" t="inlineStr">
        <is>
          <t/>
        </is>
      </c>
    </row>
    <row r="207">
      <c r="A207" s="1" t="str">
        <f>HYPERLINK("https://iate.europa.eu/entry/result/3548809/all", "3548809")</f>
        <v>3548809</v>
      </c>
      <c r="B207" t="inlineStr">
        <is>
          <t>EDUCATION AND COMMUNICATIONS;SCIENCE</t>
        </is>
      </c>
      <c r="C207" t="inlineStr">
        <is>
          <t>EDUCATION AND COMMUNICATIONS|information technology and data processing|data processing;SCIENCE|natural and applied sciences|life sciences</t>
        </is>
      </c>
      <c r="D207" t="inlineStr">
        <is>
          <t>yes</t>
        </is>
      </c>
      <c r="E207" t="inlineStr">
        <is>
          <t/>
        </is>
      </c>
      <c r="F207" s="2" t="inlineStr">
        <is>
          <t>биометрична проверка</t>
        </is>
      </c>
      <c r="G207" s="2" t="inlineStr">
        <is>
          <t>3</t>
        </is>
      </c>
      <c r="H207" s="2" t="inlineStr">
        <is>
          <t/>
        </is>
      </c>
      <c r="I207" t="inlineStr">
        <is>
          <t>процес на сравняване посредством биометрична система на биометричните данни на даден индивид (придобити по време напроверката) с отделен биометричен стандартен модел, съхранен в дадено устройство(т.е. процес на съпоставяне един-с-един)</t>
        </is>
      </c>
      <c r="J207" s="2" t="inlineStr">
        <is>
          <t>biometrické ověřování|
biometrické ověření</t>
        </is>
      </c>
      <c r="K207" s="2" t="inlineStr">
        <is>
          <t>3|
3</t>
        </is>
      </c>
      <c r="L207" s="2" t="inlineStr">
        <is>
          <t xml:space="preserve">|
</t>
        </is>
      </c>
      <c r="M207" t="inlineStr">
        <is>
          <t>aplikace biometrických technologií, která umožňuje automatickou autentizaci/verifikaci určité fyzické osoby</t>
        </is>
      </c>
      <c r="N207" s="2" t="inlineStr">
        <is>
          <t>biometrisk verifikation</t>
        </is>
      </c>
      <c r="O207" s="2" t="inlineStr">
        <is>
          <t>3</t>
        </is>
      </c>
      <c r="P207" s="2" t="inlineStr">
        <is>
          <t/>
        </is>
      </c>
      <c r="Q207" t="inlineStr">
        <is>
          <t>proces, hvor en persons &lt;i&gt;biometriske oplysninger&lt;/i&gt; [ &lt;a href="/entry/result/2228682/all" id="ENTRY_TO_ENTRY_CONVERTER" target="_blank"&gt;IATE:2228682&lt;/a&gt; ] (indsamlet samtidig med verifikationen) sammenlignes med en enkelt biometrisk skabelon, der er lagret i en enhed (dvs. en-til-en matchproces)</t>
        </is>
      </c>
      <c r="R207" s="2" t="inlineStr">
        <is>
          <t>biometrische Verifikation</t>
        </is>
      </c>
      <c r="S207" s="2" t="inlineStr">
        <is>
          <t>3</t>
        </is>
      </c>
      <c r="T207" s="2" t="inlineStr">
        <is>
          <t/>
        </is>
      </c>
      <c r="U207" t="inlineStr">
        <is>
          <t>Abgleich der (während der Verifikation erfassten) biometrischen Daten einer Person mit einer Reihe biometrischer Templates in einer Datenbank</t>
        </is>
      </c>
      <c r="V207" s="2" t="inlineStr">
        <is>
          <t>βιομετρική εξακρίβωση</t>
        </is>
      </c>
      <c r="W207" s="2" t="inlineStr">
        <is>
          <t>3</t>
        </is>
      </c>
      <c r="X207" s="2" t="inlineStr">
        <is>
          <t/>
        </is>
      </c>
      <c r="Y207" t="inlineStr">
        <is>
          <t/>
        </is>
      </c>
      <c r="Z207" s="2" t="inlineStr">
        <is>
          <t>biometric authentication|
biometric verification</t>
        </is>
      </c>
      <c r="AA207" s="2" t="inlineStr">
        <is>
          <t>3|
3</t>
        </is>
      </c>
      <c r="AB207" s="2" t="inlineStr">
        <is>
          <t>deprecated|
preferred</t>
        </is>
      </c>
      <c r="AC207" t="inlineStr">
        <is>
          <t>process of comparing the &lt;i&gt;biometric data&lt;/i&gt; [ &lt;a href="/entry/result/2228682/all" id="ENTRY_TO_ENTRY_CONVERTER" target="_blank"&gt;IATE:2228682&lt;/a&gt; ] of an individual (acquired at the time of the verification) to a single biometric template stored in a device (i.e. a one-to-one matching process)</t>
        </is>
      </c>
      <c r="AD207" s="2" t="inlineStr">
        <is>
          <t>verificación biométrica</t>
        </is>
      </c>
      <c r="AE207" s="2" t="inlineStr">
        <is>
          <t>3</t>
        </is>
      </c>
      <c r="AF207" s="2" t="inlineStr">
        <is>
          <t/>
        </is>
      </c>
      <c r="AG207" t="inlineStr">
        <is>
          <t>Comparación de los datos biométricos de un individuo con una muestra biométrica única almacenada.</t>
        </is>
      </c>
      <c r="AH207" s="2" t="inlineStr">
        <is>
          <t>biomeetriline autentimine|
biomeetriline kontroll</t>
        </is>
      </c>
      <c r="AI207" s="2" t="inlineStr">
        <is>
          <t>3|
3</t>
        </is>
      </c>
      <c r="AJ207" s="2" t="inlineStr">
        <is>
          <t xml:space="preserve">|
</t>
        </is>
      </c>
      <c r="AK207" t="inlineStr">
        <is>
          <t>üksikisiku kontrollimise ajal võetud biomeetriliste andmete võrdlemine ühe konkreetse biomeetrilise malliga, mida säilitatakse seadmes (s.o üks-ühele tuvastusprotsess)</t>
        </is>
      </c>
      <c r="AL207" s="2" t="inlineStr">
        <is>
          <t>biometrinen varmentaminen|
biometrinen todennus</t>
        </is>
      </c>
      <c r="AM207" s="2" t="inlineStr">
        <is>
          <t>3|
3</t>
        </is>
      </c>
      <c r="AN207" s="2" t="inlineStr">
        <is>
          <t xml:space="preserve">|
</t>
        </is>
      </c>
      <c r="AO207" t="inlineStr">
        <is>
          <t>prosessi, jossa yksilön biometrisiä tietoja (jotka on saatu todentamisen yhteydessä) verrataan laitteessa säilytettävään yksittäiseen biometriseen malliin (yksi yhteen -vertailu)</t>
        </is>
      </c>
      <c r="AP207" s="2" t="inlineStr">
        <is>
          <t>authentification biométrique|
vérification biométrique</t>
        </is>
      </c>
      <c r="AQ207" s="2" t="inlineStr">
        <is>
          <t>3|
3</t>
        </is>
      </c>
      <c r="AR207" s="2" t="inlineStr">
        <is>
          <t xml:space="preserve">|
</t>
        </is>
      </c>
      <c r="AS207" t="inlineStr">
        <is>
          <t>processus consistant à comparer les &lt;i&gt;données biométriques&lt;/i&gt; [ &lt;a href="/entry/result/2228682/all" id="ENTRY_TO_ENTRY_CONVERTER" target="_blank"&gt;IATE:2228682&lt;/a&gt; ] d’une personne (acquises au moment de la vérification) et un modèle biométrique unique stocké dans un dispositif (autrement dit, un processus de comparaison «un-à-un»)</t>
        </is>
      </c>
      <c r="AT207" s="2" t="inlineStr">
        <is>
          <t>fíorú bithmhéadrach</t>
        </is>
      </c>
      <c r="AU207" s="2" t="inlineStr">
        <is>
          <t>3</t>
        </is>
      </c>
      <c r="AV207" s="2" t="inlineStr">
        <is>
          <t/>
        </is>
      </c>
      <c r="AW207" t="inlineStr">
        <is>
          <t/>
        </is>
      </c>
      <c r="AX207" t="inlineStr">
        <is>
          <t/>
        </is>
      </c>
      <c r="AY207" t="inlineStr">
        <is>
          <t/>
        </is>
      </c>
      <c r="AZ207" t="inlineStr">
        <is>
          <t/>
        </is>
      </c>
      <c r="BA207" t="inlineStr">
        <is>
          <t/>
        </is>
      </c>
      <c r="BB207" s="2" t="inlineStr">
        <is>
          <t>biometrikus hitelesítés|
biometrikus ellenőrzés</t>
        </is>
      </c>
      <c r="BC207" s="2" t="inlineStr">
        <is>
          <t>4|
4</t>
        </is>
      </c>
      <c r="BD207" s="2" t="inlineStr">
        <is>
          <t xml:space="preserve">preferred|
</t>
        </is>
      </c>
      <c r="BE207" t="inlineStr">
        <is>
          <t>az egyén biometrikus rendszer [ &lt;a href="/entry/result/2229128/all" id="ENTRY_TO_ENTRY_CONVERTER" target="_blank"&gt;IATE:2229128&lt;/a&gt; ] általi ellenőrzése tipikusan az egyén (ellenőrzéskor megszerzett) biometrikus adatainak egy eszközön tárolt valamely biometrikus sablonnal való összehasonlításának folyamata (azaz egy az egyhez megfeleltetési folyamat)</t>
        </is>
      </c>
      <c r="BF207" s="2" t="inlineStr">
        <is>
          <t>verifica biometrica|
autenticazione biometrica</t>
        </is>
      </c>
      <c r="BG207" s="2" t="inlineStr">
        <is>
          <t>3|
3</t>
        </is>
      </c>
      <c r="BH207" s="2" t="inlineStr">
        <is>
          <t xml:space="preserve">|
</t>
        </is>
      </c>
      <c r="BI207" t="inlineStr">
        <is>
          <t>confronto dei &lt;i&gt;dati biometrici&lt;/i&gt; [ &lt;a href="/entry/result/2228682/all" id="ENTRY_TO_ENTRY_CONVERTER" target="_blank"&gt;IATE:2228682&lt;/a&gt; ] di una persona (acquisiti al momento dell’identificazione) con un unico modello biometrico conservato in un dispositivo (per esempio, un confronto di due campioni)</t>
        </is>
      </c>
      <c r="BJ207" s="2" t="inlineStr">
        <is>
          <t>biometrinis sutikrinimas</t>
        </is>
      </c>
      <c r="BK207" s="2" t="inlineStr">
        <is>
          <t>2</t>
        </is>
      </c>
      <c r="BL207" s="2" t="inlineStr">
        <is>
          <t/>
        </is>
      </c>
      <c r="BM207" t="inlineStr">
        <is>
          <t>procesas, per kurį individo biometriniai duomenys, gauti per patikrą, lyginami su įtaise saugomu bendru biometriniu modeliu (t. y. tikrinima atitiktis pagal principą „vienas su vienu“).</t>
        </is>
      </c>
      <c r="BN207" s="2" t="inlineStr">
        <is>
          <t>biometriskā verificēšana</t>
        </is>
      </c>
      <c r="BO207" s="2" t="inlineStr">
        <is>
          <t>3</t>
        </is>
      </c>
      <c r="BP207" s="2" t="inlineStr">
        <is>
          <t/>
        </is>
      </c>
      <c r="BQ207" t="inlineStr">
        <is>
          <t>process, kurā (verificēšanas laikā iegūtos) indivīda biometriskos datus salīdzina ar vienu biometrisko veidni, kas glabājas ierīcē (t. i., notiek salīdzināšana „viens pret vienu”)</t>
        </is>
      </c>
      <c r="BR207" s="2" t="inlineStr">
        <is>
          <t>verifika bijometrika</t>
        </is>
      </c>
      <c r="BS207" s="2" t="inlineStr">
        <is>
          <t>3</t>
        </is>
      </c>
      <c r="BT207" s="2" t="inlineStr">
        <is>
          <t/>
        </is>
      </c>
      <c r="BU207" t="inlineStr">
        <is>
          <t>Il-verifika ta' individwu minn &lt;i&gt;sistema bijometrika&lt;/i&gt; hija tipikament il-proċess ta’ tqabbil tad-dejta bijometrika ta’ individwu (miksuba fil-ħin tal-verifika) ma’ mudell bijometriku wieħed maħżun f'apparat (jiġifieri proċess ta’ allinjament wieħed ma’ wieħed)</t>
        </is>
      </c>
      <c r="BV207" s="2" t="inlineStr">
        <is>
          <t>biometrische verificatie|
biometrische authenticatie</t>
        </is>
      </c>
      <c r="BW207" s="2" t="inlineStr">
        <is>
          <t>3|
3</t>
        </is>
      </c>
      <c r="BX207" s="2" t="inlineStr">
        <is>
          <t xml:space="preserve">|
</t>
        </is>
      </c>
      <c r="BY207" t="inlineStr">
        <is>
          <t>verificatie van een persoon waarbij diens biometrische gegevens (verkregen op het moment dat de verificatie plaatsvindt) worden vergeleken met één biometrische template in een database (een-op-een-matching)</t>
        </is>
      </c>
      <c r="BZ207" s="2" t="inlineStr">
        <is>
          <t>uwierzytelnianie biometryczne|
weryfikacja biometryczna</t>
        </is>
      </c>
      <c r="CA207" s="2" t="inlineStr">
        <is>
          <t>3|
3</t>
        </is>
      </c>
      <c r="CB207" s="2" t="inlineStr">
        <is>
          <t xml:space="preserve">|
</t>
        </is>
      </c>
      <c r="CC207" t="inlineStr">
        <is>
          <t>proces polegający na porównaniu danych biometrycznych danej osoby fizycznej (uzyskanych w czasie weryfikacji) z pojedynczym wzorcem biometrycznym przechowywanych w urządzeniu</t>
        </is>
      </c>
      <c r="CD207" s="2" t="inlineStr">
        <is>
          <t>verificação de dados biométricos</t>
        </is>
      </c>
      <c r="CE207" s="2" t="inlineStr">
        <is>
          <t>3</t>
        </is>
      </c>
      <c r="CF207" s="2" t="inlineStr">
        <is>
          <t/>
        </is>
      </c>
      <c r="CG207" t="inlineStr">
        <is>
          <t/>
        </is>
      </c>
      <c r="CH207" s="2" t="inlineStr">
        <is>
          <t>verificarea datelor biometrice|
verificare biometrică</t>
        </is>
      </c>
      <c r="CI207" s="2" t="inlineStr">
        <is>
          <t>3|
3</t>
        </is>
      </c>
      <c r="CJ207" s="2" t="inlineStr">
        <is>
          <t xml:space="preserve">|
</t>
        </is>
      </c>
      <c r="CK207" t="inlineStr">
        <is>
          <t>Verificarea unei persoane cu ajutorul unui sistem biometric este, în general, procesul de comparare a datelor biometrice ale unei persoane (obținute în momentul verificării) cu un singur model biometric stocat într-un dispozitiv (mai exact, un proces de comparare unu-la-unu).</t>
        </is>
      </c>
      <c r="CL207" s="2" t="inlineStr">
        <is>
          <t>biometrické overenie</t>
        </is>
      </c>
      <c r="CM207" s="2" t="inlineStr">
        <is>
          <t>3</t>
        </is>
      </c>
      <c r="CN207" s="2" t="inlineStr">
        <is>
          <t/>
        </is>
      </c>
      <c r="CO207" t="inlineStr">
        <is>
          <t>proces porovnávania biometrických údajov jednotlivca (získaných v čase preverenia) s jediným biometrickým vzorom uchovaným v zariadení (t. j. proces porovnania s jedným údajom)</t>
        </is>
      </c>
      <c r="CP207" s="2" t="inlineStr">
        <is>
          <t>biometrično preverjanje|
biometrična avtentikacija|
biometrična verifikacija</t>
        </is>
      </c>
      <c r="CQ207" s="2" t="inlineStr">
        <is>
          <t>3|
3|
2</t>
        </is>
      </c>
      <c r="CR207" s="2" t="inlineStr">
        <is>
          <t xml:space="preserve">|
|
</t>
        </is>
      </c>
      <c r="CS207" t="inlineStr">
        <is>
          <t>preverjanje identitete na podlagi biometričnih podatkov uporabnika</t>
        </is>
      </c>
      <c r="CT207" s="2" t="inlineStr">
        <is>
          <t>biometrisk verifiering|
biometrisk autentisering</t>
        </is>
      </c>
      <c r="CU207" s="2" t="inlineStr">
        <is>
          <t>2|
3</t>
        </is>
      </c>
      <c r="CV207" s="2" t="inlineStr">
        <is>
          <t xml:space="preserve">|
</t>
        </is>
      </c>
      <c r="CW207" t="inlineStr">
        <is>
          <t>den process varigenom en individs biometriska uppgifter (som erhållits vid verifieringen) jämförs med en enda biometrisk profil som lagrats i en enhet (dvs. en jämförs med en)</t>
        </is>
      </c>
    </row>
    <row r="208">
      <c r="A208" s="1" t="str">
        <f>HYPERLINK("https://iate.europa.eu/entry/result/3543846/all", "3543846")</f>
        <v>3543846</v>
      </c>
      <c r="B208" t="inlineStr">
        <is>
          <t>LAW;SCIENCE</t>
        </is>
      </c>
      <c r="C208" t="inlineStr">
        <is>
          <t>LAW;SCIENCE</t>
        </is>
      </c>
      <c r="D208" t="inlineStr">
        <is>
          <t>no</t>
        </is>
      </c>
      <c r="E208" t="inlineStr">
        <is>
          <t/>
        </is>
      </c>
      <c r="F208" t="inlineStr">
        <is>
          <t/>
        </is>
      </c>
      <c r="G208" t="inlineStr">
        <is>
          <t/>
        </is>
      </c>
      <c r="H208" t="inlineStr">
        <is>
          <t/>
        </is>
      </c>
      <c r="I208" t="inlineStr">
        <is>
          <t/>
        </is>
      </c>
      <c r="J208" t="inlineStr">
        <is>
          <t/>
        </is>
      </c>
      <c r="K208" t="inlineStr">
        <is>
          <t/>
        </is>
      </c>
      <c r="L208" t="inlineStr">
        <is>
          <t/>
        </is>
      </c>
      <c r="M208" t="inlineStr">
        <is>
          <t/>
        </is>
      </c>
      <c r="N208" t="inlineStr">
        <is>
          <t/>
        </is>
      </c>
      <c r="O208" t="inlineStr">
        <is>
          <t/>
        </is>
      </c>
      <c r="P208" t="inlineStr">
        <is>
          <t/>
        </is>
      </c>
      <c r="Q208" t="inlineStr">
        <is>
          <t/>
        </is>
      </c>
      <c r="R208" t="inlineStr">
        <is>
          <t/>
        </is>
      </c>
      <c r="S208" t="inlineStr">
        <is>
          <t/>
        </is>
      </c>
      <c r="T208" t="inlineStr">
        <is>
          <t/>
        </is>
      </c>
      <c r="U208" t="inlineStr">
        <is>
          <t/>
        </is>
      </c>
      <c r="V208" s="2" t="inlineStr">
        <is>
          <t>ενιαίος μορφότυπος μηνυμάτων</t>
        </is>
      </c>
      <c r="W208" s="2" t="inlineStr">
        <is>
          <t>3</t>
        </is>
      </c>
      <c r="X208" s="2" t="inlineStr">
        <is>
          <t/>
        </is>
      </c>
      <c r="Y208" t="inlineStr">
        <is>
          <t/>
        </is>
      </c>
      <c r="Z208" s="2" t="inlineStr">
        <is>
          <t>Universal Messaging Format|
UMF|
Universal Message Format</t>
        </is>
      </c>
      <c r="AA208" s="2" t="inlineStr">
        <is>
          <t>1|
3|
3</t>
        </is>
      </c>
      <c r="AB208" s="2" t="inlineStr">
        <is>
          <t xml:space="preserve">|
|
</t>
        </is>
      </c>
      <c r="AC208" t="inlineStr">
        <is>
          <t>extensible XML dialect used for structuring data source files</t>
        </is>
      </c>
      <c r="AD208" s="2" t="inlineStr">
        <is>
          <t>Formato Universal de Mensajes|
UMF</t>
        </is>
      </c>
      <c r="AE208" s="2" t="inlineStr">
        <is>
          <t>3|
2</t>
        </is>
      </c>
      <c r="AF208" s="2" t="inlineStr">
        <is>
          <t xml:space="preserve">|
</t>
        </is>
      </c>
      <c r="AG208" t="inlineStr">
        <is>
          <t>Lenguaje normalizado basado en XML que permite estructurar el intercambio de información.</t>
        </is>
      </c>
      <c r="AH208" t="inlineStr">
        <is>
          <t/>
        </is>
      </c>
      <c r="AI208" t="inlineStr">
        <is>
          <t/>
        </is>
      </c>
      <c r="AJ208" t="inlineStr">
        <is>
          <t/>
        </is>
      </c>
      <c r="AK208" t="inlineStr">
        <is>
          <t/>
        </is>
      </c>
      <c r="AL208" s="2" t="inlineStr">
        <is>
          <t>UMF|
UMF-standardiviestimuoto</t>
        </is>
      </c>
      <c r="AM208" s="2" t="inlineStr">
        <is>
          <t>3|
3</t>
        </is>
      </c>
      <c r="AN208" s="2" t="inlineStr">
        <is>
          <t xml:space="preserve">|
</t>
        </is>
      </c>
      <c r="AO208" t="inlineStr">
        <is>
          <t/>
        </is>
      </c>
      <c r="AP208" s="2" t="inlineStr">
        <is>
          <t>format universel pour les messages|
UMF|
format de message universel</t>
        </is>
      </c>
      <c r="AQ208" s="2" t="inlineStr">
        <is>
          <t>2|
3|
2</t>
        </is>
      </c>
      <c r="AR208" s="2" t="inlineStr">
        <is>
          <t xml:space="preserve">|
|
</t>
        </is>
      </c>
      <c r="AS208" t="inlineStr">
        <is>
          <t>langage de balisage normalisé reposant sur le langage XML et permettant de structurer les fichiers de source de données</t>
        </is>
      </c>
      <c r="AT208" s="2" t="inlineStr">
        <is>
          <t>Formáid Uilíoch Teachtaireachta</t>
        </is>
      </c>
      <c r="AU208" s="2" t="inlineStr">
        <is>
          <t>3</t>
        </is>
      </c>
      <c r="AV208" s="2" t="inlineStr">
        <is>
          <t/>
        </is>
      </c>
      <c r="AW208" t="inlineStr">
        <is>
          <t/>
        </is>
      </c>
      <c r="AX208" t="inlineStr">
        <is>
          <t/>
        </is>
      </c>
      <c r="AY208" t="inlineStr">
        <is>
          <t/>
        </is>
      </c>
      <c r="AZ208" t="inlineStr">
        <is>
          <t/>
        </is>
      </c>
      <c r="BA208" t="inlineStr">
        <is>
          <t/>
        </is>
      </c>
      <c r="BB208" s="2" t="inlineStr">
        <is>
          <t>UMF|
egységes üzenetformátum</t>
        </is>
      </c>
      <c r="BC208" s="2" t="inlineStr">
        <is>
          <t>4|
4</t>
        </is>
      </c>
      <c r="BD208" s="2" t="inlineStr">
        <is>
          <t xml:space="preserve">|
</t>
        </is>
      </c>
      <c r="BE208" t="inlineStr">
        <is>
          <t/>
        </is>
      </c>
      <c r="BF208" s="2" t="inlineStr">
        <is>
          <t>UMF|
formato universale dei messaggi</t>
        </is>
      </c>
      <c r="BG208" s="2" t="inlineStr">
        <is>
          <t>3|
3</t>
        </is>
      </c>
      <c r="BH208" s="2" t="inlineStr">
        <is>
          <t xml:space="preserve">|
</t>
        </is>
      </c>
      <c r="BI208" t="inlineStr">
        <is>
          <t>dialetto XML estensibile utilizzato per strutturare i file di origine di dati</t>
        </is>
      </c>
      <c r="BJ208" t="inlineStr">
        <is>
          <t/>
        </is>
      </c>
      <c r="BK208" t="inlineStr">
        <is>
          <t/>
        </is>
      </c>
      <c r="BL208" t="inlineStr">
        <is>
          <t/>
        </is>
      </c>
      <c r="BM208" t="inlineStr">
        <is>
          <t/>
        </is>
      </c>
      <c r="BN208" t="inlineStr">
        <is>
          <t/>
        </is>
      </c>
      <c r="BO208" t="inlineStr">
        <is>
          <t/>
        </is>
      </c>
      <c r="BP208" t="inlineStr">
        <is>
          <t/>
        </is>
      </c>
      <c r="BQ208" t="inlineStr">
        <is>
          <t/>
        </is>
      </c>
      <c r="BR208" s="2" t="inlineStr">
        <is>
          <t>Format Universali ta' Messaġġ</t>
        </is>
      </c>
      <c r="BS208" s="2" t="inlineStr">
        <is>
          <t>3</t>
        </is>
      </c>
      <c r="BT208" s="2" t="inlineStr">
        <is>
          <t/>
        </is>
      </c>
      <c r="BU208" t="inlineStr">
        <is>
          <t>format XML estensibbli li jintuża għall-istrutturar ta' fajls ta' sorsi ta' data. Dan ikopri tags standard li jirrappreżentaw kategoriji ta' informazzjoni speċifiċi (eż identitajiet, relazzjonijiet, attivitajiet)</t>
        </is>
      </c>
      <c r="BV208" t="inlineStr">
        <is>
          <t/>
        </is>
      </c>
      <c r="BW208" t="inlineStr">
        <is>
          <t/>
        </is>
      </c>
      <c r="BX208" t="inlineStr">
        <is>
          <t/>
        </is>
      </c>
      <c r="BY208" t="inlineStr">
        <is>
          <t/>
        </is>
      </c>
      <c r="BZ208" t="inlineStr">
        <is>
          <t/>
        </is>
      </c>
      <c r="CA208" t="inlineStr">
        <is>
          <t/>
        </is>
      </c>
      <c r="CB208" t="inlineStr">
        <is>
          <t/>
        </is>
      </c>
      <c r="CC208" t="inlineStr">
        <is>
          <t/>
        </is>
      </c>
      <c r="CD208" s="2" t="inlineStr">
        <is>
          <t>formato de mensagem universal</t>
        </is>
      </c>
      <c r="CE208" s="2" t="inlineStr">
        <is>
          <t>3</t>
        </is>
      </c>
      <c r="CF208" s="2" t="inlineStr">
        <is>
          <t/>
        </is>
      </c>
      <c r="CG208" t="inlineStr">
        <is>
          <t/>
        </is>
      </c>
      <c r="CH208" t="inlineStr">
        <is>
          <t/>
        </is>
      </c>
      <c r="CI208" t="inlineStr">
        <is>
          <t/>
        </is>
      </c>
      <c r="CJ208" t="inlineStr">
        <is>
          <t/>
        </is>
      </c>
      <c r="CK208" t="inlineStr">
        <is>
          <t/>
        </is>
      </c>
      <c r="CL208" t="inlineStr">
        <is>
          <t/>
        </is>
      </c>
      <c r="CM208" t="inlineStr">
        <is>
          <t/>
        </is>
      </c>
      <c r="CN208" t="inlineStr">
        <is>
          <t/>
        </is>
      </c>
      <c r="CO208" t="inlineStr">
        <is>
          <t/>
        </is>
      </c>
      <c r="CP208" t="inlineStr">
        <is>
          <t/>
        </is>
      </c>
      <c r="CQ208" t="inlineStr">
        <is>
          <t/>
        </is>
      </c>
      <c r="CR208" t="inlineStr">
        <is>
          <t/>
        </is>
      </c>
      <c r="CS208" t="inlineStr">
        <is>
          <t/>
        </is>
      </c>
      <c r="CT208" t="inlineStr">
        <is>
          <t/>
        </is>
      </c>
      <c r="CU208" t="inlineStr">
        <is>
          <t/>
        </is>
      </c>
      <c r="CV208" t="inlineStr">
        <is>
          <t/>
        </is>
      </c>
      <c r="CW208" t="inlineStr">
        <is>
          <t/>
        </is>
      </c>
    </row>
    <row r="209">
      <c r="A209" s="1" t="str">
        <f>HYPERLINK("https://iate.europa.eu/entry/result/3548817/all", "3548817")</f>
        <v>3548817</v>
      </c>
      <c r="B209" t="inlineStr">
        <is>
          <t>EDUCATION AND COMMUNICATIONS;SCIENCE</t>
        </is>
      </c>
      <c r="C209" t="inlineStr">
        <is>
          <t>EDUCATION AND COMMUNICATIONS|information technology and data processing|data processing;SCIENCE|natural and applied sciences|life sciences</t>
        </is>
      </c>
      <c r="D209" t="inlineStr">
        <is>
          <t>yes</t>
        </is>
      </c>
      <c r="E209" t="inlineStr">
        <is>
          <t/>
        </is>
      </c>
      <c r="F209" s="2" t="inlineStr">
        <is>
          <t>мултимодална биометрика</t>
        </is>
      </c>
      <c r="G209" s="2" t="inlineStr">
        <is>
          <t>3</t>
        </is>
      </c>
      <c r="H209" s="2" t="inlineStr">
        <is>
          <t/>
        </is>
      </c>
      <c r="I209" t="inlineStr">
        <is>
          <t>комбинация от различни биометрични технологии за усъвършенстване на точността или функционалността на дадена &lt;i&gt;биометрична система&lt;/i&gt; [ &lt;a href="/entry/result/2229128/all" id="ENTRY_TO_ENTRY_CONVERTER" target="_blank"&gt;IATE:2229128&lt;/a&gt; ]</t>
        </is>
      </c>
      <c r="J209" s="2" t="inlineStr">
        <is>
          <t>multimodální biometrika</t>
        </is>
      </c>
      <c r="K209" s="2" t="inlineStr">
        <is>
          <t>3</t>
        </is>
      </c>
      <c r="L209" s="2" t="inlineStr">
        <is>
          <t/>
        </is>
      </c>
      <c r="M209" t="inlineStr">
        <is>
          <t>kombinace různých biometrických technologií k zlepšení přesnosti nebo zvýšení výkonnosti systému (nazývá se rovněž víceúrovňovou biometrií)</t>
        </is>
      </c>
      <c r="N209" s="2" t="inlineStr">
        <is>
          <t>multimodale biometriske oplysninger</t>
        </is>
      </c>
      <c r="O209" s="2" t="inlineStr">
        <is>
          <t>3</t>
        </is>
      </c>
      <c r="P209" s="2" t="inlineStr">
        <is>
          <t/>
        </is>
      </c>
      <c r="Q209" t="inlineStr">
        <is>
          <t>kombination af forskellige biometriske teknologier til forbedring af systemets [ &lt;a href="/entry/result/2229128/all" id="ENTRY_TO_ENTRY_CONVERTER" target="_blank"&gt;IATE:2229128&lt;/a&gt; ] nøjagtighed eller ydelse</t>
        </is>
      </c>
      <c r="R209" s="2" t="inlineStr">
        <is>
          <t>multimodale Biometrie</t>
        </is>
      </c>
      <c r="S209" s="2" t="inlineStr">
        <is>
          <t>3</t>
        </is>
      </c>
      <c r="T209" s="2" t="inlineStr">
        <is>
          <t/>
        </is>
      </c>
      <c r="U209" t="inlineStr">
        <is>
          <t>Kombination verschiedener biometrischer Technologien, durch die die Zuverlässigkeit oder die Leistungsfähigkeit eines Systems gesteigert werden soll</t>
        </is>
      </c>
      <c r="V209" s="2" t="inlineStr">
        <is>
          <t>πολυτροπικά στοιχεία βιομετρίας</t>
        </is>
      </c>
      <c r="W209" s="2" t="inlineStr">
        <is>
          <t>3</t>
        </is>
      </c>
      <c r="X209" s="2" t="inlineStr">
        <is>
          <t/>
        </is>
      </c>
      <c r="Y209" t="inlineStr">
        <is>
          <t/>
        </is>
      </c>
      <c r="Z209" s="2" t="inlineStr">
        <is>
          <t>multi-level biometrics|
multimodal biometrics|
multi-modal biometrics</t>
        </is>
      </c>
      <c r="AA209" s="2" t="inlineStr">
        <is>
          <t>3|
1|
3</t>
        </is>
      </c>
      <c r="AB209" s="2" t="inlineStr">
        <is>
          <t xml:space="preserve">|
|
</t>
        </is>
      </c>
      <c r="AC209" t="inlineStr">
        <is>
          <t>the combination of different biometric technologies to enhance the accuracy or performance of the &lt;i&gt;system&lt;/i&gt; [ &lt;a href="/entry/result/2229128/all" id="ENTRY_TO_ENTRY_CONVERTER" target="_blank"&gt;IATE:2229128&lt;/a&gt; ]</t>
        </is>
      </c>
      <c r="AD209" s="2" t="inlineStr">
        <is>
          <t>biometría multimodal</t>
        </is>
      </c>
      <c r="AE209" s="2" t="inlineStr">
        <is>
          <t>3</t>
        </is>
      </c>
      <c r="AF209" s="2" t="inlineStr">
        <is>
          <t/>
        </is>
      </c>
      <c r="AG209" t="inlineStr">
        <is>
          <t>Combinación de diversas tecnologías biométricas con el fin de aumentar la exactitud o rendimiento del «sistema» [ &lt;a href="/entry/result/2229128/all" id="ENTRY_TO_ENTRY_CONVERTER" target="_blank"&gt;IATE:2229128&lt;/a&gt; ].</t>
        </is>
      </c>
      <c r="AH209" s="2" t="inlineStr">
        <is>
          <t>multimodaalne biomeetria</t>
        </is>
      </c>
      <c r="AI209" s="2" t="inlineStr">
        <is>
          <t>3</t>
        </is>
      </c>
      <c r="AJ209" s="2" t="inlineStr">
        <is>
          <t/>
        </is>
      </c>
      <c r="AK209" t="inlineStr">
        <is>
          <t>erinevate biomeetriliste tehnoloogiate kombinatsioon, et tõhustada süsteemi täpsust või toimivust</t>
        </is>
      </c>
      <c r="AL209" s="2" t="inlineStr">
        <is>
          <t>multimodaalinen biometriikka</t>
        </is>
      </c>
      <c r="AM209" s="2" t="inlineStr">
        <is>
          <t>2</t>
        </is>
      </c>
      <c r="AN209" s="2" t="inlineStr">
        <is>
          <t/>
        </is>
      </c>
      <c r="AO209" t="inlineStr">
        <is>
          <t>kahden tai useamman biometrian, esimerkiksi sormenjäljen ja kasvokuvan yhteinen käyttö tunnistamisen yhteydessä</t>
        </is>
      </c>
      <c r="AP209" s="2" t="inlineStr">
        <is>
          <t>biométrie multimodale|
biométrie multiniveaux</t>
        </is>
      </c>
      <c r="AQ209" s="2" t="inlineStr">
        <is>
          <t>3|
3</t>
        </is>
      </c>
      <c r="AR209" s="2" t="inlineStr">
        <is>
          <t xml:space="preserve">preferred|
</t>
        </is>
      </c>
      <c r="AS209" t="inlineStr">
        <is>
          <t>association de différentes technologies biométriques en vue d’améliorer la précision ou les résultats du système</t>
        </is>
      </c>
      <c r="AT209" s="2" t="inlineStr">
        <is>
          <t>bithmhéadracht ilmhódach|
bithmhéadracht ilmhódúil</t>
        </is>
      </c>
      <c r="AU209" s="2" t="inlineStr">
        <is>
          <t>2|
2</t>
        </is>
      </c>
      <c r="AV209" s="2" t="inlineStr">
        <is>
          <t xml:space="preserve">|
</t>
        </is>
      </c>
      <c r="AW209" t="inlineStr">
        <is>
          <t/>
        </is>
      </c>
      <c r="AX209" t="inlineStr">
        <is>
          <t/>
        </is>
      </c>
      <c r="AY209" t="inlineStr">
        <is>
          <t/>
        </is>
      </c>
      <c r="AZ209" t="inlineStr">
        <is>
          <t/>
        </is>
      </c>
      <c r="BA209" t="inlineStr">
        <is>
          <t/>
        </is>
      </c>
      <c r="BB209" s="2" t="inlineStr">
        <is>
          <t>multimodális biometrikus rendszer</t>
        </is>
      </c>
      <c r="BC209" s="2" t="inlineStr">
        <is>
          <t>4</t>
        </is>
      </c>
      <c r="BD209" s="2" t="inlineStr">
        <is>
          <t/>
        </is>
      </c>
      <c r="BE209" t="inlineStr">
        <is>
          <t>a biometrikus azonosítás pontosságának vagy teljesítményének javítása érdekében biometrikus technológiákat kombináló rendszer</t>
        </is>
      </c>
      <c r="BF209" s="2" t="inlineStr">
        <is>
          <t>biometria multilivello|
biometria multimodale</t>
        </is>
      </c>
      <c r="BG209" s="2" t="inlineStr">
        <is>
          <t>3|
3</t>
        </is>
      </c>
      <c r="BH209" s="2" t="inlineStr">
        <is>
          <t xml:space="preserve">|
</t>
        </is>
      </c>
      <c r="BI209" t="inlineStr">
        <is>
          <t>combinazione di tecnologie biometriche diverse per migliorare l’accuratezza o il rendimento di un sistema biometrico</t>
        </is>
      </c>
      <c r="BJ209" s="2" t="inlineStr">
        <is>
          <t>multibiometrija</t>
        </is>
      </c>
      <c r="BK209" s="2" t="inlineStr">
        <is>
          <t>3</t>
        </is>
      </c>
      <c r="BL209" s="2" t="inlineStr">
        <is>
          <t/>
        </is>
      </c>
      <c r="BM209" t="inlineStr">
        <is>
          <t>&lt;i&gt;biometriija&lt;/i&gt; [&lt;a href="/entry/result/360870/all" id="ENTRY_TO_ENTRY_CONVERTER" target="_blank"&gt;IATE:360870&lt;/a&gt;], vienu metu apimanti du ar daugiau automatizuotius fiziologinėmis ar elgsenos charakteristikomis pagrįstus metodus, taikomus individo tapatybei atpažinti arba pareikštam identitetui patikrinti</t>
        </is>
      </c>
      <c r="BN209" s="2" t="inlineStr">
        <is>
          <t>multimodālā biometrija</t>
        </is>
      </c>
      <c r="BO209" s="2" t="inlineStr">
        <is>
          <t>3</t>
        </is>
      </c>
      <c r="BP209" s="2" t="inlineStr">
        <is>
          <t/>
        </is>
      </c>
      <c r="BQ209" t="inlineStr">
        <is>
          <t>dažādu biometrijas tehnoloģiju apvienojumu, lai uzlabotu sistēmas precizitāti vai veiktspēju</t>
        </is>
      </c>
      <c r="BR209" s="2" t="inlineStr">
        <is>
          <t>bijometrika fuq diversi livelli|
bijometrika multimodali</t>
        </is>
      </c>
      <c r="BS209" s="2" t="inlineStr">
        <is>
          <t>3|
3</t>
        </is>
      </c>
      <c r="BT209" s="2" t="inlineStr">
        <is>
          <t xml:space="preserve">|
</t>
        </is>
      </c>
      <c r="BU209" t="inlineStr">
        <is>
          <t>kombinazzjoni ta' teknoloġiji bijometriċi differenti biex titjieb l-eżattezza jew il-prestazzjoni tas-sistema</t>
        </is>
      </c>
      <c r="BV209" s="2" t="inlineStr">
        <is>
          <t>multilevelbiometrie|
multimodale biometrie</t>
        </is>
      </c>
      <c r="BW209" s="2" t="inlineStr">
        <is>
          <t>3|
3</t>
        </is>
      </c>
      <c r="BX209" s="2" t="inlineStr">
        <is>
          <t xml:space="preserve">|
</t>
        </is>
      </c>
      <c r="BY209" t="inlineStr">
        <is>
          <t>combinatie van verschillende biometrische technieken om de nauwkeurigheid of de prestaties van het systeem te verbeteren</t>
        </is>
      </c>
      <c r="BZ209" s="2" t="inlineStr">
        <is>
          <t>biometria multimodalna</t>
        </is>
      </c>
      <c r="CA209" s="2" t="inlineStr">
        <is>
          <t>3</t>
        </is>
      </c>
      <c r="CB209" s="2" t="inlineStr">
        <is>
          <t/>
        </is>
      </c>
      <c r="CC209" t="inlineStr">
        <is>
          <t>połączenie różnych technologii biometrycznych w celu zwiększenia dokładności lub skuteczności systemu biometrycznego</t>
        </is>
      </c>
      <c r="CD209" s="2" t="inlineStr">
        <is>
          <t>biometria multimodal</t>
        </is>
      </c>
      <c r="CE209" s="2" t="inlineStr">
        <is>
          <t>3</t>
        </is>
      </c>
      <c r="CF209" s="2" t="inlineStr">
        <is>
          <t/>
        </is>
      </c>
      <c r="CG209" t="inlineStr">
        <is>
          <t/>
        </is>
      </c>
      <c r="CH209" s="2" t="inlineStr">
        <is>
          <t>biometrie multimodală</t>
        </is>
      </c>
      <c r="CI209" s="2" t="inlineStr">
        <is>
          <t>3</t>
        </is>
      </c>
      <c r="CJ209" s="2" t="inlineStr">
        <is>
          <t/>
        </is>
      </c>
      <c r="CK209" t="inlineStr">
        <is>
          <t>o combinație între diferite tehnologii biometrice menită să crească acuratețea sau performanța sistemului (aceasta mai este numită și biometrie pe mai multe niveluri).</t>
        </is>
      </c>
      <c r="CL209" s="2" t="inlineStr">
        <is>
          <t>multimodálna biometria</t>
        </is>
      </c>
      <c r="CM209" s="2" t="inlineStr">
        <is>
          <t>3</t>
        </is>
      </c>
      <c r="CN209" s="2" t="inlineStr">
        <is>
          <t/>
        </is>
      </c>
      <c r="CO209" t="inlineStr">
        <is>
          <t>kombinácia rôznych biometrickýchtechnológií na zvýšenie presnosti alebo výkonnosti systému</t>
        </is>
      </c>
      <c r="CP209" s="2" t="inlineStr">
        <is>
          <t>večstopenjska biometrija|
večmodalna biometrija</t>
        </is>
      </c>
      <c r="CQ209" s="2" t="inlineStr">
        <is>
          <t>3|
3</t>
        </is>
      </c>
      <c r="CR209" s="2" t="inlineStr">
        <is>
          <t xml:space="preserve">|
</t>
        </is>
      </c>
      <c r="CS209" t="inlineStr">
        <is>
          <t>kombinacija različnih biometričnih tehnologij, namenjenih izboljšanju natančnosti ali zmogljivosti biometričnega sistema*</t>
        </is>
      </c>
      <c r="CT209" s="2" t="inlineStr">
        <is>
          <t>multimodal biometri</t>
        </is>
      </c>
      <c r="CU209" s="2" t="inlineStr">
        <is>
          <t>2</t>
        </is>
      </c>
      <c r="CV209" s="2" t="inlineStr">
        <is>
          <t/>
        </is>
      </c>
      <c r="CW209" t="inlineStr">
        <is>
          <t>en kombination av olika biometriska tekniker för att öka systemets tillförlitlighet eller prestanda</t>
        </is>
      </c>
    </row>
    <row r="210">
      <c r="A210" s="1" t="str">
        <f>HYPERLINK("https://iate.europa.eu/entry/result/3533518/all", "3533518")</f>
        <v>3533518</v>
      </c>
      <c r="B210" t="inlineStr">
        <is>
          <t>INDUSTRY;EDUCATION AND COMMUNICATIONS</t>
        </is>
      </c>
      <c r="C210" t="inlineStr">
        <is>
          <t>INDUSTRY|electronics and electrical engineering|electronics industry;EDUCATION AND COMMUNICATIONS|information technology and data processing</t>
        </is>
      </c>
      <c r="D210" t="inlineStr">
        <is>
          <t>yes</t>
        </is>
      </c>
      <c r="E210" t="inlineStr">
        <is>
          <t/>
        </is>
      </c>
      <c r="F210" s="2" t="inlineStr">
        <is>
          <t>електронна идентификация</t>
        </is>
      </c>
      <c r="G210" s="2" t="inlineStr">
        <is>
          <t>3</t>
        </is>
      </c>
      <c r="H210" s="2" t="inlineStr">
        <is>
          <t/>
        </is>
      </c>
      <c r="I210" t="inlineStr">
        <is>
          <t>процес на използване на данни в електронна форма за идентификация на лица, които данни представляват по уникален начин дадено физическо или юридическо лице, или физическо лице, представляващо юридическо лице</t>
        </is>
      </c>
      <c r="J210" s="2" t="inlineStr">
        <is>
          <t>eIdentifikace|
elektronická identifikace|
online identifikace|
digitální identifikace</t>
        </is>
      </c>
      <c r="K210" s="2" t="inlineStr">
        <is>
          <t>3|
3|
3|
3</t>
        </is>
      </c>
      <c r="L210" s="2" t="inlineStr">
        <is>
          <t xml:space="preserve">|
|
|
</t>
        </is>
      </c>
      <c r="M210" t="inlineStr">
        <is>
          <t>postup používání osobních identifikačních údajů v elektronické podobě, které jedinečně identifikují určitou fyzickou či právnickou osobu nebo fyzickou osobu zastupující právnickou osobu</t>
        </is>
      </c>
      <c r="N210" s="2" t="inlineStr">
        <is>
          <t>eID|
elektronisk identifikation|
e-identifikation|
digitalt ID|
digital identifikation</t>
        </is>
      </c>
      <c r="O210" s="2" t="inlineStr">
        <is>
          <t>3|
3|
3|
2|
3</t>
        </is>
      </c>
      <c r="P210" s="2" t="inlineStr">
        <is>
          <t xml:space="preserve">|
|
|
|
</t>
        </is>
      </c>
      <c r="Q210" t="inlineStr">
        <is>
          <t>det at bruge personidentifikationsdata i elektronisk form, der entydigt repræsenterer en fysisk eller juridisk person</t>
        </is>
      </c>
      <c r="R210" s="2" t="inlineStr">
        <is>
          <t>elektronischer Identitätsnachweis|
eID|
elektronische Identifizierung|
digitale Identifizierung</t>
        </is>
      </c>
      <c r="S210" s="2" t="inlineStr">
        <is>
          <t>3|
3|
3|
3</t>
        </is>
      </c>
      <c r="T210" s="2" t="inlineStr">
        <is>
          <t xml:space="preserve">|
|
|
</t>
        </is>
      </c>
      <c r="U210" t="inlineStr">
        <is>
          <t>Prozess der Verwendung von Personenidentifizierungsdaten in elektronischer Form, die eine natürliche oder juristische Person oder eine natürliche Person, die eine juristische Person vertritt, eindeutig repräsentieren</t>
        </is>
      </c>
      <c r="V210" s="2" t="inlineStr">
        <is>
          <t>ηλε-ταυτοποίηση|
ηλεκτρονική ταυτοποίηση|
ψηφιακή ταυτοποίηση|
ψηφιακή αναγνώριση</t>
        </is>
      </c>
      <c r="W210" s="2" t="inlineStr">
        <is>
          <t>3|
3|
3|
3</t>
        </is>
      </c>
      <c r="X210" s="2" t="inlineStr">
        <is>
          <t xml:space="preserve">|
|
|
</t>
        </is>
      </c>
      <c r="Y210" t="inlineStr">
        <is>
          <t>η διαδικασία χρήσης δεδομένων ταυτοποίησης προσώπου σε ηλεκτρονική μορφή που αντιπροσωπεύουν κατά τρόπο μοναδικό ένα φυσικό ή νομικό πρόσωπο ή ένα φυσικό πρόσωπο που εκπροσωπεί ένα νομικό πρόσωπο</t>
        </is>
      </c>
      <c r="Z210" s="2" t="inlineStr">
        <is>
          <t>e-identification|
e-ID|
electronic identification|
digital identification|
online identification|
digital ID|
eID</t>
        </is>
      </c>
      <c r="AA210" s="2" t="inlineStr">
        <is>
          <t>3|
1|
3|
3|
3|
3|
3</t>
        </is>
      </c>
      <c r="AB210" s="2" t="inlineStr">
        <is>
          <t xml:space="preserve">|
|
|
|
admitted|
|
</t>
        </is>
      </c>
      <c r="AC210" t="inlineStr">
        <is>
          <t>process of using person identification data in electronic form uniquely representing either a natural or legal person, or a natural person representing a legal person</t>
        </is>
      </c>
      <c r="AD210" s="2" t="inlineStr">
        <is>
          <t>identificación digital|
identificación electrónica</t>
        </is>
      </c>
      <c r="AE210" s="2" t="inlineStr">
        <is>
          <t>3|
3</t>
        </is>
      </c>
      <c r="AF210" s="2" t="inlineStr">
        <is>
          <t xml:space="preserve">|
</t>
        </is>
      </c>
      <c r="AG210" t="inlineStr">
        <is>
          <t>La utilización de los datos de identificación de una persona en formato electrónico que representan inequívocamente a esa persona (física o jurídica).</t>
        </is>
      </c>
      <c r="AH210" s="2" t="inlineStr">
        <is>
          <t>digitaalne tuvastamine|
e-identimine</t>
        </is>
      </c>
      <c r="AI210" s="2" t="inlineStr">
        <is>
          <t>3|
3</t>
        </is>
      </c>
      <c r="AJ210" s="2" t="inlineStr">
        <is>
          <t xml:space="preserve">|
</t>
        </is>
      </c>
      <c r="AK210" t="inlineStr">
        <is>
          <t>protsess, mille käigus kasutatakse elektroonilisi isikutuvastusandmeid, mis tähistavad üheselt füüsilist või juriidilist isikut või juriidilist isikut esindavat füüsilist isikut</t>
        </is>
      </c>
      <c r="AL210" s="2" t="inlineStr">
        <is>
          <t>digitaalinen tunnistautuminen|
verkkotunnistautuminen|
digitaalinen tunnistaminen|
sähköinen tunnistaminen|
sähköinen tunnistautuminen</t>
        </is>
      </c>
      <c r="AM210" s="2" t="inlineStr">
        <is>
          <t>3|
2|
3|
3|
3</t>
        </is>
      </c>
      <c r="AN210" s="2" t="inlineStr">
        <is>
          <t xml:space="preserve">|
|
|
preferred|
</t>
        </is>
      </c>
      <c r="AO210" t="inlineStr">
        <is>
          <t>prosessi, jossa käytetään tiettyä luonnollista henkilöä, oikeushenkilöä tai oikeushenkilöä edustavaa luonnollista henkilöä vastaavia yksilöiviä tunnistetietoja sähköisessä muodossa</t>
        </is>
      </c>
      <c r="AP210" s="2" t="inlineStr">
        <is>
          <t>identification numérique|
identification électronique|
eID|
identification en ligne</t>
        </is>
      </c>
      <c r="AQ210" s="2" t="inlineStr">
        <is>
          <t>3|
3|
3|
3</t>
        </is>
      </c>
      <c r="AR210" s="2" t="inlineStr">
        <is>
          <t xml:space="preserve">|
|
|
</t>
        </is>
      </c>
      <c r="AS210" t="inlineStr">
        <is>
          <t>processus consistant à utiliser des données d’identification personnelle sous une forme électronique représentant de manière univoque une personne physique ou morale, ou une personne physique représentant une personne morale</t>
        </is>
      </c>
      <c r="AT210" s="2" t="inlineStr">
        <is>
          <t>sainaithint leictreonach|
ríomh-shainaitheantas|
sainaithint dhigiteach</t>
        </is>
      </c>
      <c r="AU210" s="2" t="inlineStr">
        <is>
          <t>3|
3|
3</t>
        </is>
      </c>
      <c r="AV210" s="2" t="inlineStr">
        <is>
          <t xml:space="preserve">|
|
</t>
        </is>
      </c>
      <c r="AW210" t="inlineStr">
        <is>
          <t>an próiseas arb é atá ann úsáid a bhaint as sonraí sainaitheantais duine i bhfoirm leictreonach, ar sonraí iad a léiríonn, go leithleach, duine nádúrtha nó dlítheanach nó duine nádúrtha a bhfuil ionadaíocht á déanamh aige ar dhuine dlítheanach</t>
        </is>
      </c>
      <c r="AX210" s="2" t="inlineStr">
        <is>
          <t>digitalna identifikacija|
elektronička identifikacija</t>
        </is>
      </c>
      <c r="AY210" s="2" t="inlineStr">
        <is>
          <t>3|
3</t>
        </is>
      </c>
      <c r="AZ210" s="2" t="inlineStr">
        <is>
          <t xml:space="preserve">|
</t>
        </is>
      </c>
      <c r="BA210" t="inlineStr">
        <is>
          <t/>
        </is>
      </c>
      <c r="BB210" s="2" t="inlineStr">
        <is>
          <t>eID|
digitális azonosítás|
elektronikus azonosítás|
online azonosítás|
e-azonosítás</t>
        </is>
      </c>
      <c r="BC210" s="2" t="inlineStr">
        <is>
          <t>3|
3|
4|
3|
3</t>
        </is>
      </c>
      <c r="BD210" s="2" t="inlineStr">
        <is>
          <t xml:space="preserve">|
|
|
admitted|
</t>
        </is>
      </c>
      <c r="BE210" t="inlineStr">
        <is>
          <t>a természetes vagy jogi személyt, illetve &lt;a href="https://iate.europa.eu/entry/slideshow/1610812265056/773955/hu" target="_blank"&gt;jogi személyt&lt;/a&gt; képviselő &lt;a href="https://iate.europa.eu/entry/slideshow/1610812198260/773956/hu" target="_blank"&gt;természetes személyt&lt;/a&gt;egyedileg azonosító, elektronikus személyazonosító adatok felhasználásának folyamata</t>
        </is>
      </c>
      <c r="BF210" s="2" t="inlineStr">
        <is>
          <t>e-ID|
identificazione elettronica|
identificazione online|
identificazione digitale</t>
        </is>
      </c>
      <c r="BG210" s="2" t="inlineStr">
        <is>
          <t>3|
3|
2|
2</t>
        </is>
      </c>
      <c r="BH210" s="2" t="inlineStr">
        <is>
          <t xml:space="preserve">|
|
|
</t>
        </is>
      </c>
      <c r="BI210" t="inlineStr">
        <is>
          <t>processo per cui si fa uso di dati di identificazione personale in forma elettronica che rappresentano un’unica persona fisica o giuridica, o un’unica persona fisica che rappresenta una persona giuridica</t>
        </is>
      </c>
      <c r="BJ210" s="2" t="inlineStr">
        <is>
          <t>e. ID|
elektroninė atpažintis|
skaitmeninė atpažintis</t>
        </is>
      </c>
      <c r="BK210" s="2" t="inlineStr">
        <is>
          <t>3|
3|
3</t>
        </is>
      </c>
      <c r="BL210" s="2" t="inlineStr">
        <is>
          <t xml:space="preserve">|
|
</t>
        </is>
      </c>
      <c r="BM210" t="inlineStr">
        <is>
          <t>elektroninių asmens tapatybės duomenų, kuriais nurodomas konkretus fizinis ar juridinis asmuo arba juridiniam asmeniui atstovaujantis fizinis asmuo, naudojimo procesas</t>
        </is>
      </c>
      <c r="BN210" s="2" t="inlineStr">
        <is>
          <t>elektroniskā identifikācija|
e-identifikācija|
digitālā identifikācija|
tiešsaistes identifikācija</t>
        </is>
      </c>
      <c r="BO210" s="2" t="inlineStr">
        <is>
          <t>3|
3|
3|
2</t>
        </is>
      </c>
      <c r="BP210" s="2" t="inlineStr">
        <is>
          <t xml:space="preserve">|
|
|
</t>
        </is>
      </c>
      <c r="BQ210" t="inlineStr">
        <is>
          <t>tādu elektronisku personas identifikācijas datu izmantošanas process, kas unikālā veidā apliecina fiziskās vai juridiskās personas identitāti vai tādas fiziskas personas identitāti, kas pārstāv juridisku personu</t>
        </is>
      </c>
      <c r="BR210" s="2" t="inlineStr">
        <is>
          <t>identifikazzjoni diġitali|
identifikazzjoni elettronika|
e-identifikazzjoni</t>
        </is>
      </c>
      <c r="BS210" s="2" t="inlineStr">
        <is>
          <t>3|
3|
3</t>
        </is>
      </c>
      <c r="BT210" s="2" t="inlineStr">
        <is>
          <t xml:space="preserve">|
|
</t>
        </is>
      </c>
      <c r="BU210" t="inlineStr">
        <is>
          <t>il-proċess tal-użu ta’ &lt;i&gt;data&lt;/i&gt; ta’ identifikazzjoni ta’ persuna f’forma elettronika li tkun tirrapreżenta b’mod esklussiv jew persuna fiżika jew ġuridika, jew persuna fiżika li tkun qed tirrappreżenta persuna ġuridika</t>
        </is>
      </c>
      <c r="BV210" s="2" t="inlineStr">
        <is>
          <t>online-identificatie|
digitale identificatie|
e-identificatie|
digitale ID|
elektronische identificatie</t>
        </is>
      </c>
      <c r="BW210" s="2" t="inlineStr">
        <is>
          <t>3|
3|
3|
3|
3</t>
        </is>
      </c>
      <c r="BX210" s="2" t="inlineStr">
        <is>
          <t xml:space="preserve">admitted|
|
|
|
</t>
        </is>
      </c>
      <c r="BY210" t="inlineStr">
        <is>
          <t>het gebruiken van persoonsidentificatiegegevens in elektronische vorm die
op unieke wijze een natuurlijke persoon of rechtspersoon, of een natuurlijke persoon die een rechtspersoon vertegenwoordigt, aanduiden</t>
        </is>
      </c>
      <c r="BZ210" s="2" t="inlineStr">
        <is>
          <t>identyfikacja w usługach online|
e-identyfikacja|
identyfikacja elektroniczna</t>
        </is>
      </c>
      <c r="CA210" s="2" t="inlineStr">
        <is>
          <t>3|
3|
3</t>
        </is>
      </c>
      <c r="CB210" s="2" t="inlineStr">
        <is>
          <t xml:space="preserve">|
|
</t>
        </is>
      </c>
      <c r="CC210" t="inlineStr">
        <is>
          <t>proces używania danych w postaci elektronicznej identyfikujących osobę, unikalnie reprezentujących osobę fizyczną lub prawną, lub osobę fizyczną reprezentującą osobę prawną</t>
        </is>
      </c>
      <c r="CD210" s="2" t="inlineStr">
        <is>
          <t>identificação eletrónica</t>
        </is>
      </c>
      <c r="CE210" s="2" t="inlineStr">
        <is>
          <t>3</t>
        </is>
      </c>
      <c r="CF210" s="2" t="inlineStr">
        <is>
          <t/>
        </is>
      </c>
      <c r="CG210" t="inlineStr">
        <is>
          <t>Processo que consiste em utilizar dados de identificação pessoal em formato eletrónico para representar inequivocamente uma pessoa singular ou coletiva ou uma pessoa singular que represente uma pessoa coletiva.</t>
        </is>
      </c>
      <c r="CH210" s="2" t="inlineStr">
        <is>
          <t>identificare electronică|
e-identificare</t>
        </is>
      </c>
      <c r="CI210" s="2" t="inlineStr">
        <is>
          <t>3|
3</t>
        </is>
      </c>
      <c r="CJ210" s="2" t="inlineStr">
        <is>
          <t xml:space="preserve">|
</t>
        </is>
      </c>
      <c r="CK210" t="inlineStr">
        <is>
          <t>proces de recunoaștere a unei persoane, prin mijloace electronice, în baza informațiilor cu caracter personal deținute de un furnizor de servicii</t>
        </is>
      </c>
      <c r="CL210" s="2" t="inlineStr">
        <is>
          <t>elektronická identifikácia</t>
        </is>
      </c>
      <c r="CM210" s="2" t="inlineStr">
        <is>
          <t>3</t>
        </is>
      </c>
      <c r="CN210" s="2" t="inlineStr">
        <is>
          <t/>
        </is>
      </c>
      <c r="CO210" t="inlineStr">
        <is>
          <t>proces používania osobných identifikačných údajov v elektronickej forme, ktoré jedinečne reprezentujú fyzickú osobu alebo právnickú osobu alebo fyzickú osobu zastupujúcu právnickú osobu</t>
        </is>
      </c>
      <c r="CP210" s="2" t="inlineStr">
        <is>
          <t>spletna identifikacija|
eID|
elektronska identifikacija|
digitalna identifikacija|
e-identifikacija</t>
        </is>
      </c>
      <c r="CQ210" s="2" t="inlineStr">
        <is>
          <t>3|
2|
3|
3|
3</t>
        </is>
      </c>
      <c r="CR210" s="2" t="inlineStr">
        <is>
          <t xml:space="preserve">admitted|
|
|
|
</t>
        </is>
      </c>
      <c r="CS210" t="inlineStr">
        <is>
          <t>postopek uporabe identifikacijskih podatkov osebe v elektronski obliki, ki enolično predstavljajo bodisi fizično ali pravno osebo bodisi fizično osebo, ki zastopa pravno osebo</t>
        </is>
      </c>
      <c r="CT210" s="2" t="inlineStr">
        <is>
          <t>e-identifiering|
digital identifiering|
elektronisk identifiering</t>
        </is>
      </c>
      <c r="CU210" s="2" t="inlineStr">
        <is>
          <t>3|
3|
3</t>
        </is>
      </c>
      <c r="CV210" s="2" t="inlineStr">
        <is>
          <t xml:space="preserve">|
|
</t>
        </is>
      </c>
      <c r="CW210" t="inlineStr">
        <is>
          <t>process inom vilken personidentifieringsuppgifter i elektronisk form, som unikt avser en fysisk eller juridisk person eller en fysisk person som företräder en juridisk person, används</t>
        </is>
      </c>
    </row>
    <row r="211">
      <c r="A211" s="1" t="str">
        <f>HYPERLINK("https://iate.europa.eu/entry/result/3540869/all", "3540869")</f>
        <v>3540869</v>
      </c>
      <c r="B211" t="inlineStr">
        <is>
          <t>PRODUCTION, TECHNOLOGY AND RESEARCH</t>
        </is>
      </c>
      <c r="C211" t="inlineStr">
        <is>
          <t>PRODUCTION, TECHNOLOGY AND RESEARCH|technology and technical regulations|technology</t>
        </is>
      </c>
      <c r="D211" t="inlineStr">
        <is>
          <t>no</t>
        </is>
      </c>
      <c r="E211" t="inlineStr">
        <is>
          <t/>
        </is>
      </c>
      <c r="F211" t="inlineStr">
        <is>
          <t/>
        </is>
      </c>
      <c r="G211" t="inlineStr">
        <is>
          <t/>
        </is>
      </c>
      <c r="H211" t="inlineStr">
        <is>
          <t/>
        </is>
      </c>
      <c r="I211" t="inlineStr">
        <is>
          <t/>
        </is>
      </c>
      <c r="J211" t="inlineStr">
        <is>
          <t/>
        </is>
      </c>
      <c r="K211" t="inlineStr">
        <is>
          <t/>
        </is>
      </c>
      <c r="L211" t="inlineStr">
        <is>
          <t/>
        </is>
      </c>
      <c r="M211" t="inlineStr">
        <is>
          <t/>
        </is>
      </c>
      <c r="N211" t="inlineStr">
        <is>
          <t/>
        </is>
      </c>
      <c r="O211" t="inlineStr">
        <is>
          <t/>
        </is>
      </c>
      <c r="P211" t="inlineStr">
        <is>
          <t/>
        </is>
      </c>
      <c r="Q211" t="inlineStr">
        <is>
          <t/>
        </is>
      </c>
      <c r="R211" t="inlineStr">
        <is>
          <t/>
        </is>
      </c>
      <c r="S211" t="inlineStr">
        <is>
          <t/>
        </is>
      </c>
      <c r="T211" t="inlineStr">
        <is>
          <t/>
        </is>
      </c>
      <c r="U211" t="inlineStr">
        <is>
          <t/>
        </is>
      </c>
      <c r="V211" t="inlineStr">
        <is>
          <t/>
        </is>
      </c>
      <c r="W211" t="inlineStr">
        <is>
          <t/>
        </is>
      </c>
      <c r="X211" t="inlineStr">
        <is>
          <t/>
        </is>
      </c>
      <c r="Y211" t="inlineStr">
        <is>
          <t/>
        </is>
      </c>
      <c r="Z211" s="2" t="inlineStr">
        <is>
          <t>BAC|
Basic Access Control</t>
        </is>
      </c>
      <c r="AA211" s="2" t="inlineStr">
        <is>
          <t>3|
3</t>
        </is>
      </c>
      <c r="AB211" s="2" t="inlineStr">
        <is>
          <t xml:space="preserve">|
</t>
        </is>
      </c>
      <c r="AC211" t="inlineStr">
        <is>
          <t>access control mechanism that ensures that data stored in a chip is read in a secure way by forcing the the reading device to authenticate itself to the chip</t>
        </is>
      </c>
      <c r="AD211" t="inlineStr">
        <is>
          <t/>
        </is>
      </c>
      <c r="AE211" t="inlineStr">
        <is>
          <t/>
        </is>
      </c>
      <c r="AF211" t="inlineStr">
        <is>
          <t/>
        </is>
      </c>
      <c r="AG211" t="inlineStr">
        <is>
          <t/>
        </is>
      </c>
      <c r="AH211" t="inlineStr">
        <is>
          <t/>
        </is>
      </c>
      <c r="AI211" t="inlineStr">
        <is>
          <t/>
        </is>
      </c>
      <c r="AJ211" t="inlineStr">
        <is>
          <t/>
        </is>
      </c>
      <c r="AK211" t="inlineStr">
        <is>
          <t/>
        </is>
      </c>
      <c r="AL211" t="inlineStr">
        <is>
          <t/>
        </is>
      </c>
      <c r="AM211" t="inlineStr">
        <is>
          <t/>
        </is>
      </c>
      <c r="AN211" t="inlineStr">
        <is>
          <t/>
        </is>
      </c>
      <c r="AO211" t="inlineStr">
        <is>
          <t/>
        </is>
      </c>
      <c r="AP211" t="inlineStr">
        <is>
          <t/>
        </is>
      </c>
      <c r="AQ211" t="inlineStr">
        <is>
          <t/>
        </is>
      </c>
      <c r="AR211" t="inlineStr">
        <is>
          <t/>
        </is>
      </c>
      <c r="AS211" t="inlineStr">
        <is>
          <t/>
        </is>
      </c>
      <c r="AT211" t="inlineStr">
        <is>
          <t/>
        </is>
      </c>
      <c r="AU211" t="inlineStr">
        <is>
          <t/>
        </is>
      </c>
      <c r="AV211" t="inlineStr">
        <is>
          <t/>
        </is>
      </c>
      <c r="AW211" t="inlineStr">
        <is>
          <t/>
        </is>
      </c>
      <c r="AX211" t="inlineStr">
        <is>
          <t/>
        </is>
      </c>
      <c r="AY211" t="inlineStr">
        <is>
          <t/>
        </is>
      </c>
      <c r="AZ211" t="inlineStr">
        <is>
          <t/>
        </is>
      </c>
      <c r="BA211" t="inlineStr">
        <is>
          <t/>
        </is>
      </c>
      <c r="BB211" s="2" t="inlineStr">
        <is>
          <t>alapszintű hozzáférés-ellenőrzés</t>
        </is>
      </c>
      <c r="BC211" s="2" t="inlineStr">
        <is>
          <t>4</t>
        </is>
      </c>
      <c r="BD211" s="2" t="inlineStr">
        <is>
          <t/>
        </is>
      </c>
      <c r="BE211" t="inlineStr">
        <is>
          <t/>
        </is>
      </c>
      <c r="BF211" t="inlineStr">
        <is>
          <t/>
        </is>
      </c>
      <c r="BG211" t="inlineStr">
        <is>
          <t/>
        </is>
      </c>
      <c r="BH211" t="inlineStr">
        <is>
          <t/>
        </is>
      </c>
      <c r="BI211" t="inlineStr">
        <is>
          <t/>
        </is>
      </c>
      <c r="BJ211" s="2" t="inlineStr">
        <is>
          <t>bazinė prieigos kontrolė|
BAC</t>
        </is>
      </c>
      <c r="BK211" s="2" t="inlineStr">
        <is>
          <t>2|
2</t>
        </is>
      </c>
      <c r="BL211" s="2" t="inlineStr">
        <is>
          <t xml:space="preserve">|
</t>
        </is>
      </c>
      <c r="BM211" t="inlineStr">
        <is>
          <t>informacijos apsaugos priemonė, leidžianti perskaityti luste saugomą informaciją tik perskaičius automatinio nuskaitymo lauke esančią informaciją</t>
        </is>
      </c>
      <c r="BN211" t="inlineStr">
        <is>
          <t/>
        </is>
      </c>
      <c r="BO211" t="inlineStr">
        <is>
          <t/>
        </is>
      </c>
      <c r="BP211" t="inlineStr">
        <is>
          <t/>
        </is>
      </c>
      <c r="BQ211" t="inlineStr">
        <is>
          <t/>
        </is>
      </c>
      <c r="BR211" t="inlineStr">
        <is>
          <t/>
        </is>
      </c>
      <c r="BS211" t="inlineStr">
        <is>
          <t/>
        </is>
      </c>
      <c r="BT211" t="inlineStr">
        <is>
          <t/>
        </is>
      </c>
      <c r="BU211" t="inlineStr">
        <is>
          <t/>
        </is>
      </c>
      <c r="BV211" t="inlineStr">
        <is>
          <t/>
        </is>
      </c>
      <c r="BW211" t="inlineStr">
        <is>
          <t/>
        </is>
      </c>
      <c r="BX211" t="inlineStr">
        <is>
          <t/>
        </is>
      </c>
      <c r="BY211" t="inlineStr">
        <is>
          <t/>
        </is>
      </c>
      <c r="BZ211" t="inlineStr">
        <is>
          <t/>
        </is>
      </c>
      <c r="CA211" t="inlineStr">
        <is>
          <t/>
        </is>
      </c>
      <c r="CB211" t="inlineStr">
        <is>
          <t/>
        </is>
      </c>
      <c r="CC211" t="inlineStr">
        <is>
          <t/>
        </is>
      </c>
      <c r="CD211" t="inlineStr">
        <is>
          <t/>
        </is>
      </c>
      <c r="CE211" t="inlineStr">
        <is>
          <t/>
        </is>
      </c>
      <c r="CF211" t="inlineStr">
        <is>
          <t/>
        </is>
      </c>
      <c r="CG211" t="inlineStr">
        <is>
          <t/>
        </is>
      </c>
      <c r="CH211" t="inlineStr">
        <is>
          <t/>
        </is>
      </c>
      <c r="CI211" t="inlineStr">
        <is>
          <t/>
        </is>
      </c>
      <c r="CJ211" t="inlineStr">
        <is>
          <t/>
        </is>
      </c>
      <c r="CK211" t="inlineStr">
        <is>
          <t/>
        </is>
      </c>
      <c r="CL211" t="inlineStr">
        <is>
          <t/>
        </is>
      </c>
      <c r="CM211" t="inlineStr">
        <is>
          <t/>
        </is>
      </c>
      <c r="CN211" t="inlineStr">
        <is>
          <t/>
        </is>
      </c>
      <c r="CO211" t="inlineStr">
        <is>
          <t/>
        </is>
      </c>
      <c r="CP211" t="inlineStr">
        <is>
          <t/>
        </is>
      </c>
      <c r="CQ211" t="inlineStr">
        <is>
          <t/>
        </is>
      </c>
      <c r="CR211" t="inlineStr">
        <is>
          <t/>
        </is>
      </c>
      <c r="CS211" t="inlineStr">
        <is>
          <t/>
        </is>
      </c>
      <c r="CT211" t="inlineStr">
        <is>
          <t/>
        </is>
      </c>
      <c r="CU211" t="inlineStr">
        <is>
          <t/>
        </is>
      </c>
      <c r="CV211" t="inlineStr">
        <is>
          <t/>
        </is>
      </c>
      <c r="CW211" t="inlineStr">
        <is>
          <t/>
        </is>
      </c>
    </row>
    <row r="212">
      <c r="A212" s="1" t="str">
        <f>HYPERLINK("https://iate.europa.eu/entry/result/890058/all", "890058")</f>
        <v>890058</v>
      </c>
      <c r="B212" t="inlineStr">
        <is>
          <t>LAW</t>
        </is>
      </c>
      <c r="C212" t="inlineStr">
        <is>
          <t>LAW;LAW|rights and freedoms</t>
        </is>
      </c>
      <c r="D212" t="inlineStr">
        <is>
          <t>yes</t>
        </is>
      </c>
      <c r="E212" t="inlineStr">
        <is>
          <t/>
        </is>
      </c>
      <c r="F212" s="2" t="inlineStr">
        <is>
          <t>свободно движение на хора|
свобода на движение</t>
        </is>
      </c>
      <c r="G212" s="2" t="inlineStr">
        <is>
          <t>3|
3</t>
        </is>
      </c>
      <c r="H212" s="2" t="inlineStr">
        <is>
          <t xml:space="preserve">|
</t>
        </is>
      </c>
      <c r="I212" t="inlineStr">
        <is>
          <t/>
        </is>
      </c>
      <c r="J212" s="2" t="inlineStr">
        <is>
          <t>svoboda pohybu</t>
        </is>
      </c>
      <c r="K212" s="2" t="inlineStr">
        <is>
          <t>3</t>
        </is>
      </c>
      <c r="L212" s="2" t="inlineStr">
        <is>
          <t/>
        </is>
      </c>
      <c r="M212" t="inlineStr">
        <is>
          <t/>
        </is>
      </c>
      <c r="N212" s="2" t="inlineStr">
        <is>
          <t>frihed til valg af opholdssted|
bevægelsesfrihed|
ret til at færdes frit|
fri bevægelighed</t>
        </is>
      </c>
      <c r="O212" s="2" t="inlineStr">
        <is>
          <t>4|
4|
4|
4</t>
        </is>
      </c>
      <c r="P212" s="2" t="inlineStr">
        <is>
          <t xml:space="preserve">|
|
|
</t>
        </is>
      </c>
      <c r="Q212" t="inlineStr">
        <is>
          <t>En ret til at bevæge sig frit og til frit at vælge opholdssted indenfor hver stats grænser samt til at forlade et hvilket som helst land, herunder sig eget, og til at vende tilbage til sit eget land.</t>
        </is>
      </c>
      <c r="R212" s="2" t="inlineStr">
        <is>
          <t>Freizügigkeit</t>
        </is>
      </c>
      <c r="S212" s="2" t="inlineStr">
        <is>
          <t>3</t>
        </is>
      </c>
      <c r="T212" s="2" t="inlineStr">
        <is>
          <t/>
        </is>
      </c>
      <c r="U212" t="inlineStr">
        <is>
          <t>Recht einer Person, sich innerhalb eines Staates frei zu bewegen, den Aufenhalt und Wohnsitz frei zu wählen und sich wirtschaftlich zu betätigen; im weiteren Sinne das Recht, den Staat zu verlassen und wieder einzureisen</t>
        </is>
      </c>
      <c r="V212" s="2" t="inlineStr">
        <is>
          <t>ελευθερία κυκλοφορίας|
ελεύθερη κυκλοφορία</t>
        </is>
      </c>
      <c r="W212" s="2" t="inlineStr">
        <is>
          <t>3|
4</t>
        </is>
      </c>
      <c r="X212" s="2" t="inlineStr">
        <is>
          <t xml:space="preserve">|
</t>
        </is>
      </c>
      <c r="Y212" t="inlineStr">
        <is>
          <t/>
        </is>
      </c>
      <c r="Z212" s="2" t="inlineStr">
        <is>
          <t>freedom of movement|
liberty of movement</t>
        </is>
      </c>
      <c r="AA212" s="2" t="inlineStr">
        <is>
          <t>4|
4</t>
        </is>
      </c>
      <c r="AB212" s="2" t="inlineStr">
        <is>
          <t xml:space="preserve">|
</t>
        </is>
      </c>
      <c r="AC212" t="inlineStr">
        <is>
          <t>A human rights concept which is respected in the constitutions of numerous states. It asserts that a citizen of a state, in which that citizen is present, generally has the right to leave that state, travel wherever the citizen is welcome, and, with proper documentation, return to that state at any time; and also (of equal or greater importance) to travel to, reside in, and/or work in, any part of the state the citizen wishes without interference from the state.</t>
        </is>
      </c>
      <c r="AD212" s="2" t="inlineStr">
        <is>
          <t>libertad de circulación</t>
        </is>
      </c>
      <c r="AE212" s="2" t="inlineStr">
        <is>
          <t>3</t>
        </is>
      </c>
      <c r="AF212" s="2" t="inlineStr">
        <is>
          <t/>
        </is>
      </c>
      <c r="AG212" t="inlineStr">
        <is>
          <t>El derecho de toda persona a circular libremente y a elegir su residencia en el territorio de un Estado, así como a salir de cualquier país, incluso del propio, y a regresar a su país.; La libertad de circulación, también enunciado como libertad de movimiento, es el derecho de toda persona a moverse libremente por el mundo, ya sea dentro de un país o de un país a otro. Está reconocido parcialmente en el artículo 13 de la Declaración Universal de Derechos Humanos.</t>
        </is>
      </c>
      <c r="AH212" s="2" t="inlineStr">
        <is>
          <t>liikumisvabadus</t>
        </is>
      </c>
      <c r="AI212" s="2" t="inlineStr">
        <is>
          <t>3</t>
        </is>
      </c>
      <c r="AJ212" s="2" t="inlineStr">
        <is>
          <t/>
        </is>
      </c>
      <c r="AK212" t="inlineStr">
        <is>
          <t>iga liidu kodaniku õigus liikmesriikide territooriumil vabalt liikuda, tingimusel et ELi aluslepingutega ei ole sellele seatud piiranguid või tingimusi</t>
        </is>
      </c>
      <c r="AL212" s="2" t="inlineStr">
        <is>
          <t>liikkumisvapaus</t>
        </is>
      </c>
      <c r="AM212" s="2" t="inlineStr">
        <is>
          <t>3</t>
        </is>
      </c>
      <c r="AN212" s="2" t="inlineStr">
        <is>
          <t/>
        </is>
      </c>
      <c r="AO212" t="inlineStr">
        <is>
          <t>ihmisoikeuksiin kuuluva, monien valtioiden perustuslaissa vahvistettu vapaus, jonka mukaan valtion kansalaisella on oikeus vapaasti matkustaa valtion sisällä, lähteä valtion alueelta ja palata sinne</t>
        </is>
      </c>
      <c r="AP212" s="2" t="inlineStr">
        <is>
          <t>liberté de mouvement|
liberté de circulation</t>
        </is>
      </c>
      <c r="AQ212" s="2" t="inlineStr">
        <is>
          <t>4|
4</t>
        </is>
      </c>
      <c r="AR212" s="2" t="inlineStr">
        <is>
          <t xml:space="preserve">|
</t>
        </is>
      </c>
      <c r="AS212" t="inlineStr">
        <is>
          <t/>
        </is>
      </c>
      <c r="AT212" s="2" t="inlineStr">
        <is>
          <t>saoirse gluaiseachta</t>
        </is>
      </c>
      <c r="AU212" s="2" t="inlineStr">
        <is>
          <t>3</t>
        </is>
      </c>
      <c r="AV212" s="2" t="inlineStr">
        <is>
          <t/>
        </is>
      </c>
      <c r="AW212" t="inlineStr">
        <is>
          <t/>
        </is>
      </c>
      <c r="AX212" s="2" t="inlineStr">
        <is>
          <t>sloboda kretanja</t>
        </is>
      </c>
      <c r="AY212" s="2" t="inlineStr">
        <is>
          <t>4</t>
        </is>
      </c>
      <c r="AZ212" s="2" t="inlineStr">
        <is>
          <t/>
        </is>
      </c>
      <c r="BA212" t="inlineStr">
        <is>
          <t>pravo osobe da slobodno putuje izvan matične zemlje i unutar nje s valjanim dokumentima bez uplitanja države</t>
        </is>
      </c>
      <c r="BB212" s="2" t="inlineStr">
        <is>
          <t>szabad mozgás|
a mozgás szabadsága</t>
        </is>
      </c>
      <c r="BC212" s="2" t="inlineStr">
        <is>
          <t>4|
4</t>
        </is>
      </c>
      <c r="BD212" s="2" t="inlineStr">
        <is>
          <t xml:space="preserve">|
</t>
        </is>
      </c>
      <c r="BE212" t="inlineStr">
        <is>
          <t/>
        </is>
      </c>
      <c r="BF212" s="2" t="inlineStr">
        <is>
          <t>libertà di movimento</t>
        </is>
      </c>
      <c r="BG212" s="2" t="inlineStr">
        <is>
          <t>2</t>
        </is>
      </c>
      <c r="BH212" s="2" t="inlineStr">
        <is>
          <t/>
        </is>
      </c>
      <c r="BI212" t="inlineStr">
        <is>
          <t/>
        </is>
      </c>
      <c r="BJ212" s="2" t="inlineStr">
        <is>
          <t>teisė laisvai judėti|
judėjimo laisvė</t>
        </is>
      </c>
      <c r="BK212" s="2" t="inlineStr">
        <is>
          <t>3|
4</t>
        </is>
      </c>
      <c r="BL212" s="2" t="inlineStr">
        <is>
          <t xml:space="preserve">|
</t>
        </is>
      </c>
      <c r="BM212" t="inlineStr">
        <is>
          <t>kiekvieno žmogaus teisė laisvai judėti ir teisė pasirinkti gyvenamąją vietą kiekvienos valstybės teritorijoje ir teisė išvykti iš bet kurios šalies, įskaitant savąją, ir grįžti į savo šalį</t>
        </is>
      </c>
      <c r="BN212" s="2" t="inlineStr">
        <is>
          <t>pārvietošanās brīvība</t>
        </is>
      </c>
      <c r="BO212" s="2" t="inlineStr">
        <is>
          <t>3</t>
        </is>
      </c>
      <c r="BP212" s="2" t="inlineStr">
        <is>
          <t/>
        </is>
      </c>
      <c r="BQ212" t="inlineStr">
        <is>
          <t/>
        </is>
      </c>
      <c r="BR212" s="2" t="inlineStr">
        <is>
          <t>libertà ta' moviment</t>
        </is>
      </c>
      <c r="BS212" s="2" t="inlineStr">
        <is>
          <t>4</t>
        </is>
      </c>
      <c r="BT212" s="2" t="inlineStr">
        <is>
          <t/>
        </is>
      </c>
      <c r="BU212" t="inlineStr">
        <is>
          <t/>
        </is>
      </c>
      <c r="BV212" s="2" t="inlineStr">
        <is>
          <t>vrijheid van verplaatsing|
bewegingsvrijheid|
vrij verkeer</t>
        </is>
      </c>
      <c r="BW212" s="2" t="inlineStr">
        <is>
          <t>3|
2|
2</t>
        </is>
      </c>
      <c r="BX212" s="2" t="inlineStr">
        <is>
          <t xml:space="preserve">|
|
</t>
        </is>
      </c>
      <c r="BY212" t="inlineStr">
        <is>
          <t/>
        </is>
      </c>
      <c r="BZ212" s="2" t="inlineStr">
        <is>
          <t>swoboda poruszania się|
swoboda przemieszczania się</t>
        </is>
      </c>
      <c r="CA212" s="2" t="inlineStr">
        <is>
          <t>3|
3</t>
        </is>
      </c>
      <c r="CB212" s="2" t="inlineStr">
        <is>
          <t xml:space="preserve">|
</t>
        </is>
      </c>
      <c r="CC212" t="inlineStr">
        <is>
          <t/>
        </is>
      </c>
      <c r="CD212" s="2" t="inlineStr">
        <is>
          <t>liberdade de circulação</t>
        </is>
      </c>
      <c r="CE212" s="2" t="inlineStr">
        <is>
          <t>4</t>
        </is>
      </c>
      <c r="CF212" s="2" t="inlineStr">
        <is>
          <t/>
        </is>
      </c>
      <c r="CG212" t="inlineStr">
        <is>
          <t/>
        </is>
      </c>
      <c r="CH212" s="2" t="inlineStr">
        <is>
          <t>libertatea de circulație</t>
        </is>
      </c>
      <c r="CI212" s="2" t="inlineStr">
        <is>
          <t>4</t>
        </is>
      </c>
      <c r="CJ212" s="2" t="inlineStr">
        <is>
          <t/>
        </is>
      </c>
      <c r="CK212" t="inlineStr">
        <is>
          <t/>
        </is>
      </c>
      <c r="CL212" s="2" t="inlineStr">
        <is>
          <t>sloboda pohybu|
voľný pohyb</t>
        </is>
      </c>
      <c r="CM212" s="2" t="inlineStr">
        <is>
          <t>4|
3</t>
        </is>
      </c>
      <c r="CN212" s="2" t="inlineStr">
        <is>
          <t xml:space="preserve">|
</t>
        </is>
      </c>
      <c r="CO212" t="inlineStr">
        <is>
          <t/>
        </is>
      </c>
      <c r="CP212" s="2" t="inlineStr">
        <is>
          <t>prosto gibanje|
svoboda gibanja|
prost pretok|
svobodno gibanje</t>
        </is>
      </c>
      <c r="CQ212" s="2" t="inlineStr">
        <is>
          <t>4|
4|
4|
4</t>
        </is>
      </c>
      <c r="CR212" s="2" t="inlineStr">
        <is>
          <t xml:space="preserve">|
|
|
</t>
        </is>
      </c>
      <c r="CS212" t="inlineStr">
        <is>
          <t/>
        </is>
      </c>
      <c r="CT212" s="2" t="inlineStr">
        <is>
          <t>frihet att förflytta sig|
fri rörlighet|
rörelsefrihet</t>
        </is>
      </c>
      <c r="CU212" s="2" t="inlineStr">
        <is>
          <t>2|
2|
2</t>
        </is>
      </c>
      <c r="CV212" s="2" t="inlineStr">
        <is>
          <t xml:space="preserve">|
|
</t>
        </is>
      </c>
      <c r="CW212" t="inlineStr">
        <is>
          <t>"rörelsefrihet, möjlighet att röra sig fritt: fångarna hade en begränsad rörelsefrihet (...)" (Svensk ordbok, 1999)</t>
        </is>
      </c>
    </row>
    <row r="213">
      <c r="A213" s="1" t="str">
        <f>HYPERLINK("https://iate.europa.eu/entry/result/1570882/all", "1570882")</f>
        <v>1570882</v>
      </c>
      <c r="B213" t="inlineStr">
        <is>
          <t>ECONOMICS;SCIENCE</t>
        </is>
      </c>
      <c r="C213" t="inlineStr">
        <is>
          <t>ECONOMICS|economic analysis|statistics;SCIENCE</t>
        </is>
      </c>
      <c r="D213" t="inlineStr">
        <is>
          <t>no</t>
        </is>
      </c>
      <c r="E213" t="inlineStr">
        <is>
          <t/>
        </is>
      </c>
      <c r="F213" t="inlineStr">
        <is>
          <t/>
        </is>
      </c>
      <c r="G213" t="inlineStr">
        <is>
          <t/>
        </is>
      </c>
      <c r="H213" t="inlineStr">
        <is>
          <t/>
        </is>
      </c>
      <c r="I213" t="inlineStr">
        <is>
          <t/>
        </is>
      </c>
      <c r="J213" t="inlineStr">
        <is>
          <t/>
        </is>
      </c>
      <c r="K213" t="inlineStr">
        <is>
          <t/>
        </is>
      </c>
      <c r="L213" t="inlineStr">
        <is>
          <t/>
        </is>
      </c>
      <c r="M213" t="inlineStr">
        <is>
          <t/>
        </is>
      </c>
      <c r="N213" s="2" t="inlineStr">
        <is>
          <t>Monte Carlo metode</t>
        </is>
      </c>
      <c r="O213" s="2" t="inlineStr">
        <is>
          <t>3</t>
        </is>
      </c>
      <c r="P213" s="2" t="inlineStr">
        <is>
          <t/>
        </is>
      </c>
      <c r="Q213" t="inlineStr">
        <is>
          <t/>
        </is>
      </c>
      <c r="R213" s="2" t="inlineStr">
        <is>
          <t>Monte-Carlo-Methode</t>
        </is>
      </c>
      <c r="S213" s="2" t="inlineStr">
        <is>
          <t>3</t>
        </is>
      </c>
      <c r="T213" s="2" t="inlineStr">
        <is>
          <t/>
        </is>
      </c>
      <c r="U213" t="inlineStr">
        <is>
          <t>die Monte-Carlo-Methode ist ein mathematisches Verfahren zum Ermitteln des wahrscheinlichen Verhaltens eines Systems, dessen einzelne Komponenten den Wahrscheinlichkeitsgesetzen unterliegen</t>
        </is>
      </c>
      <c r="V213" s="2" t="inlineStr">
        <is>
          <t>προσομοίωση|
μέθοδος monte carlo</t>
        </is>
      </c>
      <c r="W213" s="2" t="inlineStr">
        <is>
          <t>3|
3</t>
        </is>
      </c>
      <c r="X213" s="2" t="inlineStr">
        <is>
          <t xml:space="preserve">|
</t>
        </is>
      </c>
      <c r="Y213" t="inlineStr">
        <is>
          <t/>
        </is>
      </c>
      <c r="Z213" s="2" t="inlineStr">
        <is>
          <t>MCM|
Monte Carlo method</t>
        </is>
      </c>
      <c r="AA213" s="2" t="inlineStr">
        <is>
          <t>3|
3</t>
        </is>
      </c>
      <c r="AB213" s="2" t="inlineStr">
        <is>
          <t xml:space="preserve">|
</t>
        </is>
      </c>
      <c r="AC213" t="inlineStr">
        <is>
          <t>a term which has been used with several different meanings: a) to denote the approximate solution of distributional problems by sampling experiments; this usage is not to be recommended; b) to denote the solution of mathematical problems arising in a stochastic context by sampling experiments. For example, the Fokker Planck equation arises in several physical problems, but it also arises in a probability problem, and hence sampling can be used to obtain approximate solutions applicable to the physical case; c) by extension of b),the solution of any mathematical problem by sampling methods</t>
        </is>
      </c>
      <c r="AD213" s="2" t="inlineStr">
        <is>
          <t>método de Monte-Carlo|
método de Montecarlo</t>
        </is>
      </c>
      <c r="AE213" s="2" t="inlineStr">
        <is>
          <t>3|
3</t>
        </is>
      </c>
      <c r="AF213" s="2" t="inlineStr">
        <is>
          <t xml:space="preserve">|
</t>
        </is>
      </c>
      <c r="AG213" t="inlineStr">
        <is>
          <t/>
        </is>
      </c>
      <c r="AH213" t="inlineStr">
        <is>
          <t/>
        </is>
      </c>
      <c r="AI213" t="inlineStr">
        <is>
          <t/>
        </is>
      </c>
      <c r="AJ213" t="inlineStr">
        <is>
          <t/>
        </is>
      </c>
      <c r="AK213" t="inlineStr">
        <is>
          <t/>
        </is>
      </c>
      <c r="AL213" s="2" t="inlineStr">
        <is>
          <t>Monte Carlon menetelmä|
Monte Carlo -menetelmä</t>
        </is>
      </c>
      <c r="AM213" s="2" t="inlineStr">
        <is>
          <t>3|
3</t>
        </is>
      </c>
      <c r="AN213" s="2" t="inlineStr">
        <is>
          <t xml:space="preserve">|
</t>
        </is>
      </c>
      <c r="AO213" t="inlineStr">
        <is>
          <t>tietokonesimulaatiota käyttävä ratkaisumenetelmä matemaattisiin ja tilastollisiin ongelmiin</t>
        </is>
      </c>
      <c r="AP213" s="2" t="inlineStr">
        <is>
          <t>MMC|
méthode de Monte Carlo</t>
        </is>
      </c>
      <c r="AQ213" s="2" t="inlineStr">
        <is>
          <t>3|
3</t>
        </is>
      </c>
      <c r="AR213" s="2" t="inlineStr">
        <is>
          <t xml:space="preserve">|
</t>
        </is>
      </c>
      <c r="AS213" t="inlineStr">
        <is>
          <t>méthode permettant de résoudre certains problèmes tels que le transfert des neutrons, en déterminant l'histoire d'un grand nombre d'évènements élémentaires par application des théories mathématiques concernant les variables aléatoires; méthode employant des nombres au hasard pour obtenir une solution approchée d'un problème numérique. Exemples:1)emploi d'une suite de nombres au hasard pour calculer une intégrale; 2)emploi de la théorie de la marche au hasard pour un calcul</t>
        </is>
      </c>
      <c r="AT213" t="inlineStr">
        <is>
          <t/>
        </is>
      </c>
      <c r="AU213" t="inlineStr">
        <is>
          <t/>
        </is>
      </c>
      <c r="AV213" t="inlineStr">
        <is>
          <t/>
        </is>
      </c>
      <c r="AW213" t="inlineStr">
        <is>
          <t/>
        </is>
      </c>
      <c r="AX213" t="inlineStr">
        <is>
          <t/>
        </is>
      </c>
      <c r="AY213" t="inlineStr">
        <is>
          <t/>
        </is>
      </c>
      <c r="AZ213" t="inlineStr">
        <is>
          <t/>
        </is>
      </c>
      <c r="BA213" t="inlineStr">
        <is>
          <t/>
        </is>
      </c>
      <c r="BB213" t="inlineStr">
        <is>
          <t/>
        </is>
      </c>
      <c r="BC213" t="inlineStr">
        <is>
          <t/>
        </is>
      </c>
      <c r="BD213" t="inlineStr">
        <is>
          <t/>
        </is>
      </c>
      <c r="BE213" t="inlineStr">
        <is>
          <t/>
        </is>
      </c>
      <c r="BF213" s="2" t="inlineStr">
        <is>
          <t>metodo di Monte Carlo</t>
        </is>
      </c>
      <c r="BG213" s="2" t="inlineStr">
        <is>
          <t>3</t>
        </is>
      </c>
      <c r="BH213" s="2" t="inlineStr">
        <is>
          <t/>
        </is>
      </c>
      <c r="BI213" t="inlineStr">
        <is>
          <t>metodo sperimentale di tipo statistico fondato sulle leggi dei grandi numeri, impiegato nel calcolo numerico di particolari espressioni matematiche. Esempio: il calcolo degli integrali definiti</t>
        </is>
      </c>
      <c r="BJ213" t="inlineStr">
        <is>
          <t/>
        </is>
      </c>
      <c r="BK213" t="inlineStr">
        <is>
          <t/>
        </is>
      </c>
      <c r="BL213" t="inlineStr">
        <is>
          <t/>
        </is>
      </c>
      <c r="BM213" t="inlineStr">
        <is>
          <t/>
        </is>
      </c>
      <c r="BN213" t="inlineStr">
        <is>
          <t/>
        </is>
      </c>
      <c r="BO213" t="inlineStr">
        <is>
          <t/>
        </is>
      </c>
      <c r="BP213" t="inlineStr">
        <is>
          <t/>
        </is>
      </c>
      <c r="BQ213" t="inlineStr">
        <is>
          <t/>
        </is>
      </c>
      <c r="BR213" t="inlineStr">
        <is>
          <t/>
        </is>
      </c>
      <c r="BS213" t="inlineStr">
        <is>
          <t/>
        </is>
      </c>
      <c r="BT213" t="inlineStr">
        <is>
          <t/>
        </is>
      </c>
      <c r="BU213" t="inlineStr">
        <is>
          <t/>
        </is>
      </c>
      <c r="BV213" s="2" t="inlineStr">
        <is>
          <t>Monte Carlo-methode</t>
        </is>
      </c>
      <c r="BW213" s="2" t="inlineStr">
        <is>
          <t>3</t>
        </is>
      </c>
      <c r="BX213" s="2" t="inlineStr">
        <is>
          <t/>
        </is>
      </c>
      <c r="BY213" t="inlineStr">
        <is>
          <t>methode om een globale oplossing te verkrijgen voor een numeriek probleem door gebruik te maken van willekeurige cijfers</t>
        </is>
      </c>
      <c r="BZ213" t="inlineStr">
        <is>
          <t/>
        </is>
      </c>
      <c r="CA213" t="inlineStr">
        <is>
          <t/>
        </is>
      </c>
      <c r="CB213" t="inlineStr">
        <is>
          <t/>
        </is>
      </c>
      <c r="CC213" t="inlineStr">
        <is>
          <t/>
        </is>
      </c>
      <c r="CD213" s="2" t="inlineStr">
        <is>
          <t>método de Monte Carlo</t>
        </is>
      </c>
      <c r="CE213" s="2" t="inlineStr">
        <is>
          <t>3</t>
        </is>
      </c>
      <c r="CF213" s="2" t="inlineStr">
        <is>
          <t/>
        </is>
      </c>
      <c r="CG213" t="inlineStr">
        <is>
          <t>Método destinado a obter uma solução aproximada de um problema numérico, através do uso de números aleatórios.</t>
        </is>
      </c>
      <c r="CH213" t="inlineStr">
        <is>
          <t/>
        </is>
      </c>
      <c r="CI213" t="inlineStr">
        <is>
          <t/>
        </is>
      </c>
      <c r="CJ213" t="inlineStr">
        <is>
          <t/>
        </is>
      </c>
      <c r="CK213" t="inlineStr">
        <is>
          <t/>
        </is>
      </c>
      <c r="CL213" t="inlineStr">
        <is>
          <t/>
        </is>
      </c>
      <c r="CM213" t="inlineStr">
        <is>
          <t/>
        </is>
      </c>
      <c r="CN213" t="inlineStr">
        <is>
          <t/>
        </is>
      </c>
      <c r="CO213" t="inlineStr">
        <is>
          <t/>
        </is>
      </c>
      <c r="CP213" t="inlineStr">
        <is>
          <t/>
        </is>
      </c>
      <c r="CQ213" t="inlineStr">
        <is>
          <t/>
        </is>
      </c>
      <c r="CR213" t="inlineStr">
        <is>
          <t/>
        </is>
      </c>
      <c r="CS213" t="inlineStr">
        <is>
          <t/>
        </is>
      </c>
      <c r="CT213" s="2" t="inlineStr">
        <is>
          <t>Monte Carlo-metod</t>
        </is>
      </c>
      <c r="CU213" s="2" t="inlineStr">
        <is>
          <t>3</t>
        </is>
      </c>
      <c r="CV213" s="2" t="inlineStr">
        <is>
          <t/>
        </is>
      </c>
      <c r="CW213" t="inlineStr">
        <is>
          <t>metod att erhålla en approximativ lösning av ett problem med användning av slumptal</t>
        </is>
      </c>
    </row>
    <row r="214">
      <c r="A214" s="1" t="str">
        <f>HYPERLINK("https://iate.europa.eu/entry/result/351423/all", "351423")</f>
        <v>351423</v>
      </c>
      <c r="B214" t="inlineStr">
        <is>
          <t>EDUCATION AND COMMUNICATIONS</t>
        </is>
      </c>
      <c r="C214" t="inlineStr">
        <is>
          <t>EDUCATION AND COMMUNICATIONS|information technology and data processing</t>
        </is>
      </c>
      <c r="D214" t="inlineStr">
        <is>
          <t>yes</t>
        </is>
      </c>
      <c r="E214" t="inlineStr">
        <is>
          <t/>
        </is>
      </c>
      <c r="F214" s="2" t="inlineStr">
        <is>
          <t>процент на лъжливо положително приемане|
грешка от втори род|
FAR|
вероятност за лъжливо положително приемане</t>
        </is>
      </c>
      <c r="G214" s="2" t="inlineStr">
        <is>
          <t>3|
3|
3|
3</t>
        </is>
      </c>
      <c r="H214" s="2" t="inlineStr">
        <is>
          <t xml:space="preserve">|
|
|
</t>
        </is>
      </c>
      <c r="I214" t="inlineStr">
        <is>
          <t>вероятността една биометрична система да извърши неправилно идентифициране на индивид или да не успее да откаже неразрешен достъп</t>
        </is>
      </c>
      <c r="J214" s="2" t="inlineStr">
        <is>
          <t>míra chybného přijetí</t>
        </is>
      </c>
      <c r="K214" s="2" t="inlineStr">
        <is>
          <t>2</t>
        </is>
      </c>
      <c r="L214" s="2" t="inlineStr">
        <is>
          <t/>
        </is>
      </c>
      <c r="M214" t="inlineStr">
        <is>
          <t>pravděpodobnost, že biometrický systém nesprávně identifikuje určitou osobu nebo neodmítne podvodníka. Měří procentní podíl neplatných vstupů, které jsou nesprávně povoleny. Nazývá se rovněž falešně pozitivním výsledkem</t>
        </is>
      </c>
      <c r="N214" s="2" t="inlineStr">
        <is>
          <t>procentsats for falsk accept|
falsk positiv-rate|
FAR</t>
        </is>
      </c>
      <c r="O214" s="2" t="inlineStr">
        <is>
          <t>3|
3|
3</t>
        </is>
      </c>
      <c r="P214" s="2" t="inlineStr">
        <is>
          <t xml:space="preserve">|
|
</t>
        </is>
      </c>
      <c r="Q214" t="inlineStr">
        <is>
          <t>sandsynligheden for, at et biometrisk system fejlagtigt vil identificere en person eller undlade at afvise en svindler</t>
        </is>
      </c>
      <c r="R214" s="2" t="inlineStr">
        <is>
          <t>FAR|
Falschakzeptanzrate</t>
        </is>
      </c>
      <c r="S214" s="2" t="inlineStr">
        <is>
          <t>2|
3</t>
        </is>
      </c>
      <c r="T214" s="2" t="inlineStr">
        <is>
          <t xml:space="preserve">|
</t>
        </is>
      </c>
      <c r="U214" t="inlineStr">
        <is>
          <t>die Wahrscheinlichkeit bzw. relative Häufigkeit, mit der ein Sicherheitssystem den Zugang gewährt, obwohl die Person keine Zugangsberechtigung hat</t>
        </is>
      </c>
      <c r="V214" s="2" t="inlineStr">
        <is>
          <t>δείκτης λανθασμένης αποδοχής|
ποσοστό εσφαλμένης αποδοχής</t>
        </is>
      </c>
      <c r="W214" s="2" t="inlineStr">
        <is>
          <t>3|
3</t>
        </is>
      </c>
      <c r="X214" s="2" t="inlineStr">
        <is>
          <t xml:space="preserve">|
</t>
        </is>
      </c>
      <c r="Y214" t="inlineStr">
        <is>
          <t>η πιθανότητα ένα βιομετρικό σύστημα να ταυτοποιήσει
εσφαλμένα ένα άτομο ή να μην κατορθώσει να απορρίψει ένα άτομο που επιχειρεί απάτη, υπολογιζόμενο ως το ποσοστό μη έγκυρων εισόδων οι οποίες
γίνονται εσφαλμένα αποδεκτές</t>
        </is>
      </c>
      <c r="Z214" s="2" t="inlineStr">
        <is>
          <t>false acceptance rate|
FAR|
fraud rate|
false positive rate|
type II error|
false accept rate</t>
        </is>
      </c>
      <c r="AA214" s="2" t="inlineStr">
        <is>
          <t>3|
3|
3|
3|
3|
3</t>
        </is>
      </c>
      <c r="AB214" s="2" t="inlineStr">
        <is>
          <t xml:space="preserve">|
|
|
|
|
</t>
        </is>
      </c>
      <c r="AC214" t="inlineStr">
        <is>
          <t>probability that a biometric system will incorrectly identify an individual or will fail to reject an impostor, measured as the percentage of invalid inputs incorrectly accepted</t>
        </is>
      </c>
      <c r="AD214" s="2" t="inlineStr">
        <is>
          <t>tasa de falsa aceptación</t>
        </is>
      </c>
      <c r="AE214" s="2" t="inlineStr">
        <is>
          <t>3</t>
        </is>
      </c>
      <c r="AF214" s="2" t="inlineStr">
        <is>
          <t/>
        </is>
      </c>
      <c r="AG214" t="inlineStr">
        <is>
          <t>Probabilidad de que un sistema biométrico identifique incorrectamente a un individuo o no rechace a un impostor.</t>
        </is>
      </c>
      <c r="AH214" s="2" t="inlineStr">
        <is>
          <t>väära aktsepteerimise määr</t>
        </is>
      </c>
      <c r="AI214" s="2" t="inlineStr">
        <is>
          <t>3</t>
        </is>
      </c>
      <c r="AJ214" s="2" t="inlineStr">
        <is>
          <t/>
        </is>
      </c>
      <c r="AK214" t="inlineStr">
        <is>
          <t>tõenäosus, et biomeetriline süsteem tuvastab üksikisiku valesti või ei suuda petist tõrjuda</t>
        </is>
      </c>
      <c r="AL214" s="2" t="inlineStr">
        <is>
          <t>väärien hyväksyntöjen määrä|
väärin perustein tapahtuvan hyväksymisen aste</t>
        </is>
      </c>
      <c r="AM214" s="2" t="inlineStr">
        <is>
          <t>2|
2</t>
        </is>
      </c>
      <c r="AN214" s="2" t="inlineStr">
        <is>
          <t xml:space="preserve">|
</t>
        </is>
      </c>
      <c r="AO214" t="inlineStr">
        <is>
          <t>tapaukset, joissa biometrinen järjestelmä tunnistaa virheellisesti yksilön tai ei hylkää väärää henkilöllisyyttä käyttävää henkilöä</t>
        </is>
      </c>
      <c r="AP214" s="2" t="inlineStr">
        <is>
          <t>taux de fausses acceptations|
T.F.A.|
taux de faux positifs</t>
        </is>
      </c>
      <c r="AQ214" s="2" t="inlineStr">
        <is>
          <t>3|
3|
3</t>
        </is>
      </c>
      <c r="AR214" s="2" t="inlineStr">
        <is>
          <t xml:space="preserve">|
|
</t>
        </is>
      </c>
      <c r="AS214" t="inlineStr">
        <is>
          <t>probabilité qu’un système biométrique identifie de manière incorrecte une personne ou ne réussisse pas à rejeter un imposteur</t>
        </is>
      </c>
      <c r="AT214" s="2" t="inlineStr">
        <is>
          <t>FAR|
ráta bréagdheimhniúcháin|
ráta glactha bhréagaigh</t>
        </is>
      </c>
      <c r="AU214" s="2" t="inlineStr">
        <is>
          <t>3|
2|
2</t>
        </is>
      </c>
      <c r="AV214" s="2" t="inlineStr">
        <is>
          <t xml:space="preserve">|
|
</t>
        </is>
      </c>
      <c r="AW214" t="inlineStr">
        <is>
          <t/>
        </is>
      </c>
      <c r="AX214" t="inlineStr">
        <is>
          <t/>
        </is>
      </c>
      <c r="AY214" t="inlineStr">
        <is>
          <t/>
        </is>
      </c>
      <c r="AZ214" t="inlineStr">
        <is>
          <t/>
        </is>
      </c>
      <c r="BA214" t="inlineStr">
        <is>
          <t/>
        </is>
      </c>
      <c r="BB214" s="2" t="inlineStr">
        <is>
          <t>FAR|
téves elfogadási arány</t>
        </is>
      </c>
      <c r="BC214" s="2" t="inlineStr">
        <is>
          <t>4|
4</t>
        </is>
      </c>
      <c r="BD214" s="2" t="inlineStr">
        <is>
          <t xml:space="preserve">|
</t>
        </is>
      </c>
      <c r="BE214" t="inlineStr">
        <is>
          <t>annak a valószínűsége, hogy a biometrikus rendszer tévesen azonosít valakit, vagy nem utasít el egy csalót</t>
        </is>
      </c>
      <c r="BF214" s="2" t="inlineStr">
        <is>
          <t>falso positivo|
FAR</t>
        </is>
      </c>
      <c r="BG214" s="2" t="inlineStr">
        <is>
          <t>4|
3</t>
        </is>
      </c>
      <c r="BH214" s="2" t="inlineStr">
        <is>
          <t xml:space="preserve">|
</t>
        </is>
      </c>
      <c r="BI214" t="inlineStr">
        <is>
          <t>&lt;div&gt;casi in cui utenti non 
autorizzati vengono accettati per errore, e misura del tasso di 
probabilità che il sistema biometrico accetti persone non autorizzate&lt;br&gt;&lt;/div&gt;</t>
        </is>
      </c>
      <c r="BJ214" s="2" t="inlineStr">
        <is>
          <t>klaidingo patvirtinimo rodiklis</t>
        </is>
      </c>
      <c r="BK214" s="2" t="inlineStr">
        <is>
          <t>3</t>
        </is>
      </c>
      <c r="BL214" s="2" t="inlineStr">
        <is>
          <t/>
        </is>
      </c>
      <c r="BM214" t="inlineStr">
        <is>
          <t>bandymų, kai biometrijos sistema, palyginusi asmens biometrinius duomenis su saugomais patvirtina nesamą tapatybės sutapimą, ir visų nesąžiningų bandymų santykinė dalis</t>
        </is>
      </c>
      <c r="BN214" s="2" t="inlineStr">
        <is>
          <t>kļūdainu apstiprinājumu koeficients</t>
        </is>
      </c>
      <c r="BO214" s="2" t="inlineStr">
        <is>
          <t>2</t>
        </is>
      </c>
      <c r="BP214" s="2" t="inlineStr">
        <is>
          <t/>
        </is>
      </c>
      <c r="BQ214" t="inlineStr">
        <is>
          <t>iespējamība, ka biometrijas sistēma nepareizi identificēs indivīdu vai nenoraidīs krāpnieku</t>
        </is>
      </c>
      <c r="BR214" s="2" t="inlineStr">
        <is>
          <t>rata ta' aċċettazzjonijiet foloz|
FAR|
rata ta' pożittivi foloz</t>
        </is>
      </c>
      <c r="BS214" s="2" t="inlineStr">
        <is>
          <t>3|
3|
3</t>
        </is>
      </c>
      <c r="BT214" s="2" t="inlineStr">
        <is>
          <t xml:space="preserve">|
|
</t>
        </is>
      </c>
      <c r="BU214" t="inlineStr">
        <is>
          <t>il-probabbiltà li sistema bijometrika tidentifika individwu b’mod skorrett jew li ma jirnexxilhiex tirrifjuta impostur, imkejla bħala perċentwal tal-inputs invalidi li jkunu ġew aċċettati skorrettament</t>
        </is>
      </c>
      <c r="BV214" s="2" t="inlineStr">
        <is>
          <t>percentage fout-positieven|
foutieve aanvaarding|
false accept rate|
FAR|
percentage onterechte acceptaties</t>
        </is>
      </c>
      <c r="BW214" s="2" t="inlineStr">
        <is>
          <t>3|
3|
3|
3|
3</t>
        </is>
      </c>
      <c r="BX214" s="2" t="inlineStr">
        <is>
          <t xml:space="preserve">|
|
|
|
</t>
        </is>
      </c>
      <c r="BY214" t="inlineStr">
        <is>
          <t>waarschijnlijkheid dat een biometrisch systeem een persoon onjuist identificeert of een bedrieger niet weigert</t>
        </is>
      </c>
      <c r="BZ214" s="2" t="inlineStr">
        <is>
          <t>wskaźnik błędnych akceptacji</t>
        </is>
      </c>
      <c r="CA214" s="2" t="inlineStr">
        <is>
          <t>3</t>
        </is>
      </c>
      <c r="CB214" s="2" t="inlineStr">
        <is>
          <t/>
        </is>
      </c>
      <c r="CC214" t="inlineStr">
        <is>
          <t>akceptacja fałszywej transakcji, tzn. pozytywna weryfikacja próbki pochodzącej z innej klasy</t>
        </is>
      </c>
      <c r="CD214" s="2" t="inlineStr">
        <is>
          <t>taxa de falsos positivos|
taxa de falsa aceitação|
erro do tipo II</t>
        </is>
      </c>
      <c r="CE214" s="2" t="inlineStr">
        <is>
          <t>3|
3|
3</t>
        </is>
      </c>
      <c r="CF214" s="2" t="inlineStr">
        <is>
          <t xml:space="preserve">|
|
</t>
        </is>
      </c>
      <c r="CG214" t="inlineStr">
        <is>
          <t>Erro que consiste em não rejeitar a hipótese nula quando a mesma na realidade é falsa.</t>
        </is>
      </c>
      <c r="CH214" s="2" t="inlineStr">
        <is>
          <t>FAR|
rată de acceptare falsă</t>
        </is>
      </c>
      <c r="CI214" s="2" t="inlineStr">
        <is>
          <t>3|
3</t>
        </is>
      </c>
      <c r="CJ214" s="2" t="inlineStr">
        <is>
          <t xml:space="preserve">|
</t>
        </is>
      </c>
      <c r="CK214" t="inlineStr">
        <is>
          <t/>
        </is>
      </c>
      <c r="CL214" s="2" t="inlineStr">
        <is>
          <t>pravdepodobnosť chybnej akceptácie</t>
        </is>
      </c>
      <c r="CM214" s="2" t="inlineStr">
        <is>
          <t>3</t>
        </is>
      </c>
      <c r="CN214" s="2" t="inlineStr">
        <is>
          <t/>
        </is>
      </c>
      <c r="CO214" t="inlineStr">
        <is>
          <t>pravdepodobnosť, že biometrický systém nesprávne identifikuje osobu alebo neodmietne podvodníka</t>
        </is>
      </c>
      <c r="CP214" s="2" t="inlineStr">
        <is>
          <t>delež napačnih odobritev|
stopnja napačne potrditve</t>
        </is>
      </c>
      <c r="CQ214" s="2" t="inlineStr">
        <is>
          <t>3|
3</t>
        </is>
      </c>
      <c r="CR214" s="2" t="inlineStr">
        <is>
          <t xml:space="preserve">|
</t>
        </is>
      </c>
      <c r="CS214" t="inlineStr">
        <is>
          <t>verjetnost, da bo biometrični sistem* posameznika nepravilno identificiral oziroma ne bo zavrnil napačne osebe; meri odstotek neveljavnih vnosov, ki so nepravilno sprejeti</t>
        </is>
      </c>
      <c r="CT214" s="2" t="inlineStr">
        <is>
          <t>grad av felaktig acceptans|
andel felaktiga godkännanden|
fel av typ II</t>
        </is>
      </c>
      <c r="CU214" s="2" t="inlineStr">
        <is>
          <t>2|
2|
2</t>
        </is>
      </c>
      <c r="CV214" s="2" t="inlineStr">
        <is>
          <t xml:space="preserve">|
|
</t>
        </is>
      </c>
      <c r="CW214" t="inlineStr">
        <is>
          <t>sannolikheten för att biometriskt system felaktigt ska identifiera en individ eller inte lyckas avvisa en bedragare; här mäts andelen ogiltig indata som felaktigt accepteras</t>
        </is>
      </c>
    </row>
    <row r="215">
      <c r="A215" s="1" t="str">
        <f>HYPERLINK("https://iate.europa.eu/entry/result/928291/all", "928291")</f>
        <v>928291</v>
      </c>
      <c r="B215" t="inlineStr">
        <is>
          <t>POLITICS;LAW;SOCIAL QUESTIONS</t>
        </is>
      </c>
      <c r="C215" t="inlineStr">
        <is>
          <t>POLITICS;LAW;SOCIAL QUESTIONS|migration</t>
        </is>
      </c>
      <c r="D215" t="inlineStr">
        <is>
          <t>yes</t>
        </is>
      </c>
      <c r="E215" t="inlineStr">
        <is>
          <t/>
        </is>
      </c>
      <c r="F215" s="2" t="inlineStr">
        <is>
          <t>електронен паспорт</t>
        </is>
      </c>
      <c r="G215" s="2" t="inlineStr">
        <is>
          <t>4</t>
        </is>
      </c>
      <c r="H215" s="2" t="inlineStr">
        <is>
          <t/>
        </is>
      </c>
      <c r="I215" t="inlineStr">
        <is>
          <t>Паспорт, при който биометричните данни се съхраняват във вграден микрочип (интегрална схема), който може да бъде контактен и безконтактен. Биометричните данни в чипа могат да се сравнят с биометричните характеристики на притежателя на документа посредством биометрична система. За защита на автентичността и неприкосновеността на съхраняваните данни като предпазна мярка се използва електронен подпис.</t>
        </is>
      </c>
      <c r="J215" s="2" t="inlineStr">
        <is>
          <t>elektronický cestovní pas</t>
        </is>
      </c>
      <c r="K215" s="2" t="inlineStr">
        <is>
          <t>3</t>
        </is>
      </c>
      <c r="L215" s="2" t="inlineStr">
        <is>
          <t/>
        </is>
      </c>
      <c r="M215" t="inlineStr">
        <is>
          <t>pas, v němž jsou osobní údaje uloženy v zapuštěném mikročipu. &lt;br&gt;Podle minimálních požadavků Mezinárodní organizace pro civilní letectví (International Civil Aviation Organization, ICAO) jsou v bezkontaktním mikročipu uloženy údaje obsažené ve strojově čitelné zóně strany s osobními údaji cestovního pasu, a fotografie držitele jakožto interoperabilní biometrický identifikátor. Rovněž se používají další biometrické identifikátory, např. otisky prstů nebo snímky duhovky.</t>
        </is>
      </c>
      <c r="N215" s="2" t="inlineStr">
        <is>
          <t>elektronisk pas|
biometrisk pas|
e-pas</t>
        </is>
      </c>
      <c r="O215" s="2" t="inlineStr">
        <is>
          <t>4|
4|
4</t>
        </is>
      </c>
      <c r="P215" s="2" t="inlineStr">
        <is>
          <t xml:space="preserve">|
|
</t>
        </is>
      </c>
      <c r="Q215" t="inlineStr">
        <is>
          <t>Pas, der indholder en såkaldt RFID-chip eller radiobrik med personoplysninger og biometriske data (f.eks. til ansigts-, fingeraftryks-, iris- og talegenkendelse), endvidere pas, der anvendes til digital signatur.</t>
        </is>
      </c>
      <c r="R215" s="2" t="inlineStr">
        <is>
          <t>ePass|
biometrischer Pass|
elektronischer Reisepass</t>
        </is>
      </c>
      <c r="S215" s="2" t="inlineStr">
        <is>
          <t>3|
3|
3</t>
        </is>
      </c>
      <c r="T215" s="2" t="inlineStr">
        <is>
          <t xml:space="preserve">|
|
</t>
        </is>
      </c>
      <c r="U215" t="inlineStr">
        <is>
          <t>Pass mit einem Speicherchip, auf dem biometrische Merkmale &lt;a href="/entry/result/929131/all" id="ENTRY_TO_ENTRY_CONVERTER" target="_blank"&gt;IATE:929131&lt;/a&gt; erfasst sind</t>
        </is>
      </c>
      <c r="V215" s="2" t="inlineStr">
        <is>
          <t>ηλεκτρονικό διαβατήριο|
βιομετρικό διαβατήριο</t>
        </is>
      </c>
      <c r="W215" s="2" t="inlineStr">
        <is>
          <t>4|
3</t>
        </is>
      </c>
      <c r="X215" s="2" t="inlineStr">
        <is>
          <t xml:space="preserve">|
</t>
        </is>
      </c>
      <c r="Y215" t="inlineStr">
        <is>
          <t/>
        </is>
      </c>
      <c r="Z215" s="2" t="inlineStr">
        <is>
          <t>biometric passport|
RFID enabled passport|
BIOPASS|
biometrically enabled passport|
epassport|
electronic passport|
e-passport</t>
        </is>
      </c>
      <c r="AA215" s="2" t="inlineStr">
        <is>
          <t>3|
1|
3|
3|
1|
3|
3</t>
        </is>
      </c>
      <c r="AB215" s="2" t="inlineStr">
        <is>
          <t xml:space="preserve">|
|
|
|
|
|
</t>
        </is>
      </c>
      <c r="AC215" t="inlineStr">
        <is>
          <t>A combined paper and electronic identity document that uses biometrics to authenticate the citizenship of travellers. The passport's critical information is stored on an RFID computer chip. The passport book design calls for an embedded contactless chip that is able to hold digital signature data to ensure the integrity of the passport and the biometric data.</t>
        </is>
      </c>
      <c r="AD215" s="2" t="inlineStr">
        <is>
          <t>pasaporte electrónico|
pasaporte-e|
pasaporte biométrico</t>
        </is>
      </c>
      <c r="AE215" s="2" t="inlineStr">
        <is>
          <t>4|
2|
2</t>
        </is>
      </c>
      <c r="AF215" s="2" t="inlineStr">
        <is>
          <t xml:space="preserve">|
|
</t>
        </is>
      </c>
      <c r="AG215" t="inlineStr">
        <is>
          <t>Aquél que contiene datos biométricos del titular en un microprocesador de identificación por radiofrecuencia, además de los datos personales que figuran en formato de lectura optoelectronica (OCR).</t>
        </is>
      </c>
      <c r="AH215" s="2" t="inlineStr">
        <is>
          <t>biomeetriline pass</t>
        </is>
      </c>
      <c r="AI215" s="2" t="inlineStr">
        <is>
          <t>3</t>
        </is>
      </c>
      <c r="AJ215" s="2" t="inlineStr">
        <is>
          <t/>
        </is>
      </c>
      <c r="AK215" t="inlineStr">
        <is>
          <t>pass, mis on varustatud RFID kiibiga, kuhu on kantud biomeetrilised andmed, nagu näokujutis, sõrmejäljekujutised, allkiri või allkirjakujutis ja silmaiirisekujutised</t>
        </is>
      </c>
      <c r="AL215" s="2" t="inlineStr">
        <is>
          <t>biometrinen passi|
sirupassi</t>
        </is>
      </c>
      <c r="AM215" s="2" t="inlineStr">
        <is>
          <t>3|
3</t>
        </is>
      </c>
      <c r="AN215" s="2" t="inlineStr">
        <is>
          <t xml:space="preserve">|
</t>
        </is>
      </c>
      <c r="AO215" t="inlineStr">
        <is>
          <t>passi, jossa henkilötiedot on tallennettu asiakirjaan upotetulle mikrosirulle</t>
        </is>
      </c>
      <c r="AP215" s="2" t="inlineStr">
        <is>
          <t>passeport biométrique|
passeport électronique</t>
        </is>
      </c>
      <c r="AQ215" s="2" t="inlineStr">
        <is>
          <t>3|
3</t>
        </is>
      </c>
      <c r="AR215" s="2" t="inlineStr">
        <is>
          <t xml:space="preserve">|
</t>
        </is>
      </c>
      <c r="AS215" t="inlineStr">
        <is>
          <t>passeport équipé d’une puce contenant, outre les données "classiques" (nom, date de naissance, lieu de résidence,...), des données biométriques (enregistrement de la photo faciale, empreintes digitales,...)</t>
        </is>
      </c>
      <c r="AT215" s="2" t="inlineStr">
        <is>
          <t>pas bithmhéadrach|
pas leictreonach</t>
        </is>
      </c>
      <c r="AU215" s="2" t="inlineStr">
        <is>
          <t>3|
3</t>
        </is>
      </c>
      <c r="AV215" s="2" t="inlineStr">
        <is>
          <t xml:space="preserve">|
</t>
        </is>
      </c>
      <c r="AW215" t="inlineStr">
        <is>
          <t/>
        </is>
      </c>
      <c r="AX215" t="inlineStr">
        <is>
          <t/>
        </is>
      </c>
      <c r="AY215" t="inlineStr">
        <is>
          <t/>
        </is>
      </c>
      <c r="AZ215" t="inlineStr">
        <is>
          <t/>
        </is>
      </c>
      <c r="BA215" t="inlineStr">
        <is>
          <t/>
        </is>
      </c>
      <c r="BB215" s="2" t="inlineStr">
        <is>
          <t>elektronikus útlevél|
biometrikus útlevél</t>
        </is>
      </c>
      <c r="BC215" s="2" t="inlineStr">
        <is>
          <t>4|
4</t>
        </is>
      </c>
      <c r="BD215" s="2" t="inlineStr">
        <is>
          <t xml:space="preserve">|
</t>
        </is>
      </c>
      <c r="BE215" t="inlineStr">
        <is>
          <t>Olyan útlevél, amelyben egy elektronikus csip is tartalmazza az okmány tulajdonosának fényképét, nevét, születési idejét és a többi ismertetőjegyet. Az útlevél alkalmas arra, hogy tulajdonosának digitális ujjlenyomatát is tartalmazza.</t>
        </is>
      </c>
      <c r="BF215" s="2" t="inlineStr">
        <is>
          <t>passaporto biometrico|
passaporto elettronico</t>
        </is>
      </c>
      <c r="BG215" s="2" t="inlineStr">
        <is>
          <t>3|
3</t>
        </is>
      </c>
      <c r="BH215" s="2" t="inlineStr">
        <is>
          <t xml:space="preserve">|
</t>
        </is>
      </c>
      <c r="BI215" t="inlineStr">
        <is>
          <t>Il passaporto elettronico, emesso in Italia a partire dal 26 ottobre 2006, conterrà i dati biometrici dei cittadini in un microprocessore RF/ID di prossimità (chip) installato nella copertina del passaporto.</t>
        </is>
      </c>
      <c r="BJ215" s="2" t="inlineStr">
        <is>
          <t>elektroninis pasas|
biometrinis pasas</t>
        </is>
      </c>
      <c r="BK215" s="2" t="inlineStr">
        <is>
          <t>2|
3</t>
        </is>
      </c>
      <c r="BL215" s="2" t="inlineStr">
        <is>
          <t>|
preferred</t>
        </is>
      </c>
      <c r="BM215" t="inlineStr">
        <is>
          <t>Pasas, kuriame biometriniai duomenys saugomi įterptame mikroluste (integriniame grandyne).</t>
        </is>
      </c>
      <c r="BN215" s="2" t="inlineStr">
        <is>
          <t>e-pase|
biometriskā pase|
elektroniskā pase</t>
        </is>
      </c>
      <c r="BO215" s="2" t="inlineStr">
        <is>
          <t>2|
3|
3</t>
        </is>
      </c>
      <c r="BP215" s="2" t="inlineStr">
        <is>
          <t xml:space="preserve">|
|
</t>
        </is>
      </c>
      <c r="BQ215" t="inlineStr">
        <is>
          <t>Personas identitātes un ceļošanas dokuments, kura datu lapā ir iestrādāta bezkontakta mikroshēma, kurā tiek iekļauti personas biometrijas dati.</t>
        </is>
      </c>
      <c r="BR215" s="2" t="inlineStr">
        <is>
          <t>passaport bijometriku|
passaport elettroniku</t>
        </is>
      </c>
      <c r="BS215" s="2" t="inlineStr">
        <is>
          <t>3|
3</t>
        </is>
      </c>
      <c r="BT215" s="2" t="inlineStr">
        <is>
          <t xml:space="preserve">|
</t>
        </is>
      </c>
      <c r="BU215" t="inlineStr">
        <is>
          <t/>
        </is>
      </c>
      <c r="BV215" s="2" t="inlineStr">
        <is>
          <t>biometrisch paspoort|
elektronisch paspoort|
e-paspoort</t>
        </is>
      </c>
      <c r="BW215" s="2" t="inlineStr">
        <is>
          <t>4|
4|
4</t>
        </is>
      </c>
      <c r="BX215" s="2" t="inlineStr">
        <is>
          <t xml:space="preserve">|
|
</t>
        </is>
      </c>
      <c r="BY215" t="inlineStr">
        <is>
          <t>"Een paspoort met biometrische kenmerken daarin verwerkt. Bij biometrie gaat het om het meten van persoonsgebonden fysieke kenmerken, waardoor ten aanzien van identiteitsfraude toner en rechtmatig houder van onder andere een document aan elkaar geverifieerd kunnen worden."</t>
        </is>
      </c>
      <c r="BZ215" s="2" t="inlineStr">
        <is>
          <t>paszport biometryczny</t>
        </is>
      </c>
      <c r="CA215" s="2" t="inlineStr">
        <is>
          <t>4</t>
        </is>
      </c>
      <c r="CB215" s="2" t="inlineStr">
        <is>
          <t/>
        </is>
      </c>
      <c r="CC215" t="inlineStr">
        <is>
          <t>paszport opatrzony zabezpieczeniami elektronicznymi w postaci chipu z zakodowaną informacją o posiadaczu paszportu.</t>
        </is>
      </c>
      <c r="CD215" s="2" t="inlineStr">
        <is>
          <t>passaporte eletrónico</t>
        </is>
      </c>
      <c r="CE215" s="2" t="inlineStr">
        <is>
          <t>3</t>
        </is>
      </c>
      <c r="CF215" s="2" t="inlineStr">
        <is>
          <t/>
        </is>
      </c>
      <c r="CG215" t="inlineStr">
        <is>
          <t>Passaporte que tem as demais características de um passaporte tradicional, a que acresce um mecanismo eletrónico de armazenamento digital de informação.</t>
        </is>
      </c>
      <c r="CH215" s="2" t="inlineStr">
        <is>
          <t>pașaport biometric|
pașaport electronic</t>
        </is>
      </c>
      <c r="CI215" s="2" t="inlineStr">
        <is>
          <t>4|
4</t>
        </is>
      </c>
      <c r="CJ215" s="2" t="inlineStr">
        <is>
          <t xml:space="preserve">|
</t>
        </is>
      </c>
      <c r="CK215" t="inlineStr">
        <is>
          <t>Pașaportul biometric este acel document care combină atât formatul electronic cât și cel de hârtie, cu scopul de a identifica cetățenia călătorilor.</t>
        </is>
      </c>
      <c r="CL215" s="2" t="inlineStr">
        <is>
          <t>biometrický pas|
elektronický pas</t>
        </is>
      </c>
      <c r="CM215" s="2" t="inlineStr">
        <is>
          <t>3|
3</t>
        </is>
      </c>
      <c r="CN215" s="2" t="inlineStr">
        <is>
          <t xml:space="preserve">|
</t>
        </is>
      </c>
      <c r="CO215" t="inlineStr">
        <is>
          <t/>
        </is>
      </c>
      <c r="CP215" s="2" t="inlineStr">
        <is>
          <t>biometrični potni list|
elektronski potni list</t>
        </is>
      </c>
      <c r="CQ215" s="2" t="inlineStr">
        <is>
          <t>3|
3</t>
        </is>
      </c>
      <c r="CR215" s="2" t="inlineStr">
        <is>
          <t xml:space="preserve">|
</t>
        </is>
      </c>
      <c r="CS215" t="inlineStr">
        <is>
          <t>potni list, ki ima vstavljen brezkontaktni čip z biometričnimi podatki o lastniku potnega lista. Za zaščito čipa so uporabljeni kriptografski postopki.</t>
        </is>
      </c>
      <c r="CT215" s="2" t="inlineStr">
        <is>
          <t>elektroniskt pass|
e-pass|
biometriskt pass</t>
        </is>
      </c>
      <c r="CU215" s="2" t="inlineStr">
        <is>
          <t>3|
3|
3</t>
        </is>
      </c>
      <c r="CV215" s="2" t="inlineStr">
        <is>
          <t xml:space="preserve">|
|
</t>
        </is>
      </c>
      <c r="CW215" t="inlineStr">
        <is>
          <t/>
        </is>
      </c>
    </row>
    <row r="216">
      <c r="A216" s="1" t="str">
        <f>HYPERLINK("https://iate.europa.eu/entry/result/1068875/all", "1068875")</f>
        <v>1068875</v>
      </c>
      <c r="B216" t="inlineStr">
        <is>
          <t>EDUCATION AND COMMUNICATIONS</t>
        </is>
      </c>
      <c r="C216" t="inlineStr">
        <is>
          <t>EDUCATION AND COMMUNICATIONS|information technology and data processing</t>
        </is>
      </c>
      <c r="D216" t="inlineStr">
        <is>
          <t>yes</t>
        </is>
      </c>
      <c r="E216" t="inlineStr">
        <is>
          <t/>
        </is>
      </c>
      <c r="F216" s="2" t="inlineStr">
        <is>
          <t>електронен подпис</t>
        </is>
      </c>
      <c r="G216" s="2" t="inlineStr">
        <is>
          <t>3</t>
        </is>
      </c>
      <c r="H216" s="2" t="inlineStr">
        <is>
          <t/>
        </is>
      </c>
      <c r="I216" t="inlineStr">
        <is>
          <t>всяка информация в електронна форма, добавена или логически свързана с електронното изявление за установяване на неговото авторство</t>
        </is>
      </c>
      <c r="J216" s="2" t="inlineStr">
        <is>
          <t>elektronický podpis</t>
        </is>
      </c>
      <c r="K216" s="2" t="inlineStr">
        <is>
          <t>3</t>
        </is>
      </c>
      <c r="L216" s="2" t="inlineStr">
        <is>
          <t/>
        </is>
      </c>
      <c r="M216" t="inlineStr">
        <is>
          <t>údaje v elektronické podobě, které jsou připojené k datové zprávě nebo jsou s ní logicky spojené a které slouží jako metoda k jednoznačnému ověření identity podepsané osoby ve vztahu k datové zprávě</t>
        </is>
      </c>
      <c r="N216" s="2" t="inlineStr">
        <is>
          <t>e-signatur|
elektronisk underskrift|
elektronisk signatur</t>
        </is>
      </c>
      <c r="O216" s="2" t="inlineStr">
        <is>
          <t>4|
3|
4</t>
        </is>
      </c>
      <c r="P216" s="2" t="inlineStr">
        <is>
          <t xml:space="preserve">|
|
</t>
        </is>
      </c>
      <c r="Q216" t="inlineStr">
        <is>
          <t>Data i elektronisk form, der er vedhæftet eller logisk tilknyttet andre elektroniske data, og som anvendes som en autentifikationsmetode. 
&lt;br&gt;"En elektronisk underskrift, der sikrer, at underskriveren er den, han giver sig ud for at være, når der underskrives i forbindelse med elektronisk kommunikation. Brugeren af digital signatur får udstedt et certifikat. Det har form af en lille fil med personlige oplysninger om brugeren. Til den digitale signatur hører to nøgler. En privat nøgle, der bliver opbevaret af DanID på en sikker server. Og en offentlig nøgle, der er alment tilgængelig. Når brugeren benytter sin digitale signatur, indtaster han et personligt brugernavn og adgangskode. Adgangskoden er kun kendt af brugeren og er den eneste måde at benytte den digitale signatur."</t>
        </is>
      </c>
      <c r="R216" s="2" t="inlineStr">
        <is>
          <t>elektronische Signatur|
elektronische Unterschrift</t>
        </is>
      </c>
      <c r="S216" s="2" t="inlineStr">
        <is>
          <t>3|
3</t>
        </is>
      </c>
      <c r="T216" s="2" t="inlineStr">
        <is>
          <t xml:space="preserve">preferred|
</t>
        </is>
      </c>
      <c r="U216" t="inlineStr">
        <is>
          <t>Daten in elektronischer Form, die an andere elektronische Daten angeschlossen werden, um den Verfasser von Informationen klar zu identifizieren bzw. zu belegen, dass die Daten nach dem Signieren nicht mehr verändert wurden</t>
        </is>
      </c>
      <c r="V216" s="2" t="inlineStr">
        <is>
          <t>ηλεκτρονική υπογραφή</t>
        </is>
      </c>
      <c r="W216" s="2" t="inlineStr">
        <is>
          <t>4</t>
        </is>
      </c>
      <c r="X216" s="2" t="inlineStr">
        <is>
          <t/>
        </is>
      </c>
      <c r="Y216" t="inlineStr">
        <is>
          <t>δεδομένα σε ηλεκτρονική μορφή τα οποία είναι συνημμένα σε, ή λογικά συσχετιζόμενα με, άλλα ηλεκτρονικά δεδομένα και τα οποία χρησιμοποιούνται από τον υπογράφοντα για να υπογράφει</t>
        </is>
      </c>
      <c r="Z216" s="2" t="inlineStr">
        <is>
          <t>electronic signature|
e-signature|
eSignature</t>
        </is>
      </c>
      <c r="AA216" s="2" t="inlineStr">
        <is>
          <t>3|
3|
3</t>
        </is>
      </c>
      <c r="AB216" s="2" t="inlineStr">
        <is>
          <t xml:space="preserve">|
|
</t>
        </is>
      </c>
      <c r="AC216" t="inlineStr">
        <is>
          <t>data in electronic form which are attached to or logically associated with other electronic data and which are used by the signatory to sign</t>
        </is>
      </c>
      <c r="AD216" s="2" t="inlineStr">
        <is>
          <t>firma electrónica</t>
        </is>
      </c>
      <c r="AE216" s="2" t="inlineStr">
        <is>
          <t>4</t>
        </is>
      </c>
      <c r="AF216" s="2" t="inlineStr">
        <is>
          <t/>
        </is>
      </c>
      <c r="AG216" t="inlineStr">
        <is>
          <t>Conjunto de datos en forma electrónica, consignados junto a otros o asociados con ellos, que pueden ser utilizados como medio de identificación del firmante.</t>
        </is>
      </c>
      <c r="AH216" s="2" t="inlineStr">
        <is>
          <t>e-allkiri|
elektrooniline allkiri|
elektronallkiri</t>
        </is>
      </c>
      <c r="AI216" s="2" t="inlineStr">
        <is>
          <t>3|
3|
3</t>
        </is>
      </c>
      <c r="AJ216" s="2" t="inlineStr">
        <is>
          <t xml:space="preserve">preferred|
|
</t>
        </is>
      </c>
      <c r="AK216" t="inlineStr">
        <is>
          <t>elektroonilised andmed, mis on lisatud muudele elektroonilistele andmetele või on nendega loogiliselt seotud ja mida allkirja andja kasutab allkirja andmiseks</t>
        </is>
      </c>
      <c r="AL216" s="2" t="inlineStr">
        <is>
          <t>sähköinen allekirjoitus</t>
        </is>
      </c>
      <c r="AM216" s="2" t="inlineStr">
        <is>
          <t>3</t>
        </is>
      </c>
      <c r="AN216" s="2" t="inlineStr">
        <is>
          <t/>
        </is>
      </c>
      <c r="AO216" t="inlineStr">
        <is>
          <t>sähköisessä muodossa oleva tieto, joka on liitetty tai joka loogisesti liittyy muuhun sähköiseen tietoon ja jota käytetään allekirjoittajan henkilöllisyyden todentamisen välineenä</t>
        </is>
      </c>
      <c r="AP216" s="2" t="inlineStr">
        <is>
          <t>signature électronique</t>
        </is>
      </c>
      <c r="AQ216" s="2" t="inlineStr">
        <is>
          <t>3</t>
        </is>
      </c>
      <c r="AR216" s="2" t="inlineStr">
        <is>
          <t/>
        </is>
      </c>
      <c r="AS216" t="inlineStr">
        <is>
          <t>donnée sous forme électronique, qui est jointe ou liée logiquement à d’autres données électroniques et qui sert de méthode d’authentification</t>
        </is>
      </c>
      <c r="AT216" s="2" t="inlineStr">
        <is>
          <t>síniú leictreonach|
ríomhshíniú</t>
        </is>
      </c>
      <c r="AU216" s="2" t="inlineStr">
        <is>
          <t>3|
3</t>
        </is>
      </c>
      <c r="AV216" s="2" t="inlineStr">
        <is>
          <t xml:space="preserve">|
</t>
        </is>
      </c>
      <c r="AW216" t="inlineStr">
        <is>
          <t/>
        </is>
      </c>
      <c r="AX216" s="2" t="inlineStr">
        <is>
          <t>e-potpis|
elektronički potpis</t>
        </is>
      </c>
      <c r="AY216" s="2" t="inlineStr">
        <is>
          <t>3|
3</t>
        </is>
      </c>
      <c r="AZ216" s="2" t="inlineStr">
        <is>
          <t xml:space="preserve">|
</t>
        </is>
      </c>
      <c r="BA216" t="inlineStr">
        <is>
          <t>Elektronički potpis – znači skup podataka u elektroničkom obliku koji su pridruženi ili su logički povezani s drugim podacima u elektroničkom obliku i koji služe za identifikaciju potpisnika i vjerodostojnosti potpisanoga elektroničkog dokumenta,..</t>
        </is>
      </c>
      <c r="BB216" s="2" t="inlineStr">
        <is>
          <t>elektronikus aláírás</t>
        </is>
      </c>
      <c r="BC216" s="2" t="inlineStr">
        <is>
          <t>4</t>
        </is>
      </c>
      <c r="BD216" s="2" t="inlineStr">
        <is>
          <t/>
        </is>
      </c>
      <c r="BE216" t="inlineStr">
        <is>
          <t>"Olyan elektronikus adat, amely más elektronikus adathoz van csatolva, illetve logikailag hozzárendelve, és amely hitelesítésre szolgál."</t>
        </is>
      </c>
      <c r="BF216" s="2" t="inlineStr">
        <is>
          <t>firma elettronica</t>
        </is>
      </c>
      <c r="BG216" s="2" t="inlineStr">
        <is>
          <t>3</t>
        </is>
      </c>
      <c r="BH216" s="2" t="inlineStr">
        <is>
          <t/>
        </is>
      </c>
      <c r="BI216" t="inlineStr">
        <is>
          <t>dati in forma elettronica, allegati oppure connessi tramite associazione logica ad altri dati elettronici ed utilizzata dal firmatario per firmare</t>
        </is>
      </c>
      <c r="BJ216" s="2" t="inlineStr">
        <is>
          <t>elektroninis parašas|
e. parašas</t>
        </is>
      </c>
      <c r="BK216" s="2" t="inlineStr">
        <is>
          <t>4|
3</t>
        </is>
      </c>
      <c r="BL216" s="2" t="inlineStr">
        <is>
          <t xml:space="preserve">|
</t>
        </is>
      </c>
      <c r="BM216" t="inlineStr">
        <is>
          <t>elektroninės formos duomenys, kurie yra prijungti prie kitų elektroninės formos duomenų arba logiškai susieti su jais ir kuriuos pasirašantis asmuo naudoja pasirašydamas</t>
        </is>
      </c>
      <c r="BN216" s="2" t="inlineStr">
        <is>
          <t>e-paraksts|
elektroniskais paraksts</t>
        </is>
      </c>
      <c r="BO216" s="2" t="inlineStr">
        <is>
          <t>3|
3</t>
        </is>
      </c>
      <c r="BP216" s="2" t="inlineStr">
        <is>
          <t xml:space="preserve">|
</t>
        </is>
      </c>
      <c r="BQ216" t="inlineStr">
        <is>
          <t>elektroniski dati, kas pievienoti citiem elektroniskajiem datiem vai loģiski saistīti ar tiem un ko parakstītājs izmanto, lai parakstītos</t>
        </is>
      </c>
      <c r="BR216" s="2" t="inlineStr">
        <is>
          <t>firma elettronika</t>
        </is>
      </c>
      <c r="BS216" s="2" t="inlineStr">
        <is>
          <t>3</t>
        </is>
      </c>
      <c r="BT216" s="2" t="inlineStr">
        <is>
          <t/>
        </is>
      </c>
      <c r="BU216" t="inlineStr">
        <is>
          <t>data f'forma elettronika li hija marbuta ma' jew loġikament assoċjata ma' data elettronika oħra u li sservi bħala metodu ta' awtentifikazzjoni</t>
        </is>
      </c>
      <c r="BV216" s="2" t="inlineStr">
        <is>
          <t>elektronische handtekening|
e-handtekening</t>
        </is>
      </c>
      <c r="BW216" s="2" t="inlineStr">
        <is>
          <t>3|
3</t>
        </is>
      </c>
      <c r="BX216" s="2" t="inlineStr">
        <is>
          <t xml:space="preserve">|
</t>
        </is>
      </c>
      <c r="BY216" t="inlineStr">
        <is>
          <t>elektronische gegevens die zijn vastgehecht aan of logisch geassocieerd zijn met andere elektronische gegevens en die worden gebruikt als middel voor authentificatie</t>
        </is>
      </c>
      <c r="BZ216" s="2" t="inlineStr">
        <is>
          <t>podpis elektroniczny</t>
        </is>
      </c>
      <c r="CA216" s="2" t="inlineStr">
        <is>
          <t>3</t>
        </is>
      </c>
      <c r="CB216" s="2" t="inlineStr">
        <is>
          <t/>
        </is>
      </c>
      <c r="CC216" t="inlineStr">
        <is>
          <t>dane w postaci elektronicznej, które wraz z innymi danymi, do których zostały dołączone lub z którymi są logicznie powiązane, służą do identyfikacji osoby składającej podpis elektroniczny</t>
        </is>
      </c>
      <c r="CD216" s="2" t="inlineStr">
        <is>
          <t>assinatura eletrónica</t>
        </is>
      </c>
      <c r="CE216" s="2" t="inlineStr">
        <is>
          <t>4</t>
        </is>
      </c>
      <c r="CF216" s="2" t="inlineStr">
        <is>
          <t/>
        </is>
      </c>
      <c r="CG216" t="inlineStr">
        <is>
          <t>Resultado de um processamento eletrónico de dados sobre um documento eletrónico, suscetível de constituir objeto de direito individual e exclusivo e de ser utilizado para dar a conhecer a autoria do documento.</t>
        </is>
      </c>
      <c r="CH216" s="2" t="inlineStr">
        <is>
          <t>semnătură electronică</t>
        </is>
      </c>
      <c r="CI216" s="2" t="inlineStr">
        <is>
          <t>3</t>
        </is>
      </c>
      <c r="CJ216" s="2" t="inlineStr">
        <is>
          <t/>
        </is>
      </c>
      <c r="CK216" t="inlineStr">
        <is>
          <t>date în formă electronică, care sunt atașate sau logic asociate cu alte date în formă electronică și care servesc ca metodă de identificare</t>
        </is>
      </c>
      <c r="CL216" s="2" t="inlineStr">
        <is>
          <t>elektronický podpis</t>
        </is>
      </c>
      <c r="CM216" s="2" t="inlineStr">
        <is>
          <t>4</t>
        </is>
      </c>
      <c r="CN216" s="2" t="inlineStr">
        <is>
          <t/>
        </is>
      </c>
      <c r="CO216" t="inlineStr">
        <is>
          <t>údaje v elektronickej forme, ktoré sú pripojené alebo logicky pridružené k iným údajom v elektronickej forme a ktoré podpisovateľ používa na podpisovanie</t>
        </is>
      </c>
      <c r="CP216" s="2" t="inlineStr">
        <is>
          <t>e-podpis|
elektronski podpis</t>
        </is>
      </c>
      <c r="CQ216" s="2" t="inlineStr">
        <is>
          <t>3|
3</t>
        </is>
      </c>
      <c r="CR216" s="2" t="inlineStr">
        <is>
          <t xml:space="preserve">|
</t>
        </is>
      </c>
      <c r="CS216" t="inlineStr">
        <is>
          <t>niz podatkov v elektronski obliki, ki je vsebovan, dodan ali logično povezan z drugimi podatki, in je namenjen preverjanju pristnosti teh podatkov in identifikaciji podpisnika</t>
        </is>
      </c>
      <c r="CT216" s="2" t="inlineStr">
        <is>
          <t>e-signatur|
elektronisk underskrift|
e-underskrift|
elektronisk signatur</t>
        </is>
      </c>
      <c r="CU216" s="2" t="inlineStr">
        <is>
          <t>3|
3|
3|
3</t>
        </is>
      </c>
      <c r="CV216" s="2" t="inlineStr">
        <is>
          <t xml:space="preserve">|
|
|
</t>
        </is>
      </c>
      <c r="CW216" t="inlineStr">
        <is>
          <t>uppgifter i elektronisk form som är fogade till eller logiskt knutna till andra uppgifter i elektronisk form och som används av undertecknaren för att skriva under</t>
        </is>
      </c>
    </row>
    <row r="217">
      <c r="A217" s="1" t="str">
        <f>HYPERLINK("https://iate.europa.eu/entry/result/3563373/all", "3563373")</f>
        <v>3563373</v>
      </c>
      <c r="B217" t="inlineStr">
        <is>
          <t>EDUCATION AND COMMUNICATIONS;TRANSPORT</t>
        </is>
      </c>
      <c r="C217" t="inlineStr">
        <is>
          <t>EDUCATION AND COMMUNICATIONS|information technology and data processing;TRANSPORT</t>
        </is>
      </c>
      <c r="D217" t="inlineStr">
        <is>
          <t>yes</t>
        </is>
      </c>
      <c r="E217" t="inlineStr">
        <is>
          <t/>
        </is>
      </c>
      <c r="F217" t="inlineStr">
        <is>
          <t/>
        </is>
      </c>
      <c r="G217" t="inlineStr">
        <is>
          <t/>
        </is>
      </c>
      <c r="H217" t="inlineStr">
        <is>
          <t/>
        </is>
      </c>
      <c r="I217" t="inlineStr">
        <is>
          <t/>
        </is>
      </c>
      <c r="J217" t="inlineStr">
        <is>
          <t/>
        </is>
      </c>
      <c r="K217" t="inlineStr">
        <is>
          <t/>
        </is>
      </c>
      <c r="L217" t="inlineStr">
        <is>
          <t/>
        </is>
      </c>
      <c r="M217" t="inlineStr">
        <is>
          <t/>
        </is>
      </c>
      <c r="N217" s="2" t="inlineStr">
        <is>
          <t>passiv autentificering</t>
        </is>
      </c>
      <c r="O217" s="2" t="inlineStr">
        <is>
          <t>3</t>
        </is>
      </c>
      <c r="P217" s="2" t="inlineStr">
        <is>
          <t/>
        </is>
      </c>
      <c r="Q217" t="inlineStr">
        <is>
          <t>system for undersøgelse af maskinlæsbare dokumenter (MRTD), der ikke kræver en bestemt proceskapabilitet af chippen i dokumentet</t>
        </is>
      </c>
      <c r="R217" s="2" t="inlineStr">
        <is>
          <t>passive Authentisierung|
passive Authentifizierung</t>
        </is>
      </c>
      <c r="S217" s="2" t="inlineStr">
        <is>
          <t>3|
3</t>
        </is>
      </c>
      <c r="T217" s="2" t="inlineStr">
        <is>
          <t xml:space="preserve">|
</t>
        </is>
      </c>
      <c r="U217" t="inlineStr">
        <is>
          <t>Verfahren zur Überprüfung der Echtheit und zum Schutz personenbezogener Daten in Ausweisdokumenten, bei dem das Fälschen, Manipulieren und Kopieren von Dokumenten durch das Speichern von Hashes aller Datengruppen im SOD verhindert wird</t>
        </is>
      </c>
      <c r="V217" t="inlineStr">
        <is>
          <t/>
        </is>
      </c>
      <c r="W217" t="inlineStr">
        <is>
          <t/>
        </is>
      </c>
      <c r="X217" t="inlineStr">
        <is>
          <t/>
        </is>
      </c>
      <c r="Y217" t="inlineStr">
        <is>
          <t/>
        </is>
      </c>
      <c r="Z217" s="2" t="inlineStr">
        <is>
          <t>passive authentication</t>
        </is>
      </c>
      <c r="AA217" s="2" t="inlineStr">
        <is>
          <t>3</t>
        </is>
      </c>
      <c r="AB217" s="2" t="inlineStr">
        <is>
          <t/>
        </is>
      </c>
      <c r="AC217" t="inlineStr">
        <is>
          <t>inspection system for Machine Readable Travel Documents (MRTD) which does not require processing capabilities of the chip on the MRTD</t>
        </is>
      </c>
      <c r="AD217" t="inlineStr">
        <is>
          <t/>
        </is>
      </c>
      <c r="AE217" t="inlineStr">
        <is>
          <t/>
        </is>
      </c>
      <c r="AF217" t="inlineStr">
        <is>
          <t/>
        </is>
      </c>
      <c r="AG217" t="inlineStr">
        <is>
          <t/>
        </is>
      </c>
      <c r="AH217" t="inlineStr">
        <is>
          <t/>
        </is>
      </c>
      <c r="AI217" t="inlineStr">
        <is>
          <t/>
        </is>
      </c>
      <c r="AJ217" t="inlineStr">
        <is>
          <t/>
        </is>
      </c>
      <c r="AK217" t="inlineStr">
        <is>
          <t/>
        </is>
      </c>
      <c r="AL217" s="2" t="inlineStr">
        <is>
          <t>passiivinen todennus</t>
        </is>
      </c>
      <c r="AM217" s="2" t="inlineStr">
        <is>
          <t>3</t>
        </is>
      </c>
      <c r="AN217" s="2" t="inlineStr">
        <is>
          <t/>
        </is>
      </c>
      <c r="AO217" t="inlineStr">
        <is>
          <t>koneellisesti luettavien
matkustusasiakirjojen (MRTD) tarkastusjärjestelmä, joka ei vaadi MRTD:n sirun
käsittelykykyä</t>
        </is>
      </c>
      <c r="AP217" s="2" t="inlineStr">
        <is>
          <t>authentification passive</t>
        </is>
      </c>
      <c r="AQ217" s="2" t="inlineStr">
        <is>
          <t>3</t>
        </is>
      </c>
      <c r="AR217" s="2" t="inlineStr">
        <is>
          <t/>
        </is>
      </c>
      <c r="AS217" t="inlineStr">
        <is>
          <t>mécanisme de vérification des documents de voyage lisibles à la machine (DVLM) qui n’exige pas de capacité de traitement dans la puce du DVLM</t>
        </is>
      </c>
      <c r="AT217" s="2" t="inlineStr">
        <is>
          <t>fíordheimhniú éighníomhach</t>
        </is>
      </c>
      <c r="AU217" s="2" t="inlineStr">
        <is>
          <t>3</t>
        </is>
      </c>
      <c r="AV217" s="2" t="inlineStr">
        <is>
          <t/>
        </is>
      </c>
      <c r="AW217" t="inlineStr">
        <is>
          <t>córas iniúchta le haghaidh doiciméid taistil meaisín-inléite nach n-úsáideann acmhainní próiseála na slise ar an doiciméad taistil meaisín-inléite mar shampla pas</t>
        </is>
      </c>
      <c r="AX217" s="2" t="inlineStr">
        <is>
          <t>pasivna autentifikacija</t>
        </is>
      </c>
      <c r="AY217" s="2" t="inlineStr">
        <is>
          <t>4</t>
        </is>
      </c>
      <c r="AZ217" s="2" t="inlineStr">
        <is>
          <t/>
        </is>
      </c>
      <c r="BA217" t="inlineStr">
        <is>
          <t>je mehanizam zaštite autentičnosti i integriteta digitalnih podataka na čipu e-putovnica koji služi za provjeru autentičnosti i integriteta SOD-a i logičke strukture podataka, no ne sprječava kloniranje, tj. kopiranje cjelokupnog sadržaja čipa ili izmjenu čipa, neovlašten pristup digitalnim podacima i tzv. skimming</t>
        </is>
      </c>
      <c r="BB217" s="2" t="inlineStr">
        <is>
          <t>passzív hitelesítés</t>
        </is>
      </c>
      <c r="BC217" s="2" t="inlineStr">
        <is>
          <t>3</t>
        </is>
      </c>
      <c r="BD217" s="2" t="inlineStr">
        <is>
          <t/>
        </is>
      </c>
      <c r="BE217" t="inlineStr">
        <is>
          <t/>
        </is>
      </c>
      <c r="BF217" s="2" t="inlineStr">
        <is>
          <t>autenticazione passiva</t>
        </is>
      </c>
      <c r="BG217" s="2" t="inlineStr">
        <is>
          <t>2</t>
        </is>
      </c>
      <c r="BH217" s="2" t="inlineStr">
        <is>
          <t/>
        </is>
      </c>
      <c r="BI217" t="inlineStr">
        <is>
          <t>meccanismo di verifica per documenti di viaggio a lettura ottica che non richiede capacità di trattamento del chip</t>
        </is>
      </c>
      <c r="BJ217" s="2" t="inlineStr">
        <is>
          <t>pasyvusis autentiškumo patvirtinimas|
pasyvioji patikra</t>
        </is>
      </c>
      <c r="BK217" s="2" t="inlineStr">
        <is>
          <t>2|
2</t>
        </is>
      </c>
      <c r="BL217" s="2" t="inlineStr">
        <is>
          <t xml:space="preserve">|
</t>
        </is>
      </c>
      <c r="BM217" t="inlineStr">
        <is>
          <t>nuskaitymas, kai patikros sistema patikrina luste saugomą užkoduotą dokumento saugumo objektą, tikrindama informacijos tikrumą</t>
        </is>
      </c>
      <c r="BN217" t="inlineStr">
        <is>
          <t/>
        </is>
      </c>
      <c r="BO217" t="inlineStr">
        <is>
          <t/>
        </is>
      </c>
      <c r="BP217" t="inlineStr">
        <is>
          <t/>
        </is>
      </c>
      <c r="BQ217" t="inlineStr">
        <is>
          <t/>
        </is>
      </c>
      <c r="BR217" t="inlineStr">
        <is>
          <t/>
        </is>
      </c>
      <c r="BS217" t="inlineStr">
        <is>
          <t/>
        </is>
      </c>
      <c r="BT217" t="inlineStr">
        <is>
          <t/>
        </is>
      </c>
      <c r="BU217" t="inlineStr">
        <is>
          <t/>
        </is>
      </c>
      <c r="BV217" t="inlineStr">
        <is>
          <t/>
        </is>
      </c>
      <c r="BW217" t="inlineStr">
        <is>
          <t/>
        </is>
      </c>
      <c r="BX217" t="inlineStr">
        <is>
          <t/>
        </is>
      </c>
      <c r="BY217" t="inlineStr">
        <is>
          <t/>
        </is>
      </c>
      <c r="BZ217" t="inlineStr">
        <is>
          <t/>
        </is>
      </c>
      <c r="CA217" t="inlineStr">
        <is>
          <t/>
        </is>
      </c>
      <c r="CB217" t="inlineStr">
        <is>
          <t/>
        </is>
      </c>
      <c r="CC217" t="inlineStr">
        <is>
          <t/>
        </is>
      </c>
      <c r="CD217" s="2" t="inlineStr">
        <is>
          <t>autenticação passiva</t>
        </is>
      </c>
      <c r="CE217" s="2" t="inlineStr">
        <is>
          <t>3</t>
        </is>
      </c>
      <c r="CF217" s="2" t="inlineStr">
        <is>
          <t/>
        </is>
      </c>
      <c r="CG217" t="inlineStr">
        <is>
          <t/>
        </is>
      </c>
      <c r="CH217" s="2" t="inlineStr">
        <is>
          <t>autentificare pasivă</t>
        </is>
      </c>
      <c r="CI217" s="2" t="inlineStr">
        <is>
          <t>2</t>
        </is>
      </c>
      <c r="CJ217" s="2" t="inlineStr">
        <is>
          <t/>
        </is>
      </c>
      <c r="CK217" t="inlineStr">
        <is>
          <t>sistem de inspecție a unui document de călătorie citibil optic (MRTD) care nu necesită capabilități de procesare ale cipului din MRTD</t>
        </is>
      </c>
      <c r="CL217" t="inlineStr">
        <is>
          <t/>
        </is>
      </c>
      <c r="CM217" t="inlineStr">
        <is>
          <t/>
        </is>
      </c>
      <c r="CN217" t="inlineStr">
        <is>
          <t/>
        </is>
      </c>
      <c r="CO217" t="inlineStr">
        <is>
          <t/>
        </is>
      </c>
      <c r="CP217" s="2" t="inlineStr">
        <is>
          <t>pasivna avtentikacija</t>
        </is>
      </c>
      <c r="CQ217" s="2" t="inlineStr">
        <is>
          <t>3</t>
        </is>
      </c>
      <c r="CR217" s="2" t="inlineStr">
        <is>
          <t/>
        </is>
      </c>
      <c r="CS217" t="inlineStr">
        <is>
          <t>sistem pregleda strojno berljivih potnih listin, ki ne potrebuje zmogljivosti za obdelavo čipov takih potnih listin</t>
        </is>
      </c>
      <c r="CT217" t="inlineStr">
        <is>
          <t/>
        </is>
      </c>
      <c r="CU217" t="inlineStr">
        <is>
          <t/>
        </is>
      </c>
      <c r="CV217" t="inlineStr">
        <is>
          <t/>
        </is>
      </c>
      <c r="CW217" t="inlineStr">
        <is>
          <t/>
        </is>
      </c>
    </row>
    <row r="218">
      <c r="A218" s="1" t="str">
        <f>HYPERLINK("https://iate.europa.eu/entry/result/3575933/all", "3575933")</f>
        <v>3575933</v>
      </c>
      <c r="B218" t="inlineStr">
        <is>
          <t>SOCIAL QUESTIONS;EDUCATION AND COMMUNICATIONS</t>
        </is>
      </c>
      <c r="C218" t="inlineStr">
        <is>
          <t>SOCIAL QUESTIONS|migration;EDUCATION AND COMMUNICATIONS|information and information processing</t>
        </is>
      </c>
      <c r="D218" t="inlineStr">
        <is>
          <t>yes</t>
        </is>
      </c>
      <c r="E218" t="inlineStr">
        <is>
          <t/>
        </is>
      </c>
      <c r="F218" s="2" t="inlineStr">
        <is>
          <t>детектор за множество самоличности|
ДМС</t>
        </is>
      </c>
      <c r="G218" s="2" t="inlineStr">
        <is>
          <t>3|
3</t>
        </is>
      </c>
      <c r="H218" s="2" t="inlineStr">
        <is>
          <t xml:space="preserve">|
</t>
        </is>
      </c>
      <c r="I218" t="inlineStr">
        <is>
          <t>инфраструктура, която създава и съхранява връзки между данните, съдържащи се в различните информационни системи на ЕС, с оглед на откриването на случаите на множество самоличности с двойната цел да се улеснят проверките за установяване на самоличността за добросъвестните пътници и да се води борба срещу използването на фалшива самоличност</t>
        </is>
      </c>
      <c r="J218" s="2" t="inlineStr">
        <is>
          <t>MID|
detektor vícenásobné totožnosti</t>
        </is>
      </c>
      <c r="K218" s="2" t="inlineStr">
        <is>
          <t>3|
3</t>
        </is>
      </c>
      <c r="L218" s="2" t="inlineStr">
        <is>
          <t xml:space="preserve">|
</t>
        </is>
      </c>
      <c r="M218" t="inlineStr">
        <is>
          <t>infrastruktura, která propojuje
údaje uložené v informačních systémech EU (včetně &lt;i&gt;&lt;a href="https://iate.europa.eu/entry/result/3573926/cs" target="_blank"&gt;společného úložiště údajů o totožnosti (CIR)&lt;/a&gt; &lt;/i&gt;a &lt;a href="https://iate.europa.eu/entry/result/780991/cs" target="_blank"&gt;&lt;i&gt;SIS&lt;/i&gt;&lt;/a&gt;), a tím umožňuje odhalení vícenásobné totožnosti s cílem
usnadnit kontroly totožnosti a potírat podvodné zneužívání totožnosti</t>
        </is>
      </c>
      <c r="N218" s="2" t="inlineStr">
        <is>
          <t>multiidentitetsdetektor</t>
        </is>
      </c>
      <c r="O218" s="2" t="inlineStr">
        <is>
          <t>3</t>
        </is>
      </c>
      <c r="P218" s="2" t="inlineStr">
        <is>
          <t/>
        </is>
      </c>
      <c r="Q218" t="inlineStr">
        <is>
          <t>infrastruktur, der skaber og lagrer links mellem data i EU-informationssystemerne, herunder i det fælles identitetsregister og Schengeninformationssystemet, og som derved opdager tilfælde af brug af flere identiteter med det formål at lette identitetskontroller og bekæmpe identitetssvig</t>
        </is>
      </c>
      <c r="R218" s="2" t="inlineStr">
        <is>
          <t>MID|
Detektor für Mehrfachidentitäten</t>
        </is>
      </c>
      <c r="S218" s="2" t="inlineStr">
        <is>
          <t>3|
3</t>
        </is>
      </c>
      <c r="T218" s="2" t="inlineStr">
        <is>
          <t xml:space="preserve">|
</t>
        </is>
      </c>
      <c r="U218" t="inlineStr">
        <is>
          <t>Infrastruktur, die Verknüpfungen zwischen in den EU-Informationssystemen einschließlich des gemeinsamen Speichers für Identitätsdaten (CIR) und des SIS enthaltenen Daten erstellt und speichert und in der Folge Mehrfachidentitäten aufdeckt, um Identitätsprüfungen zu vereinfachen und Identitätsbetrug zu bekämpfen</t>
        </is>
      </c>
      <c r="V218" s="2" t="inlineStr">
        <is>
          <t>ανιχνευτής πολλαπλών ταυτοτήτων|
MID</t>
        </is>
      </c>
      <c r="W218" s="2" t="inlineStr">
        <is>
          <t>3|
3</t>
        </is>
      </c>
      <c r="X218" s="2" t="inlineStr">
        <is>
          <t xml:space="preserve">|
</t>
        </is>
      </c>
      <c r="Y218" t="inlineStr">
        <is>
          <t>υποδομή που "...δημιουργεί και αποθηκεύει φακέλους επιβεβαίωσης ταυτότητας, όπως αναφέρεται στο άρθρο 34, που περιέχει συνδέσμους μεταξύ δεδομένων στα συστήματα πληροφοριών της ΕΕ που περιλαμβάνονται στο CIR και το SIS και επιτρέπει τον εντοπισμό πολλαπλών ταυτοτήτων, με τον διπλό σκοπό να διευκολυνθούν οι διαδικασίες εξακρίβωσης στοιχείων ταυτότητας και να καταπολεμηθεί η υποκλοπή ταυτότητας, για την υποστήριξη της λειτουργίας του CIR και των στόχων του ΣΕΕ, του VIS, του ETIAS, του Eurodac, του SIS και του ECRIS-TCN."</t>
        </is>
      </c>
      <c r="Z218" s="2" t="inlineStr">
        <is>
          <t>multiple-identity detector|
MID</t>
        </is>
      </c>
      <c r="AA218" s="2" t="inlineStr">
        <is>
          <t>3|
3</t>
        </is>
      </c>
      <c r="AB218" s="2" t="inlineStr">
        <is>
          <t xml:space="preserve">|
</t>
        </is>
      </c>
      <c r="AC218" t="inlineStr">
        <is>
          <t>infrastructure creating and storing links between data in the EU information systems included in the common identity repository (CIR) and the SIS and as a consequence detecting multiple identities, with the dual purpose of facilitating identity checks and combating identity fraud</t>
        </is>
      </c>
      <c r="AD218" s="2" t="inlineStr">
        <is>
          <t>detector de identidades múltiples|
DIM</t>
        </is>
      </c>
      <c r="AE218" s="2" t="inlineStr">
        <is>
          <t>3|
3</t>
        </is>
      </c>
      <c r="AF218" s="2" t="inlineStr">
        <is>
          <t xml:space="preserve">|
</t>
        </is>
      </c>
      <c r="AG218" t="inlineStr">
        <is>
          <t>Infraestructura establecida por el Reglamento (UE) 2019/817 destinada a crear y almacenar expedientes de confirmación de identidad, con vínculos entre los datos de los sistemas de información de la UE incluidos en el RCDI y en el SIS para permitir la detección de identidades múltiples, con el doble objetivo de facilitar los controles de identidad y combatir la usurpación de identidad.</t>
        </is>
      </c>
      <c r="AH218" s="2" t="inlineStr">
        <is>
          <t>mitme identiteedi detektor</t>
        </is>
      </c>
      <c r="AI218" s="2" t="inlineStr">
        <is>
          <t>3</t>
        </is>
      </c>
      <c r="AJ218" s="2" t="inlineStr">
        <is>
          <t/>
        </is>
      </c>
      <c r="AK218" t="inlineStr">
        <is>
          <t>detektor, mis loob ja säilitab artiklis 34 osutatud isikusamasuse kinnitamise toimikuid, mis sisaldavad linke ühisesse isikuandmete hoidlasse kuuluvates ELi infosüsteemides ja SISis säilitatavate andmete vahel ja võimaldab seeläbi avastada mitut identiteeti, täites nii isikusamasuse kontrolli hõlbustamise kui ka identiteedipettuse vastu võitlemise eesmärke</t>
        </is>
      </c>
      <c r="AL218" s="2" t="inlineStr">
        <is>
          <t>MID|
rinnakkaishenkilöllisyyksien tunnistin</t>
        </is>
      </c>
      <c r="AM218" s="2" t="inlineStr">
        <is>
          <t>3|
3</t>
        </is>
      </c>
      <c r="AN218" s="2" t="inlineStr">
        <is>
          <t xml:space="preserve">|
</t>
        </is>
      </c>
      <c r="AO218" t="inlineStr">
        <is>
          <t>järjestelmä, johon luodaan ja tallennetaan henkilöllisyydenvahvistustiedostoja, joka sisältää linkkejä yhteiseen henkilöllisyystietovarantoon (CIR) sisältyvien EU:n tietojärjestelmien ja SIS-järjestelmän tietojen välillä ja jossa voidaan tunnistaa rinnakkaishenkilöllisyydet</t>
        </is>
      </c>
      <c r="AP218" s="2" t="inlineStr">
        <is>
          <t>MID|
détecteur d’identités multiples</t>
        </is>
      </c>
      <c r="AQ218" s="2" t="inlineStr">
        <is>
          <t>3|
3</t>
        </is>
      </c>
      <c r="AR218" s="2" t="inlineStr">
        <is>
          <t xml:space="preserve">|
</t>
        </is>
      </c>
      <c r="AS218" t="inlineStr">
        <is>
          <t>infrastructure qui crée et stocke des liens entre les données des systèmes d’information de l’UE figurant dans le répertoire commun de données d’identité (CIR) et dans le SIS et qui, par conséquent, détecte les identités multiples, dans le double objectif de faciliter les contrôles d’identité et de lutter contre la fraude à l’identité</t>
        </is>
      </c>
      <c r="AT218" s="2" t="inlineStr">
        <is>
          <t>brathadóir ilchéannachtaí</t>
        </is>
      </c>
      <c r="AU218" s="2" t="inlineStr">
        <is>
          <t>3</t>
        </is>
      </c>
      <c r="AV218" s="2" t="inlineStr">
        <is>
          <t/>
        </is>
      </c>
      <c r="AW218" t="inlineStr">
        <is>
          <t/>
        </is>
      </c>
      <c r="AX218" s="2" t="inlineStr">
        <is>
          <t>detektor višestrukih identiteta|
MID</t>
        </is>
      </c>
      <c r="AY218" s="2" t="inlineStr">
        <is>
          <t>3|
3</t>
        </is>
      </c>
      <c r="AZ218" s="2" t="inlineStr">
        <is>
          <t xml:space="preserve">|
</t>
        </is>
      </c>
      <c r="BA218" t="inlineStr">
        <is>
          <t>infrastruktura u kojoj se stvaraju i pohranjuju spisi za potvrdu identiteta i koja sadržava poveznice između podataka iz informacijskih sustava EU-a koji su uključeni u CIR i SIS i omogućuje otkrivanje višestrukih identiteta, s dvojnom svrhom olakšavanja provjera identiteta i suzbijanja prijevara povezanih s identitetom</t>
        </is>
      </c>
      <c r="BB218" s="2" t="inlineStr">
        <is>
          <t>többszörös személyazonosságot észlelő rendszer|
MID</t>
        </is>
      </c>
      <c r="BC218" s="2" t="inlineStr">
        <is>
          <t>3|
3</t>
        </is>
      </c>
      <c r="BD218" s="2" t="inlineStr">
        <is>
          <t xml:space="preserve">|
</t>
        </is>
      </c>
      <c r="BE218" t="inlineStr">
        <is>
          <t>olyan infrastruktúra, amely létrehozza és tárolja az uniós információs rendszerekben – köztük a CIR-ben és a SIS-ben – található adatok közötti kapcsolatokat, következésképpen lehetővé teszi a személyazonosság-ellenőrzés megkönnyítése és egyidejűleg a személyazonossággal való visszaélés elleni küzdelem érdekében a többszörös személyazonosságok észlelését</t>
        </is>
      </c>
      <c r="BF218" s="2" t="inlineStr">
        <is>
          <t>rilevatore di identità multiple|
MID</t>
        </is>
      </c>
      <c r="BG218" s="2" t="inlineStr">
        <is>
          <t>3|
3</t>
        </is>
      </c>
      <c r="BH218" s="2" t="inlineStr">
        <is>
          <t xml:space="preserve">|
</t>
        </is>
      </c>
      <c r="BI218" t="inlineStr">
        <is>
          <t>infrastruttura che crea e conserva un fascicolo di conferma dell'identità contenente collegamenti tra i dati dei sistemi di informazione dell'UE inclusi nel CIR e i dati del SIS e che, di conseguenza, rileva le identità multiple, al duplice scopo di agevolare le verifiche di identità e contrastare la frode di identità</t>
        </is>
      </c>
      <c r="BJ218" s="2" t="inlineStr">
        <is>
          <t>daugybinių tapatybių detektorius|
DTD</t>
        </is>
      </c>
      <c r="BK218" s="2" t="inlineStr">
        <is>
          <t>3|
3</t>
        </is>
      </c>
      <c r="BL218" s="2" t="inlineStr">
        <is>
          <t xml:space="preserve">|
</t>
        </is>
      </c>
      <c r="BM218" t="inlineStr">
        <is>
          <t>infrastruktūra, leidžianti nustatyti atvejus, kai kelios tapatybės yra susietos su tais pačiais biometriniais duomenimis, ir taip siekti dvejopo tikslo – užtikrinti teisingą 
&lt;i&gt;bona fide&lt;/i&gt; asmenų tapatybės nustatymą ir kovoti su tapatybės klastojimu</t>
        </is>
      </c>
      <c r="BN218" s="2" t="inlineStr">
        <is>
          <t>&lt;i&gt;MID&lt;/i&gt;|
vairāku identitāšu detektors</t>
        </is>
      </c>
      <c r="BO218" s="2" t="inlineStr">
        <is>
          <t>3|
3</t>
        </is>
      </c>
      <c r="BP218" s="2" t="inlineStr">
        <is>
          <t xml:space="preserve">|
</t>
        </is>
      </c>
      <c r="BQ218" t="inlineStr">
        <is>
          <t>infrastruktūra, ar kuru izveido un glabā identitātes apstiprinājuma datnes, kas satur saiknes starp datiem ES informācijas sistēmās, kuras ir iekļautas kopējā identitātes repozitorijā (&lt;i&gt;CIR&lt;/i&gt;) un Šengenas informācijas sistēmā (&lt;i&gt;SIS&lt;/i&gt;) un kas ļauj konstatēt vairākas identitātes</t>
        </is>
      </c>
      <c r="BR218" s="2" t="inlineStr">
        <is>
          <t>detettur ta’ identitajiet multipli|
MID</t>
        </is>
      </c>
      <c r="BS218" s="2" t="inlineStr">
        <is>
          <t>3|
3</t>
        </is>
      </c>
      <c r="BT218" s="2" t="inlineStr">
        <is>
          <t xml:space="preserve">|
</t>
        </is>
      </c>
      <c r="BU218" t="inlineStr">
        <is>
          <t>infrastruttura li toħloq u taħżen links bejn id-data fis-sistemi ta’ informazzjoni tal-UE inkluż fir-&lt;a href="https://iate.europa.eu/entry/result/3573926/mt" target="_blank"&gt;repożitorju komuni ta' informazzjoni dwar l-identità&lt;/a&gt; (CIR) u fis-&lt;a href="https://iate.europa.eu/entry/result/780991/mt" target="_blank"&gt;SIS&lt;/a&gt; u li, bħala konsegwenza, tidentifika identitajiet multipli, bl-iskop doppju li tiffaċilita l-verifiki tal-identità u tidentifika l-frodi tal-identità</t>
        </is>
      </c>
      <c r="BV218" s="2" t="inlineStr">
        <is>
          <t>MID|
detector van meerdere identiteiten</t>
        </is>
      </c>
      <c r="BW218" s="2" t="inlineStr">
        <is>
          <t>3|
3</t>
        </is>
      </c>
      <c r="BX218" s="2" t="inlineStr">
        <is>
          <t xml:space="preserve">|
</t>
        </is>
      </c>
      <c r="BY218" t="inlineStr">
        <is>
          <t>infrastructuur die zorgt voor het aanmaken en opslaan van een identiteitsbevestigingsbestand dat links bevat tussen gegevens in de Unie-informatiesystemen die zijn opgenomen in het &lt;a href="https://iate.europa.eu/entry/result/3573926/nl" target="_blank"&gt;CIR&lt;/a&gt; en het &lt;a href="https://iate.europa.eu/entry/result/780991/nl" target="_blank"&gt;SIS&lt;/a&gt; en op basis daarvan meerdere identiteiten detecteert, zodat identiteitscontroles gemakkelijker worden en identiteitsfraude bestreden wordt</t>
        </is>
      </c>
      <c r="BZ218" s="2" t="inlineStr">
        <is>
          <t>detektor wielokrotnych tożsamości</t>
        </is>
      </c>
      <c r="CA218" s="2" t="inlineStr">
        <is>
          <t>3</t>
        </is>
      </c>
      <c r="CB218" s="2" t="inlineStr">
        <is>
          <t/>
        </is>
      </c>
      <c r="CC218" t="inlineStr">
        <is>
          <t>moduł tworzący i przechowujący pliki potwierdzające tożsamość, zawierające powiązania między danymi zgromadzonymi w systemach informacyjnych UE, w tym we wspólnym repozytorium danych umożliwiających identyfikację i SIS oraz umożliwiające wykrywanie wielokrotnych tożsamości, co służy podwójnemu celowi ułatwienia kontroli tożsamości i zwalczania oszustw dotyczących tożsamości; ustanowiony dla wsparcia funkcjonowania wspólnego repozytorium danych umożliwiających identyfikację i realizację celów systemów EES, VIS, ETIAS, Eurodac, SIS i ECRIS-TCN</t>
        </is>
      </c>
      <c r="CD218" s="2" t="inlineStr">
        <is>
          <t>detetor de identidades múltiplas|
MID</t>
        </is>
      </c>
      <c r="CE218" s="2" t="inlineStr">
        <is>
          <t>3|
3</t>
        </is>
      </c>
      <c r="CF218" s="2" t="inlineStr">
        <is>
          <t xml:space="preserve">|
</t>
        </is>
      </c>
      <c r="CG218" t="inlineStr">
        <is>
          <t>Infraestrutura
que cria e armazena ficheiros de confirmação de identidade, que contém ligações
entre os dados nos sistemas de informação da EU, e que verifica se os dados de
identidade biográficos da pesquisa existem nos sistemas abrangidos, a fim de
permitir detetar identidades múltiplas ligadas ao mesmo conjunto de dados
biométricos, com o duplo objetivo de facilitar os controlos de identidade e
lutar contra a fraude de identidade.</t>
        </is>
      </c>
      <c r="CH218" s="2" t="inlineStr">
        <is>
          <t>MID|
detector de identități multiple</t>
        </is>
      </c>
      <c r="CI218" s="2" t="inlineStr">
        <is>
          <t>3|
3</t>
        </is>
      </c>
      <c r="CJ218" s="2" t="inlineStr">
        <is>
          <t xml:space="preserve">|
</t>
        </is>
      </c>
      <c r="CK218" t="inlineStr">
        <is>
          <t>infrastructură care creează și stochează conexiuni între datele din sistemele de informații ale UE incluse în registrul comun de date de identitate (CIR) și SIS, detectând astfel identitățile multiple, cu scopul dublu de a facilita controalele de identitate și de a combate frauda de identitate</t>
        </is>
      </c>
      <c r="CL218" s="2" t="inlineStr">
        <is>
          <t>MID|
detektor viacnásobných totožností</t>
        </is>
      </c>
      <c r="CM218" s="2" t="inlineStr">
        <is>
          <t>3|
3</t>
        </is>
      </c>
      <c r="CN218" s="2" t="inlineStr">
        <is>
          <t xml:space="preserve">|
</t>
        </is>
      </c>
      <c r="CO218" t="inlineStr">
        <is>
          <t>infraštruktúra, ktorá vytvára a uchováva súbory záznamov o potvrdení totožnosti, obsahujúce prepojenia medzi údajmi v informačných systémoch EÚ zahrnutých v CIR a SIS a umožňujúce odhaľovanie viacnásobných totožností na dvojaký účel, a to uľahčenie kontrol totožnosti a boj proti podvodom s osobnými údajmi</t>
        </is>
      </c>
      <c r="CP218" s="2" t="inlineStr">
        <is>
          <t>MID|
detektor več identitet</t>
        </is>
      </c>
      <c r="CQ218" s="2" t="inlineStr">
        <is>
          <t>3|
4</t>
        </is>
      </c>
      <c r="CR218" s="2" t="inlineStr">
        <is>
          <t xml:space="preserve">|
</t>
        </is>
      </c>
      <c r="CS218" t="inlineStr">
        <is>
          <t>&lt;div&gt;infrastruktura, ki vzpostavlja in hrani povezave med podatki v informacijskih sistemih EU, zajetimi v &lt;a href="https://iate.europa.eu/entry/result/3573926/sl" target="_blank"&gt;CIR&lt;/a&gt; in &lt;a href="https://iate.europa.eu/entry/result/780991/sl" target="_blank"&gt;SIS&lt;/a&gt;, ter tako omogoča odkrivanje več identitet z namenom lažjega ugotavljanja identitete in boja proti identitetnim prevaram&lt;br&gt;&lt;/div&gt;</t>
        </is>
      </c>
      <c r="CT218" s="2" t="inlineStr">
        <is>
          <t>detektor för multipla identiteter|
MID</t>
        </is>
      </c>
      <c r="CU218" s="2" t="inlineStr">
        <is>
          <t>3|
3</t>
        </is>
      </c>
      <c r="CV218" s="2" t="inlineStr">
        <is>
          <t xml:space="preserve">|
</t>
        </is>
      </c>
      <c r="CW218" t="inlineStr">
        <is>
          <t>struktur i vilken det skapas och lagras länkar mellan uppgifter i de EU-informationssystem som ingår i den gemensamma databasen för identitetsuppgifter (CIR) och SIS</t>
        </is>
      </c>
    </row>
    <row r="219">
      <c r="A219" s="1" t="str">
        <f>HYPERLINK("https://iate.europa.eu/entry/result/3573927/all", "3573927")</f>
        <v>3573927</v>
      </c>
      <c r="B219" t="inlineStr">
        <is>
          <t>EDUCATION AND COMMUNICATIONS</t>
        </is>
      </c>
      <c r="C219" t="inlineStr">
        <is>
          <t>EDUCATION AND COMMUNICATIONS|information technology and data processing</t>
        </is>
      </c>
      <c r="D219" t="inlineStr">
        <is>
          <t>yes</t>
        </is>
      </c>
      <c r="E219" t="inlineStr">
        <is>
          <t/>
        </is>
      </c>
      <c r="F219" s="2" t="inlineStr">
        <is>
          <t>отбелязване на наличието/липсата на съвпадение</t>
        </is>
      </c>
      <c r="G219" s="2" t="inlineStr">
        <is>
          <t>3</t>
        </is>
      </c>
      <c r="H219" s="2" t="inlineStr">
        <is>
          <t/>
        </is>
      </c>
      <c r="I219" t="inlineStr">
        <is>
          <t/>
        </is>
      </c>
      <c r="J219" s="2" t="inlineStr">
        <is>
          <t>systém výskytu shody / bez výskytu shody</t>
        </is>
      </c>
      <c r="K219" s="2" t="inlineStr">
        <is>
          <t>3</t>
        </is>
      </c>
      <c r="L219" s="2" t="inlineStr">
        <is>
          <t/>
        </is>
      </c>
      <c r="M219" t="inlineStr">
        <is>
          <t>informace o tom, zda potenciálně shodné údaje existují v jiném systému, do něhož nemá vyhledávající osoba přímý přístup</t>
        </is>
      </c>
      <c r="N219" s="2" t="inlineStr">
        <is>
          <t>hit-/intet hit-påtegning</t>
        </is>
      </c>
      <c r="O219" s="2" t="inlineStr">
        <is>
          <t>3</t>
        </is>
      </c>
      <c r="P219" s="2" t="inlineStr">
        <is>
          <t/>
        </is>
      </c>
      <c r="Q219" t="inlineStr">
        <is>
          <t/>
        </is>
      </c>
      <c r="R219" s="2" t="inlineStr">
        <is>
          <t>Suche zur Ermittlung von Treffern|
Kennzeichnung „Treffer“ oder „kein Treffer“</t>
        </is>
      </c>
      <c r="S219" s="2" t="inlineStr">
        <is>
          <t>3|
3</t>
        </is>
      </c>
      <c r="T219" s="2" t="inlineStr">
        <is>
          <t xml:space="preserve">|
</t>
        </is>
      </c>
      <c r="U219" t="inlineStr">
        <is>
          <t/>
        </is>
      </c>
      <c r="V219" s="2" t="inlineStr">
        <is>
          <t>ειδική ένδειξη θετικού/αρνητικού αποτελέσματος</t>
        </is>
      </c>
      <c r="W219" s="2" t="inlineStr">
        <is>
          <t>3</t>
        </is>
      </c>
      <c r="X219" s="2" t="inlineStr">
        <is>
          <t/>
        </is>
      </c>
      <c r="Y219" t="inlineStr">
        <is>
          <t/>
        </is>
      </c>
      <c r="Z219" s="2" t="inlineStr">
        <is>
          <t>'hit flagging' functionality|
hit flag functionality|
hit flagging functionality|
match-flag functionality|
hit/no-hit flag|
hit/no hit search system|
‘hit-flag’ functionality|
hit-flag</t>
        </is>
      </c>
      <c r="AA219" s="2" t="inlineStr">
        <is>
          <t>1|
1|
1|
3|
3|
3|
2|
3</t>
        </is>
      </c>
      <c r="AB219" s="2" t="inlineStr">
        <is>
          <t xml:space="preserve">|
|
|
|
|
|
obsolete|
</t>
        </is>
      </c>
      <c r="AC219" t="inlineStr">
        <is>
          <t>indication of whether potentially matching data exists in another system to which the person searching does not have direct access</t>
        </is>
      </c>
      <c r="AD219" s="2" t="inlineStr">
        <is>
          <t>marcador de respuesta positiva y negativa</t>
        </is>
      </c>
      <c r="AE219" s="2" t="inlineStr">
        <is>
          <t>3</t>
        </is>
      </c>
      <c r="AF219" s="2" t="inlineStr">
        <is>
          <t/>
        </is>
      </c>
      <c r="AG219" t="inlineStr">
        <is>
          <t>Funcionalidad de un sistema de gestión y recuperación de información que permite alertar de la presencia o ausencia de una serie de datos a los que la persona que realiza la consulta no tiene acceso.</t>
        </is>
      </c>
      <c r="AH219" s="2" t="inlineStr">
        <is>
          <t>päringutabamuse tähistamise funktsioon|
päringutabamuse või selle puudumise tuvastamisel põhinev otsingusüsteem</t>
        </is>
      </c>
      <c r="AI219" s="2" t="inlineStr">
        <is>
          <t>2|
2</t>
        </is>
      </c>
      <c r="AJ219" s="2" t="inlineStr">
        <is>
          <t xml:space="preserve">|
</t>
        </is>
      </c>
      <c r="AK219" t="inlineStr">
        <is>
          <t>funktsioon, millega süsteem annab teada, kas võimalikud kattuvad andmed on olemas muus süsteemis, millele otsingut tegeval isikul otse juurdepääsu ei ole</t>
        </is>
      </c>
      <c r="AL219" s="2" t="inlineStr">
        <is>
          <t>osumailmoitus|
osuma / ei osumaa -hakujärjestelmä|
osumailmoitustoiminto|
osuma / ei osumaa</t>
        </is>
      </c>
      <c r="AM219" s="2" t="inlineStr">
        <is>
          <t>3|
3|
3|
3</t>
        </is>
      </c>
      <c r="AN219" s="2" t="inlineStr">
        <is>
          <t xml:space="preserve">|
|
|
</t>
        </is>
      </c>
      <c r="AO219" t="inlineStr">
        <is>
          <t>tietokannasta saatava ilmoitus siitä, että haettu tieto tai tietojen yhdistelmä on (tai ei ole) löytynyt</t>
        </is>
      </c>
      <c r="AP219" s="2" t="inlineStr">
        <is>
          <t>concordance/non-concordance</t>
        </is>
      </c>
      <c r="AQ219" s="2" t="inlineStr">
        <is>
          <t>4</t>
        </is>
      </c>
      <c r="AR219" s="2" t="inlineStr">
        <is>
          <t/>
        </is>
      </c>
      <c r="AS219" t="inlineStr">
        <is>
          <t>système d'interrogation de sous-systèmes visant à déterminer l'existence ou l'inexistence de données judiciaires dans les sous-systèmes en question</t>
        </is>
      </c>
      <c r="AT219" s="2" t="inlineStr">
        <is>
          <t>amas/gan amas|
córas cuardaigh amas/gan amas</t>
        </is>
      </c>
      <c r="AU219" s="2" t="inlineStr">
        <is>
          <t>3|
3</t>
        </is>
      </c>
      <c r="AV219" s="2" t="inlineStr">
        <is>
          <t xml:space="preserve">|
</t>
        </is>
      </c>
      <c r="AW219" t="inlineStr">
        <is>
          <t/>
        </is>
      </c>
      <c r="AX219" s="2" t="inlineStr">
        <is>
          <t>oznaka je li rezultat pronađen ili nije</t>
        </is>
      </c>
      <c r="AY219" s="2" t="inlineStr">
        <is>
          <t>3</t>
        </is>
      </c>
      <c r="AZ219" s="2" t="inlineStr">
        <is>
          <t/>
        </is>
      </c>
      <c r="BA219" t="inlineStr">
        <is>
          <t/>
        </is>
      </c>
      <c r="BB219" s="2" t="inlineStr">
        <is>
          <t>„találat/nincs találat” lekérdezési rendszer</t>
        </is>
      </c>
      <c r="BC219" s="2" t="inlineStr">
        <is>
          <t>3</t>
        </is>
      </c>
      <c r="BD219" s="2" t="inlineStr">
        <is>
          <t/>
        </is>
      </c>
      <c r="BE219" t="inlineStr">
        <is>
          <t/>
        </is>
      </c>
      <c r="BF219" s="2" t="inlineStr">
        <is>
          <t>segnalatori “hit/no hit”</t>
        </is>
      </c>
      <c r="BG219" s="2" t="inlineStr">
        <is>
          <t>3</t>
        </is>
      </c>
      <c r="BH219" s="2" t="inlineStr">
        <is>
          <t/>
        </is>
      </c>
      <c r="BI219" t="inlineStr">
        <is>
          <t>sistema di riscontri positivi e negativi che indica la presenza di dati in un sistema che combina più categorie di dati o che segnala la presenza di dati con una potenziale corrispondenza in un altro sistema cui l'utente non ha accesso diretto, a cui egli potrebbe chiedere l'accesso</t>
        </is>
      </c>
      <c r="BJ219" s="2" t="inlineStr">
        <is>
          <t>paieškos sistema „yra atitiktis“ / „nėra atitikties“|
žyma „yra atitiktis“ / „nėra atitikties“|
atitikties žymų funkcija</t>
        </is>
      </c>
      <c r="BK219" s="2" t="inlineStr">
        <is>
          <t>3|
3|
3</t>
        </is>
      </c>
      <c r="BL219" s="2" t="inlineStr">
        <is>
          <t xml:space="preserve">|
|
</t>
        </is>
      </c>
      <c r="BM219" t="inlineStr">
        <is>
          <t/>
        </is>
      </c>
      <c r="BN219" s="2" t="inlineStr">
        <is>
          <t>"trāpījums/nav trāpījuma" meklēšanas sistēma|
"trāpījums/nav trāpījuma" karodziņš</t>
        </is>
      </c>
      <c r="BO219" s="2" t="inlineStr">
        <is>
          <t>2|
2</t>
        </is>
      </c>
      <c r="BP219" s="2" t="inlineStr">
        <is>
          <t xml:space="preserve">|
</t>
        </is>
      </c>
      <c r="BQ219" t="inlineStr">
        <is>
          <t/>
        </is>
      </c>
      <c r="BR219" s="2" t="inlineStr">
        <is>
          <t>indikatur hit/no-hit|
sistema ta’ tiftix “hit/no hit”</t>
        </is>
      </c>
      <c r="BS219" s="2" t="inlineStr">
        <is>
          <t>3|
3</t>
        </is>
      </c>
      <c r="BT219" s="2" t="inlineStr">
        <is>
          <t xml:space="preserve">|
</t>
        </is>
      </c>
      <c r="BU219" t="inlineStr">
        <is>
          <t>rikonoxximent minn sistema superjuri li data potenzjalment rilevanti teżisti f'waħda mis-subsistemi jew f'aktar minn waħda mingħajr ma d-data tiqeigħed għad-dispożizzjoni ta' min ikun qed ifittex, jew li ma teżistix data potenzjalment rilevanti</t>
        </is>
      </c>
      <c r="BV219" s="2" t="inlineStr">
        <is>
          <t>"treffer-geen treffer"-markering</t>
        </is>
      </c>
      <c r="BW219" s="2" t="inlineStr">
        <is>
          <t>3</t>
        </is>
      </c>
      <c r="BX219" s="2" t="inlineStr">
        <is>
          <t/>
        </is>
      </c>
      <c r="BY219" t="inlineStr">
        <is>
          <t>markering die al dan niet wijst op een verband met aanverwante biometrische gegevens in andere systemen</t>
        </is>
      </c>
      <c r="BZ219" s="2" t="inlineStr">
        <is>
          <t>oznaczenie „trafienie/brak trafienia”|
system wyszukiwania na zasadzie „trafienie/brak trafienia”|
„trafienie/brak trafienia”</t>
        </is>
      </c>
      <c r="CA219" s="2" t="inlineStr">
        <is>
          <t>3|
3|
3</t>
        </is>
      </c>
      <c r="CB219" s="2" t="inlineStr">
        <is>
          <t xml:space="preserve">|
|
</t>
        </is>
      </c>
      <c r="CC219" t="inlineStr">
        <is>
          <t/>
        </is>
      </c>
      <c r="CD219" s="2" t="inlineStr">
        <is>
          <t>indicador de resposta positiva/negativa</t>
        </is>
      </c>
      <c r="CE219" s="2" t="inlineStr">
        <is>
          <t>3</t>
        </is>
      </c>
      <c r="CF219" s="2" t="inlineStr">
        <is>
          <t/>
        </is>
      </c>
      <c r="CG219" t="inlineStr">
        <is>
          <t/>
        </is>
      </c>
      <c r="CH219" s="2" t="inlineStr">
        <is>
          <t>marcaj de tip „rezultat pozitiv/negativ”|
sistem de căutare de tip „rezultat pozitiv/negativ”</t>
        </is>
      </c>
      <c r="CI219" s="2" t="inlineStr">
        <is>
          <t>3|
3</t>
        </is>
      </c>
      <c r="CJ219" s="2" t="inlineStr">
        <is>
          <t xml:space="preserve">|
</t>
        </is>
      </c>
      <c r="CK219" t="inlineStr">
        <is>
          <t/>
        </is>
      </c>
      <c r="CL219" s="2" t="inlineStr">
        <is>
          <t>funkcia indikátora pozitívnej lustrácie|
systém vyhľadávania na základe pozitívnej/negatívnej lustrácie|
indikátor pozitívnej/negatívnej lustrácie</t>
        </is>
      </c>
      <c r="CM219" s="2" t="inlineStr">
        <is>
          <t>3|
3|
2</t>
        </is>
      </c>
      <c r="CN219" s="2" t="inlineStr">
        <is>
          <t xml:space="preserve">|
|
</t>
        </is>
      </c>
      <c r="CO219" t="inlineStr">
        <is>
          <t/>
        </is>
      </c>
      <c r="CP219" s="2" t="inlineStr">
        <is>
          <t>sistem za iskanje po načelu „zadetek / ni zadetka “|
oznaka „zadetek / ni zadetka“</t>
        </is>
      </c>
      <c r="CQ219" s="2" t="inlineStr">
        <is>
          <t>3|
3</t>
        </is>
      </c>
      <c r="CR219" s="2" t="inlineStr">
        <is>
          <t xml:space="preserve">|
</t>
        </is>
      </c>
      <c r="CS219" t="inlineStr">
        <is>
          <t/>
        </is>
      </c>
      <c r="CT219" s="2" t="inlineStr">
        <is>
          <t>flaggning för en träff/ingen träff</t>
        </is>
      </c>
      <c r="CU219" s="2" t="inlineStr">
        <is>
          <t>2</t>
        </is>
      </c>
      <c r="CV219" s="2" t="inlineStr">
        <is>
          <t/>
        </is>
      </c>
      <c r="CW219" t="inlineStr">
        <is>
          <t/>
        </is>
      </c>
    </row>
    <row r="220">
      <c r="A220" s="1" t="str">
        <f>HYPERLINK("https://iate.europa.eu/entry/result/2249019/all", "2249019")</f>
        <v>2249019</v>
      </c>
      <c r="B220" t="inlineStr">
        <is>
          <t>POLITICS</t>
        </is>
      </c>
      <c r="C220" t="inlineStr">
        <is>
          <t>POLITICS|executive power and public service|administrative law</t>
        </is>
      </c>
      <c r="D220" t="inlineStr">
        <is>
          <t>yes</t>
        </is>
      </c>
      <c r="E220" t="inlineStr">
        <is>
          <t/>
        </is>
      </c>
      <c r="F220" s="2" t="inlineStr">
        <is>
          <t>първичен документ, удостоверяващ лични данни|
документ за легитимация</t>
        </is>
      </c>
      <c r="G220" s="2" t="inlineStr">
        <is>
          <t>3|
3</t>
        </is>
      </c>
      <c r="H220" s="2" t="inlineStr">
        <is>
          <t xml:space="preserve">|
</t>
        </is>
      </c>
      <c r="I220" t="inlineStr">
        <is>
          <t/>
        </is>
      </c>
      <c r="J220" s="2" t="inlineStr">
        <is>
          <t>matriční doklad</t>
        </is>
      </c>
      <c r="K220" s="2" t="inlineStr">
        <is>
          <t>3</t>
        </is>
      </c>
      <c r="L220" s="2" t="inlineStr">
        <is>
          <t/>
        </is>
      </c>
      <c r="M220" t="inlineStr">
        <is>
          <t>dokument, jímž fyzická osoba prokazuje úřadu svoji totožnost</t>
        </is>
      </c>
      <c r="N220" s="2" t="inlineStr">
        <is>
          <t>underliggende dokument|
breeder-dokument</t>
        </is>
      </c>
      <c r="O220" s="2" t="inlineStr">
        <is>
          <t>3|
3</t>
        </is>
      </c>
      <c r="P220" s="2" t="inlineStr">
        <is>
          <t xml:space="preserve">|
</t>
        </is>
      </c>
      <c r="Q220" t="inlineStr">
        <is>
          <t/>
        </is>
      </c>
      <c r="R220" s="2" t="inlineStr">
        <is>
          <t>Ausgangsdokument</t>
        </is>
      </c>
      <c r="S220" s="2" t="inlineStr">
        <is>
          <t>3</t>
        </is>
      </c>
      <c r="T220" s="2" t="inlineStr">
        <is>
          <t/>
        </is>
      </c>
      <c r="U220" t="inlineStr">
        <is>
          <t>Dokument, das als Grundlage für die Ausstellung eines Passes dient, wie z.B. Geburtsurkunde, Staatsangehörigkeitsbescheinigung, Familienbuch, elterliche Einwilligung, Fahrerlaubnis, Rechnung eines Versorgungsunternehmens</t>
        </is>
      </c>
      <c r="V220" s="2" t="inlineStr">
        <is>
          <t>έγγραφο "βάσης"</t>
        </is>
      </c>
      <c r="W220" s="2" t="inlineStr">
        <is>
          <t>3</t>
        </is>
      </c>
      <c r="X220" s="2" t="inlineStr">
        <is>
          <t/>
        </is>
      </c>
      <c r="Y220" t="inlineStr">
        <is>
          <t>Έγγραφο (πχ πιστοποιητικό) που χρησιμεύει ως βάση για την έκδοση διαβατηρίου κλπ.</t>
        </is>
      </c>
      <c r="Z220" s="2" t="inlineStr">
        <is>
          <t>breeder document</t>
        </is>
      </c>
      <c r="AA220" s="2" t="inlineStr">
        <is>
          <t>3</t>
        </is>
      </c>
      <c r="AB220" s="2" t="inlineStr">
        <is>
          <t/>
        </is>
      </c>
      <c r="AC220" t="inlineStr">
        <is>
          <t>document, such as a birth certificate, that is used by an identification issuer to establish the identity of an applicant</t>
        </is>
      </c>
      <c r="AD220" s="2" t="inlineStr">
        <is>
          <t>documento de filiación e identidad|
documento primario</t>
        </is>
      </c>
      <c r="AE220" s="2" t="inlineStr">
        <is>
          <t>3|
3</t>
        </is>
      </c>
      <c r="AF220" s="2" t="inlineStr">
        <is>
          <t xml:space="preserve">|
</t>
        </is>
      </c>
      <c r="AG220" t="inlineStr">
        <is>
          <t>Documento de base, como por ejemplo un certificado de nacimiento, que sirve para determinar la identidad de una persona.</t>
        </is>
      </c>
      <c r="AH220" s="2" t="inlineStr">
        <is>
          <t>alusdokument</t>
        </is>
      </c>
      <c r="AI220" s="2" t="inlineStr">
        <is>
          <t>3</t>
        </is>
      </c>
      <c r="AJ220" s="2" t="inlineStr">
        <is>
          <t/>
        </is>
      </c>
      <c r="AK220" t="inlineStr">
        <is>
          <t>dokument, mis on aluseks nt passi väljastamisele ja dokument, mis tõendab kas sündi, abielu, terviseseisundit jne</t>
        </is>
      </c>
      <c r="AL220" s="2" t="inlineStr">
        <is>
          <t>tunnistamisasiakirja|
lähdeasiakirja</t>
        </is>
      </c>
      <c r="AM220" s="2" t="inlineStr">
        <is>
          <t>3|
2</t>
        </is>
      </c>
      <c r="AN220" s="2" t="inlineStr">
        <is>
          <t xml:space="preserve">preferred|
</t>
        </is>
      </c>
      <c r="AO220" t="inlineStr">
        <is>
          <t>asiakirja, jonka perusteella matkustus- tai henkilöasiakirjan antaja vahvistaa hakijan henkilöllisyyden</t>
        </is>
      </c>
      <c r="AP220" s="2" t="inlineStr">
        <is>
          <t>document source</t>
        </is>
      </c>
      <c r="AQ220" s="2" t="inlineStr">
        <is>
          <t>3</t>
        </is>
      </c>
      <c r="AR220" s="2" t="inlineStr">
        <is>
          <t/>
        </is>
      </c>
      <c r="AS220" t="inlineStr">
        <is>
          <t>document tel qu’un certificat de naissance, de mariage ou de décès, servant de pièce justificative pour déposer une demande de document d’identité, de voyage ou de titre de séjour</t>
        </is>
      </c>
      <c r="AT220" s="2" t="inlineStr">
        <is>
          <t>doiciméad pórúcháin</t>
        </is>
      </c>
      <c r="AU220" s="2" t="inlineStr">
        <is>
          <t>3</t>
        </is>
      </c>
      <c r="AV220" s="2" t="inlineStr">
        <is>
          <t/>
        </is>
      </c>
      <c r="AW220" t="inlineStr">
        <is>
          <t>doiciméad barántúil nó calaoiseach ar féidir é a úsáid chun doiciméid aitheantais chalaoiseacha a fháil</t>
        </is>
      </c>
      <c r="AX220" s="2" t="inlineStr">
        <is>
          <t>temeljna isprava</t>
        </is>
      </c>
      <c r="AY220" s="2" t="inlineStr">
        <is>
          <t>3</t>
        </is>
      </c>
      <c r="AZ220" s="2" t="inlineStr">
        <is>
          <t/>
        </is>
      </c>
      <c r="BA220" t="inlineStr">
        <is>
          <t/>
        </is>
      </c>
      <c r="BB220" s="2" t="inlineStr">
        <is>
          <t>személyazonosító alapdokumentum|
személyazonosító okmány kiállításának alapjául szolgáló irat</t>
        </is>
      </c>
      <c r="BC220" s="2" t="inlineStr">
        <is>
          <t>4|
3</t>
        </is>
      </c>
      <c r="BD220" s="2" t="inlineStr">
        <is>
          <t xml:space="preserve">|
</t>
        </is>
      </c>
      <c r="BE220" t="inlineStr">
        <is>
          <t>személyazonosító okmány kiadásához felhasznált, a személyazonosság megállapítását lehetővé tevő okmány, pl. születési anyakönyvi kivonat</t>
        </is>
      </c>
      <c r="BF220" s="2" t="inlineStr">
        <is>
          <t>documento originatore</t>
        </is>
      </c>
      <c r="BG220" s="2" t="inlineStr">
        <is>
          <t>3</t>
        </is>
      </c>
      <c r="BH220" s="2" t="inlineStr">
        <is>
          <t/>
        </is>
      </c>
      <c r="BI220" t="inlineStr">
        <is>
          <t>documento in base al quale vengono rilasciati altri documenti</t>
        </is>
      </c>
      <c r="BJ220" s="2" t="inlineStr">
        <is>
          <t>pirminis dokumentas</t>
        </is>
      </c>
      <c r="BK220" s="2" t="inlineStr">
        <is>
          <t>3</t>
        </is>
      </c>
      <c r="BL220" s="2" t="inlineStr">
        <is>
          <t/>
        </is>
      </c>
      <c r="BM220" t="inlineStr">
        <is>
          <t>dokumentas, kaip antai gimimo liudijimas, kuriuo remiantis nustatoma tapatybės ar kitokį dokumentą išduoti prašančio asmens tapatybė</t>
        </is>
      </c>
      <c r="BN220" s="2" t="inlineStr">
        <is>
          <t>izcelsmes dokuments</t>
        </is>
      </c>
      <c r="BO220" s="2" t="inlineStr">
        <is>
          <t>2</t>
        </is>
      </c>
      <c r="BP220" s="2" t="inlineStr">
        <is>
          <t/>
        </is>
      </c>
      <c r="BQ220" t="inlineStr">
        <is>
          <t/>
        </is>
      </c>
      <c r="BR220" s="2" t="inlineStr">
        <is>
          <t>dokument oriġinatur</t>
        </is>
      </c>
      <c r="BS220" s="2" t="inlineStr">
        <is>
          <t>3</t>
        </is>
      </c>
      <c r="BT220" s="2" t="inlineStr">
        <is>
          <t/>
        </is>
      </c>
      <c r="BU220" t="inlineStr">
        <is>
          <t>dokument, bħal pereż. iċ-ċertifikat tat-twelid, iċ-ċertifikat ta' ċittadinanza, il-liċenzja tas-sewqan, l-awtorizzazzjoni mill-ġenituri eċċ., li jintuża minn emittent ta' dokumenti ta' identifikazzjoni biex jistabbilixxi l-identità ta' applikant</t>
        </is>
      </c>
      <c r="BV220" s="2" t="inlineStr">
        <is>
          <t>onderliggend document|
brondocument</t>
        </is>
      </c>
      <c r="BW220" s="2" t="inlineStr">
        <is>
          <t>3|
3</t>
        </is>
      </c>
      <c r="BX220" s="2" t="inlineStr">
        <is>
          <t xml:space="preserve">|
</t>
        </is>
      </c>
      <c r="BY220" t="inlineStr">
        <is>
          <t>officieel document zoals een geboorte-, huwelijks- en overlijdensakte dat wordt gebruikt ter ondersteuning van een aanvraag voor identiteits-, verblijfs- of reisdocumenten</t>
        </is>
      </c>
      <c r="BZ220" s="2" t="inlineStr">
        <is>
          <t>dokument źródłowy</t>
        </is>
      </c>
      <c r="CA220" s="2" t="inlineStr">
        <is>
          <t>3</t>
        </is>
      </c>
      <c r="CB220" s="2" t="inlineStr">
        <is>
          <t/>
        </is>
      </c>
      <c r="CC220" t="inlineStr">
        <is>
          <t>dokument potrzebny do ustalenia tożsamości przy wydawaniu innego dokumentu</t>
        </is>
      </c>
      <c r="CD220" s="2" t="inlineStr">
        <is>
          <t>documento de base|
documento de legitimação</t>
        </is>
      </c>
      <c r="CE220" s="2" t="inlineStr">
        <is>
          <t>3|
3</t>
        </is>
      </c>
      <c r="CF220" s="2" t="inlineStr">
        <is>
          <t xml:space="preserve">|
</t>
        </is>
      </c>
      <c r="CG220" t="inlineStr">
        <is>
          <t>Documento de registo civil utilizado como base para os documentos de identificação e viagem.</t>
        </is>
      </c>
      <c r="CH220" s="2" t="inlineStr">
        <is>
          <t>document primar</t>
        </is>
      </c>
      <c r="CI220" s="2" t="inlineStr">
        <is>
          <t>3</t>
        </is>
      </c>
      <c r="CJ220" s="2" t="inlineStr">
        <is>
          <t/>
        </is>
      </c>
      <c r="CK220" t="inlineStr">
        <is>
          <t>înscris prin care se dovedește identitatea sau starea civilă a unei persoane și care servește la obținerea unui pașaport simplu sau a unui pașaport simplu electronic</t>
        </is>
      </c>
      <c r="CL220" s="2" t="inlineStr">
        <is>
          <t>zdrojový doklad</t>
        </is>
      </c>
      <c r="CM220" s="2" t="inlineStr">
        <is>
          <t>3</t>
        </is>
      </c>
      <c r="CN220" s="2" t="inlineStr">
        <is>
          <t/>
        </is>
      </c>
      <c r="CO220" t="inlineStr">
        <is>
          <t>doklad, akým je napr. rodný list, ktorý musí osoba predložiť pri žiadosti o určenie totožnosti, žiadosti o pobyt alebo žiadosti o cestovné doklady</t>
        </is>
      </c>
      <c r="CP220" s="2" t="inlineStr">
        <is>
          <t>izpisek iz matičnega registra|
izvorni dokument</t>
        </is>
      </c>
      <c r="CQ220" s="2" t="inlineStr">
        <is>
          <t>3|
2</t>
        </is>
      </c>
      <c r="CR220" s="2" t="inlineStr">
        <is>
          <t xml:space="preserve">|
</t>
        </is>
      </c>
      <c r="CS220" t="inlineStr">
        <is>
          <t/>
        </is>
      </c>
      <c r="CT220" s="2" t="inlineStr">
        <is>
          <t>bakomliggande dokument</t>
        </is>
      </c>
      <c r="CU220" s="2" t="inlineStr">
        <is>
          <t>3</t>
        </is>
      </c>
      <c r="CV220" s="2" t="inlineStr">
        <is>
          <t/>
        </is>
      </c>
      <c r="CW220" t="inlineStr">
        <is>
          <t>dokument såsom födelseattester, vigselbevis och dödsattester som ligger till grund för ansökningar om identitetskort, uppehållstillstånd eller resehandlingar</t>
        </is>
      </c>
    </row>
    <row r="221">
      <c r="A221" s="1" t="str">
        <f>HYPERLINK("https://iate.europa.eu/entry/result/3540784/all", "3540784")</f>
        <v>3540784</v>
      </c>
      <c r="B221" t="inlineStr">
        <is>
          <t>POLITICS;EUROPEAN UNION</t>
        </is>
      </c>
      <c r="C221" t="inlineStr">
        <is>
          <t>POLITICS|politics and public safety|public safety;EUROPEAN UNION|European construction|European Union;EUROPEAN UNION|EU finance</t>
        </is>
      </c>
      <c r="D221" t="inlineStr">
        <is>
          <t>yes</t>
        </is>
      </c>
      <c r="E221" t="inlineStr">
        <is>
          <t/>
        </is>
      </c>
      <c r="F221" s="2" t="inlineStr">
        <is>
          <t>инструмент за финансово подпомагане за управлението на външните граници и общата визова политика|
инструмент за финансово подпомагане за външните граници и визите</t>
        </is>
      </c>
      <c r="G221" s="2" t="inlineStr">
        <is>
          <t>3|
3</t>
        </is>
      </c>
      <c r="H221" s="2" t="inlineStr">
        <is>
          <t xml:space="preserve">|
</t>
        </is>
      </c>
      <c r="I221" t="inlineStr">
        <is>
          <t>инструмент, предложен за следващата многогодишна финансова рамка (2014-2020 г.) като част от фонд „Вътрешна сигурност“ &lt;a href="/entry/result/3507335/all" id="ENTRY_TO_ENTRY_CONVERTER" target="_blank"&gt;IATE:3507335&lt;/a&gt; , за подпомагане управлението на външните граници и общата визова политика</t>
        </is>
      </c>
      <c r="J221" s="2" t="inlineStr">
        <is>
          <t>Fond pro vnitřní bezpečnost – hranice a víza|
ISF – hranice a víza|
nástroj pro finanční podporu správy vnějších hranic a společné vízové politiky</t>
        </is>
      </c>
      <c r="K221" s="2" t="inlineStr">
        <is>
          <t>3|
3|
3</t>
        </is>
      </c>
      <c r="L221" s="2" t="inlineStr">
        <is>
          <t xml:space="preserve">|
|
</t>
        </is>
      </c>
      <c r="M221" t="inlineStr">
        <is>
          <t>nástroj, který je součástí Fondu pro vnitřní bezpečnost [ &lt;a href="/entry/result/3507335/all" id="ENTRY_TO_ENTRY_CONVERTER" target="_blank"&gt;IATE:3507335&lt;/a&gt; ]; hlavním cílem tohoto nástroje je přispět k zajištění vysoké úrovně bezpečnosti v Evropské unii a zároveň usnadnit legální cestování</t>
        </is>
      </c>
      <c r="N221" s="2" t="inlineStr">
        <is>
          <t>instrumentet for finansiel støtte til forvaltning af de ydre grænser og den fælles visumpolitik</t>
        </is>
      </c>
      <c r="O221" s="2" t="inlineStr">
        <is>
          <t>4</t>
        </is>
      </c>
      <c r="P221" s="2" t="inlineStr">
        <is>
          <t/>
        </is>
      </c>
      <c r="Q221" t="inlineStr">
        <is>
          <t>del af Fonden for Intern Sikkerhed jf. &lt;a href="/entry/result/3507335/all" id="ENTRY_TO_ENTRY_CONVERTER" target="_blank"&gt;IATE:3507335&lt;/a&gt;, hvis overordnede mål er er at bidrage til et højt sikkerhedsniveau i Unionen og samtidig lette lovlig rejseaktivitet via et ensartet og højt niveau af kontrol ved de ydre grænser og en effektiv behandling af Schengen-visa i overensstemmelse med Unionens engagement i grundlæggende frihedsrettigheder og menneskerettigheder</t>
        </is>
      </c>
      <c r="R221" s="2" t="inlineStr">
        <is>
          <t>Instrument für die finanzielle Unterstützung im Bereich Management der Außengrenzen und gemeinsame Visumpolitik|
ISF – Grenzen und Visa</t>
        </is>
      </c>
      <c r="S221" s="2" t="inlineStr">
        <is>
          <t>4|
3</t>
        </is>
      </c>
      <c r="T221" s="2" t="inlineStr">
        <is>
          <t xml:space="preserve">|
</t>
        </is>
      </c>
      <c r="U221" t="inlineStr">
        <is>
          <t>im Fonds für die innere Sicherheit – &lt;a href="/entry/result/3507335/all" id="ENTRY_TO_ENTRY_CONVERTER" target="_blank"&gt;IATE:3507335&lt;/a&gt; – enthaltenes Instrument, das generell dazu beitragen soll, ein hohes Maß an Sicherheit in der Union herbeizuführen und gleichzeitig den legalen Reiseverkehr (...) zu erleichtern</t>
        </is>
      </c>
      <c r="V221" s="2" t="inlineStr">
        <is>
          <t>Ταμείο Εσωτερικής Ασφάλειας — Σύνορα και Θεωρήσεις|
μέσο χρηματοδοτικής στήριξης στον τομέα της διαχείρισης των εξωτερικών συνόρων και της κοινής πολιτικής θεωρήσεων</t>
        </is>
      </c>
      <c r="W221" s="2" t="inlineStr">
        <is>
          <t>2|
4</t>
        </is>
      </c>
      <c r="X221" s="2" t="inlineStr">
        <is>
          <t xml:space="preserve">|
</t>
        </is>
      </c>
      <c r="Y221" t="inlineStr">
        <is>
          <t/>
        </is>
      </c>
      <c r="Z221" s="2" t="inlineStr">
        <is>
          <t>instrument for financial support for external borders and visa|
instrument for financial support for the management of external borders and the common visa policy|
ISF Borders and Visa instrument|
Internal Security Fund - Borders and Visa</t>
        </is>
      </c>
      <c r="AA221" s="2" t="inlineStr">
        <is>
          <t>1|
3|
3|
3</t>
        </is>
      </c>
      <c r="AB221" s="2" t="inlineStr">
        <is>
          <t xml:space="preserve">|
|
|
</t>
        </is>
      </c>
      <c r="AC221" t="inlineStr">
        <is>
          <t>borders and visa component of the 
&lt;i&gt;Internal Security Fund&lt;/i&gt; &lt;a href="/entry/result/3507335/all" id="ENTRY_TO_ENTRY_CONVERTER" target="_blank"&gt;IATE:3507335&lt;/a&gt; whose main objective is to contribute to ensuring a high level of security in the Union while facilitating legitimate travel</t>
        </is>
      </c>
      <c r="AD221" s="2" t="inlineStr">
        <is>
          <t>FSI-Fronteras y Visados|
Fondo de Seguridad Interior-Fronteras Exteriores y Visados|
Instrumento de Apoyo Financiero a las Fronteras Exteriores y los Visados</t>
        </is>
      </c>
      <c r="AE221" s="2" t="inlineStr">
        <is>
          <t>3|
3|
3</t>
        </is>
      </c>
      <c r="AF221" s="2" t="inlineStr">
        <is>
          <t xml:space="preserve">|
|
</t>
        </is>
      </c>
      <c r="AG221" t="inlineStr">
        <is>
          <t>Instrumento englobado en el &lt;a href="https://iate.europa.eu/entry/result/3507335/es" target="_blank"&gt;Fondo de Seguridad Interior&lt;/a&gt; y cuyo objetivo es contribuir a garantizar un alto nivel de seguridad en la UE, en concreto mediante el apoyo a una política común de visados y a una gestión integrada de las fronteras.</t>
        </is>
      </c>
      <c r="AH221" s="2" t="inlineStr">
        <is>
          <t>välispiiride ja ühise viisapoliitika rahastamisvahend|
välispiiride ja viisade rahastamisvahend</t>
        </is>
      </c>
      <c r="AI221" s="2" t="inlineStr">
        <is>
          <t>3|
3</t>
        </is>
      </c>
      <c r="AJ221" s="2" t="inlineStr">
        <is>
          <t xml:space="preserve">|
</t>
        </is>
      </c>
      <c r="AK221" t="inlineStr">
        <is>
          <t>&lt;i&gt;Sisejulgeolekufondi&lt;/i&gt; &lt;a href="/entry/result/3507335/all" id="ENTRY_TO_ENTRY_CONVERTER" target="_blank"&gt;IATE:3507335&lt;/a&gt; üks osa, mille üldeesmärk on tagada liidus kõrge turvalisuse tase, hõlbustades samal ajal seaduslikku reisimist</t>
        </is>
      </c>
      <c r="AL221" s="2" t="inlineStr">
        <is>
          <t>ulkorajojen ja viisumipolitiikan rahoitusväline</t>
        </is>
      </c>
      <c r="AM221" s="2" t="inlineStr">
        <is>
          <t>3</t>
        </is>
      </c>
      <c r="AN221" s="2" t="inlineStr">
        <is>
          <t/>
        </is>
      </c>
      <c r="AO221" t="inlineStr">
        <is>
          <t>väline, jolla myönnetään rahoitustukea ulkorajojen valvontaa ja yhteistä viisumipolitiikkaa varten</t>
        </is>
      </c>
      <c r="AP221" s="2" t="inlineStr">
        <is>
          <t>FSI-FEV|
instrument de soutien financier dans le domaine des frontières extérieures et des visas|
FSI-Frontières et visas|
Fonds pour la sécurité intérieure - Frontières extérieures et visas|
instrument de soutien financier à la gestion des frontières extérieures et à la politique commune des visas</t>
        </is>
      </c>
      <c r="AQ221" s="2" t="inlineStr">
        <is>
          <t>3|
3|
3|
3|
3</t>
        </is>
      </c>
      <c r="AR221" s="2" t="inlineStr">
        <is>
          <t xml:space="preserve">|
|
|
|
</t>
        </is>
      </c>
      <c r="AS221" t="inlineStr">
        <is>
          <t>une des composantes du Fonds pour la sécurité intérieure établi pour la période 2014-2020 dans le cadre de la mise en œuvre de la Stratégie de sécurité intérieure</t>
        </is>
      </c>
      <c r="AT221" s="2" t="inlineStr">
        <is>
          <t>an Ciste Slándála Inmheánaí - Teorainneacha agus Víosaí|
ionstraim Teorainneacha agus Víosaí ISF|
an ionstraim le haghaidh tacaíocht airgeadais do theorainneacha seachtracha a bhainistiú agus don chomhbheartas víosaí</t>
        </is>
      </c>
      <c r="AU221" s="2" t="inlineStr">
        <is>
          <t>3|
3|
3</t>
        </is>
      </c>
      <c r="AV221" s="2" t="inlineStr">
        <is>
          <t xml:space="preserve">|
|
</t>
        </is>
      </c>
      <c r="AW221" t="inlineStr">
        <is>
          <t/>
        </is>
      </c>
      <c r="AX221" s="2" t="inlineStr">
        <is>
          <t>Instrument financijske potpore za upravljanje vanjskim granicama i zajedničku viznu politiku</t>
        </is>
      </c>
      <c r="AY221" s="2" t="inlineStr">
        <is>
          <t>3</t>
        </is>
      </c>
      <c r="AZ221" s="2" t="inlineStr">
        <is>
          <t/>
        </is>
      </c>
      <c r="BA221" t="inlineStr">
        <is>
          <t/>
        </is>
      </c>
      <c r="BB221" s="2" t="inlineStr">
        <is>
          <t>a külső határok és a vízumügy pénzügyi támogatására szolgáló eszköz|
a határigazgatást támogató eszköz</t>
        </is>
      </c>
      <c r="BC221" s="2" t="inlineStr">
        <is>
          <t>4|
3</t>
        </is>
      </c>
      <c r="BD221" s="2" t="inlineStr">
        <is>
          <t xml:space="preserve">|
</t>
        </is>
      </c>
      <c r="BE221" t="inlineStr">
        <is>
          <t>a Belső Biztonsági Alap részét képező eszköz, amelynek általános célkitűzése az, hogy hozzájáruljon a magas szintű biztonság biztosításához az Unióban, megkönnyítve a jogszerű utazást</t>
        </is>
      </c>
      <c r="BF221" s="2" t="inlineStr">
        <is>
          <t>ISF - Frontiere e visti|
strumento di sostegno finanziario per le frontiere esterne e i visti|
strumento di sostegno finanziario per la gestione delle frontiere esterne e la politica comune dei visti|
Fondo sicurezza interna - Frontiere e visti</t>
        </is>
      </c>
      <c r="BG221" s="2" t="inlineStr">
        <is>
          <t>3|
3|
3|
3</t>
        </is>
      </c>
      <c r="BH221" s="2" t="inlineStr">
        <is>
          <t xml:space="preserve">|
|
|
</t>
        </is>
      </c>
      <c r="BI221" t="inlineStr">
        <is>
          <t>strumento istituito nell’ambito del 
&lt;i&gt;Fondo sicurezza interna&lt;/i&gt; [ &lt;a href="/entry/result/3507335/all" id="ENTRY_TO_ENTRY_CONVERTER" target="_blank"&gt;IATE:3507335&lt;/a&gt; ] allo scopo di contribuire a garantire un elevato livello di sicurezza nell’Unione facilitando i viaggi legittimi, attraverso un livello uniforme ed elevato di controllo delle frontiere esterne e il trattamento efficace dei visti Schengen, conformemente all’impegno dell’Unione nei confronti delle libertà fondamentali e dei diritti umani</t>
        </is>
      </c>
      <c r="BJ221" s="2" t="inlineStr">
        <is>
          <t>išorės sienų ir vizų finansinės paramos priemonė</t>
        </is>
      </c>
      <c r="BK221" s="2" t="inlineStr">
        <is>
          <t>3</t>
        </is>
      </c>
      <c r="BL221" s="2" t="inlineStr">
        <is>
          <t/>
        </is>
      </c>
      <c r="BM221" t="inlineStr">
        <is>
          <t/>
        </is>
      </c>
      <c r="BN221" s="2" t="inlineStr">
        <is>
          <t>finansiāla atbalsta instruments ārējo robežu pārvaldībai un kopējai vīzu politikai|
finansiāla atbalsta instruments ārējām robežām un vīzām</t>
        </is>
      </c>
      <c r="BO221" s="2" t="inlineStr">
        <is>
          <t>3|
3</t>
        </is>
      </c>
      <c r="BP221" s="2" t="inlineStr">
        <is>
          <t xml:space="preserve">|
</t>
        </is>
      </c>
      <c r="BQ221" t="inlineStr">
        <is>
          <t/>
        </is>
      </c>
      <c r="BR221" s="2" t="inlineStr">
        <is>
          <t>strument għall-appoġġ finanzjarju għall-ġestjoni tal-fruntieri esterni u l-politika komuni dwar il-viża</t>
        </is>
      </c>
      <c r="BS221" s="2" t="inlineStr">
        <is>
          <t>3</t>
        </is>
      </c>
      <c r="BT221" s="2" t="inlineStr">
        <is>
          <t/>
        </is>
      </c>
      <c r="BU221" t="inlineStr">
        <is>
          <t>komponent għall-fruntieri u l-viżi tal-Fond għas-Sigurtà Interna &lt;a href="/entry/result/3507335/all" id="ENTRY_TO_ENTRY_CONVERTER" target="_blank"&gt;IATE:3507335&lt;/a&gt; li l-objettiv ewlieni tiegħu huwa li jikkontribwixxi għall-iżgurar ta' livell ta' sigurtà fl-Unjoni filwaqt li jiffaċilità l-ivvjaġġar leġittimu</t>
        </is>
      </c>
      <c r="BV221" s="2" t="inlineStr">
        <is>
          <t>instrument voor financiële steun voor de buitengrenzen en visa|
Instrument voor financiële steun voor het beheer van de buitengrenzen en het gemeenschappelijke visumbeleid|
ISF – Grenzen en visa</t>
        </is>
      </c>
      <c r="BW221" s="2" t="inlineStr">
        <is>
          <t>3|
3|
3</t>
        </is>
      </c>
      <c r="BX221" s="2" t="inlineStr">
        <is>
          <t xml:space="preserve">|
|
</t>
        </is>
      </c>
      <c r="BY221" t="inlineStr">
        <is>
          <t/>
        </is>
      </c>
      <c r="BZ221" s="2" t="inlineStr">
        <is>
          <t>instrument na rzecz wsparcia finansowego w zakresie zarządzania granicami zewnętrznymi oraz wspólnej polityki wizowej|
Fundusz Bezpieczeństwa Wewnętrznego – granice i wizy</t>
        </is>
      </c>
      <c r="CA221" s="2" t="inlineStr">
        <is>
          <t>3|
3</t>
        </is>
      </c>
      <c r="CB221" s="2" t="inlineStr">
        <is>
          <t xml:space="preserve">|
</t>
        </is>
      </c>
      <c r="CC221" t="inlineStr">
        <is>
          <t/>
        </is>
      </c>
      <c r="CD221" s="2" t="inlineStr">
        <is>
          <t>FSI – Fronteiras e Vistos|
instrumento de apoio financeiro em matéria de fronteiras externas e de vistos|
instrumento de apoio financeiro à gestão das fronteiras externas e à política comum em matéria de vistos</t>
        </is>
      </c>
      <c r="CE221" s="2" t="inlineStr">
        <is>
          <t>3|
3|
3</t>
        </is>
      </c>
      <c r="CF221" s="2" t="inlineStr">
        <is>
          <t xml:space="preserve">|
|
</t>
        </is>
      </c>
      <c r="CG221" t="inlineStr">
        <is>
          <t>Instrumento criado no âmbito do Fundo para a Segurança Interna, cujo objetivo geral é contribuir para assegurar um elevado nível de segurança na União, facilitando simultaneamente as viagens efetuadas de forma legítima, através de um nível de controlo uniforme e elevado das fronteiras externas e de um processamento eficiente dos vistos de Schengen, em conformidade com o compromisso da União para com as liberdades fundamentais e os direitos humanos.</t>
        </is>
      </c>
      <c r="CH221" s="2" t="inlineStr">
        <is>
          <t>Fondul pentru securitate internă - componenta frontiere și vize|
Instrument de sprijin financiar pentru frontiere externe și vize</t>
        </is>
      </c>
      <c r="CI221" s="2" t="inlineStr">
        <is>
          <t>3|
3</t>
        </is>
      </c>
      <c r="CJ221" s="2" t="inlineStr">
        <is>
          <t xml:space="preserve">|
</t>
        </is>
      </c>
      <c r="CK221" t="inlineStr">
        <is>
          <t>instrument financiar propus în contextul Cadrului financiar multianual 2014-2020, în cadrul 
&lt;i&gt;Fondului pentru securitate internă&lt;/i&gt; &lt;a href="/entry/result/3507335/all" id="ENTRY_TO_ENTRY_CONVERTER" target="_blank"&gt;IATE:3507335&lt;/a&gt; pentru gestionarea frontierelor externe și a politicii comune în domeniul vizelor</t>
        </is>
      </c>
      <c r="CL221" s="2" t="inlineStr">
        <is>
          <t>nástroj pre finančnú podporu v oblasti vonkajších hraníc a víz|
nástroj ISF – hranice a víza|
Fond pre vnútornú bezpečnosť – hranice a víza</t>
        </is>
      </c>
      <c r="CM221" s="2" t="inlineStr">
        <is>
          <t>3|
2|
2</t>
        </is>
      </c>
      <c r="CN221" s="2" t="inlineStr">
        <is>
          <t xml:space="preserve">|
|
</t>
        </is>
      </c>
      <c r="CO221" t="inlineStr">
        <is>
          <t>nástroj, ktorý je súčasťou Fondu pre vnútornú bezpečnosť [ &lt;a href="/entry/result/3507335/all" id="ENTRY_TO_ENTRY_CONVERTER" target="_blank"&gt;IATE:3507335&lt;/a&gt; ] a ktorého hlavným cieľom je prispieť k zabezpečeniu vysokej úrovne bezpečnosti v Európskej únii a zároveň uľahčiť legitímne cestovanie</t>
        </is>
      </c>
      <c r="CP221" s="2" t="inlineStr">
        <is>
          <t>instrument za finančno podporo na področju upravljanja zunanjih meja in skupne vizumske politike|
instrument za finančno podporo na področju zunanjih meja in vizumov</t>
        </is>
      </c>
      <c r="CQ221" s="2" t="inlineStr">
        <is>
          <t>3|
3</t>
        </is>
      </c>
      <c r="CR221" s="2" t="inlineStr">
        <is>
          <t xml:space="preserve">|
</t>
        </is>
      </c>
      <c r="CS221" t="inlineStr">
        <is>
          <t>instrument v okviru Sklada za notranjo varnost [ &lt;a href="/entry/result/3507335/all" id="ENTRY_TO_ENTRY_CONVERTER" target="_blank"&gt;IATE:3507335&lt;/a&gt; ], katerega cilj je prispevati k zagotavljanju visoke ravni varnosti v Uniji, hkrati pa omogočiti zakonito potovanje s poenoteno in visoko ravnjo nadzora zunanjih meja ter učinkovito obdelavo schengenskih vizumov</t>
        </is>
      </c>
      <c r="CT221" s="2" t="inlineStr">
        <is>
          <t>instrument för ekonomiskt stöd för förvaltningen av de yttre gränserna och den gemensamma viseringspolitiken</t>
        </is>
      </c>
      <c r="CU221" s="2" t="inlineStr">
        <is>
          <t>3</t>
        </is>
      </c>
      <c r="CV221" s="2" t="inlineStr">
        <is>
          <t/>
        </is>
      </c>
      <c r="CW221" t="inlineStr">
        <is>
          <t/>
        </is>
      </c>
    </row>
    <row r="222">
      <c r="A222" s="1" t="str">
        <f>HYPERLINK("https://iate.europa.eu/entry/result/3567610/all", "3567610")</f>
        <v>3567610</v>
      </c>
      <c r="B222" t="inlineStr">
        <is>
          <t>INTERNATIONAL RELATIONS;SOCIAL QUESTIONS</t>
        </is>
      </c>
      <c r="C222" t="inlineStr">
        <is>
          <t>INTERNATIONAL RELATIONS|defence;SOCIAL QUESTIONS|migration</t>
        </is>
      </c>
      <c r="D222" t="inlineStr">
        <is>
          <t>yes</t>
        </is>
      </c>
      <c r="E222" t="inlineStr">
        <is>
          <t/>
        </is>
      </c>
      <c r="F222" s="2" t="inlineStr">
        <is>
          <t>европейски екип за гранична и брегова охрана</t>
        </is>
      </c>
      <c r="G222" s="2" t="inlineStr">
        <is>
          <t>3</t>
        </is>
      </c>
      <c r="H222" s="2" t="inlineStr">
        <is>
          <t/>
        </is>
      </c>
      <c r="I222" t="inlineStr">
        <is>
          <t>„екипи от гранични служители и други компетентни служители от участващите държави членки, включително гранични служители и други компетентни служители, които са командировани като национални експерти от държавите членки в Европейската агенция за гранична и брегова охрана, за да бъдат разполагани по време на съвместни операции, бърза гранична намеса, както и в рамките на екипи за съдействие в управлението на миграцията;“</t>
        </is>
      </c>
      <c r="J222" s="2" t="inlineStr">
        <is>
          <t>jednotka Evropské pohraniční a pobřežní stráže</t>
        </is>
      </c>
      <c r="K222" s="2" t="inlineStr">
        <is>
          <t>3</t>
        </is>
      </c>
      <c r="L222" s="2" t="inlineStr">
        <is>
          <t/>
        </is>
      </c>
      <c r="M222" t="inlineStr">
        <is>
          <t>jednotky pohraniční stráže a další příslušní pracovníci ze zúčastněných členských států, včetně příslušníků pohraniční stráže a dalších příslušných pracovníků dočasně přidělených do Evropské agentury pro pohraniční a pobřežní stráž členskými státy jako národní odborníci, kteří mají být vysláni při společných operacích, při zásazích rychlé reakce na hranicích a v rámci podpůrných týmů pro řízení migrace</t>
        </is>
      </c>
      <c r="N222" s="2" t="inlineStr">
        <is>
          <t>europæisk grænse- og kystvagthold</t>
        </is>
      </c>
      <c r="O222" s="2" t="inlineStr">
        <is>
          <t>4</t>
        </is>
      </c>
      <c r="P222" s="2" t="inlineStr">
        <is>
          <t/>
        </is>
      </c>
      <c r="Q222" t="inlineStr">
        <is>
          <t>hold af grænsevagter og andet relevant personale fra de deltagende medlemsstater, herunder grænsevagter og andet relevant personale, der udstationeres af medlemsstaterne som nationale eksperter i Det Europæiske Agentur for Grænse- og Kystbevogtning, som skal indsættes under fælles operationer, hurtige grænseindsatser samt inden for rammerne af migrationsstyringsstøttehold</t>
        </is>
      </c>
      <c r="R222" s="2" t="inlineStr">
        <is>
          <t>europäisches Grenz- und Küstenwacheteam</t>
        </is>
      </c>
      <c r="S222" s="2" t="inlineStr">
        <is>
          <t>3</t>
        </is>
      </c>
      <c r="T222" s="2" t="inlineStr">
        <is>
          <t/>
        </is>
      </c>
      <c r="U222" t="inlineStr">
        <is>
          <t>für gemeinsame Aktionen, Soforteinsätze zu Grenzsicherungszwecken sowie im Rahmen von Teams zur Unterstützung der Migrationsverwaltung eingesetzte Teams von Grenzschutzbeamten und sonstigen Fachkräften der teilnehmenden Mitgliedstaaten, einschließlich der von den Mitgliedstaaten als nationale Sachverständige zu der Europäischen Agentur für Grenz- und Küstenwache abgeordneten Grenzschutzbeamten und anderen Fachkräfte</t>
        </is>
      </c>
      <c r="V222" s="2" t="inlineStr">
        <is>
          <t>Ευρωπαϊκή Συνοριοφυλακή και Ακτοφυλακή</t>
        </is>
      </c>
      <c r="W222" s="2" t="inlineStr">
        <is>
          <t>4</t>
        </is>
      </c>
      <c r="X222" s="2" t="inlineStr">
        <is>
          <t/>
        </is>
      </c>
      <c r="Y222" t="inlineStr">
        <is>
          <t/>
        </is>
      </c>
      <c r="Z222" s="2" t="inlineStr">
        <is>
          <t>European Border Guard Team|
European Border and Coast Guard Team</t>
        </is>
      </c>
      <c r="AA222" s="2" t="inlineStr">
        <is>
          <t>3|
3</t>
        </is>
      </c>
      <c r="AB222" s="2" t="inlineStr">
        <is>
          <t xml:space="preserve">obsolete|
</t>
        </is>
      </c>
      <c r="AC222" t="inlineStr">
        <is>
          <t>team of border guards and other relevant staff from participating Member States, including border guards and other relevant staff who are seconded as national experts by Member States to the European Border and Coast Guard Agency, to be deployed during joint operations, rapid border interventions as well as in the framework of migration management support teams</t>
        </is>
      </c>
      <c r="AD222" s="2" t="inlineStr">
        <is>
          <t>equipo de la Guardia Europea de Fronteras y Costas</t>
        </is>
      </c>
      <c r="AE222" s="2" t="inlineStr">
        <is>
          <t>3</t>
        </is>
      </c>
      <c r="AF222" s="2" t="inlineStr">
        <is>
          <t/>
        </is>
      </c>
      <c r="AG222" t="inlineStr">
        <is>
          <t>Equipo formado por guardias de fronteras y otro personal competente de los Estados miembros participantes, incluidos los enviados en comisión de servicios como expertos nacionales a la Agencia Europea de la Guardia de Fronteras y Costas, que se despliegan durante operaciones conjuntas, intervenciones fronterizas rápidas y en el marco de equipos de apoyo a la gestión de la migración.</t>
        </is>
      </c>
      <c r="AH222" t="inlineStr">
        <is>
          <t/>
        </is>
      </c>
      <c r="AI222" t="inlineStr">
        <is>
          <t/>
        </is>
      </c>
      <c r="AJ222" t="inlineStr">
        <is>
          <t/>
        </is>
      </c>
      <c r="AK222" t="inlineStr">
        <is>
          <t/>
        </is>
      </c>
      <c r="AL222" s="2" t="inlineStr">
        <is>
          <t>Euroopan raja- ja merivartioryhmä</t>
        </is>
      </c>
      <c r="AM222" s="2" t="inlineStr">
        <is>
          <t>3</t>
        </is>
      </c>
      <c r="AN222" s="2" t="inlineStr">
        <is>
          <t/>
        </is>
      </c>
      <c r="AO222" t="inlineStr">
        <is>
          <t>osallistuvista jäsenvaltioista tulevien rajavartijoiden ja muun asiaankuuluvan henkilöstön, myös jäsenvaltioiden Euroopan raja- ja merivartiovirastoon kansallisiksi asiantuntijoiksi tilapäisesti lähettämien rajavartijoiden ja muun asiaankuuluvan henkilöstön, ryhmä, joka lähetetään yhteisiin operaatioihin ja nopeisiin rajainterventioihin sekä toimimaan osana muuttoliikkeen hallinnan tukiryhmiä</t>
        </is>
      </c>
      <c r="AP222" s="2" t="inlineStr">
        <is>
          <t>équipe du corps européen de garde-frontières et de garde-côtes|
équipe européenne de garde-frontières et de garde-côtes</t>
        </is>
      </c>
      <c r="AQ222" s="2" t="inlineStr">
        <is>
          <t>4|
3</t>
        </is>
      </c>
      <c r="AR222" s="2" t="inlineStr">
        <is>
          <t xml:space="preserve">|
</t>
        </is>
      </c>
      <c r="AS222" t="inlineStr">
        <is>
          <t>équipes de garde-frontières et d'autres agents compétents d'États membres participants, y compris les garde-frontières et les autres agents compétents qui sont détachés en tant qu'experts nationaux par les États membres auprès de l'Agence européenne de garde-frontières et de garde-côtes, pour être déployés au cours d'opérations conjointes, d'interventions rapides aux frontières ainsi que dans le cadre d'équipes d'appui à la gestion des flux migratoires</t>
        </is>
      </c>
      <c r="AT222" s="2" t="inlineStr">
        <is>
          <t>Foireann den Gharda Teorann agus Cósta Eorpach</t>
        </is>
      </c>
      <c r="AU222" s="2" t="inlineStr">
        <is>
          <t>3</t>
        </is>
      </c>
      <c r="AV222" s="2" t="inlineStr">
        <is>
          <t/>
        </is>
      </c>
      <c r="AW222" t="inlineStr">
        <is>
          <t/>
        </is>
      </c>
      <c r="AX222" t="inlineStr">
        <is>
          <t/>
        </is>
      </c>
      <c r="AY222" t="inlineStr">
        <is>
          <t/>
        </is>
      </c>
      <c r="AZ222" t="inlineStr">
        <is>
          <t/>
        </is>
      </c>
      <c r="BA222" t="inlineStr">
        <is>
          <t/>
        </is>
      </c>
      <c r="BB222" s="2" t="inlineStr">
        <is>
          <t>európai határ- és partvédelmi csapat</t>
        </is>
      </c>
      <c r="BC222" s="2" t="inlineStr">
        <is>
          <t>3</t>
        </is>
      </c>
      <c r="BD222" s="2" t="inlineStr">
        <is>
          <t/>
        </is>
      </c>
      <c r="BE222" t="inlineStr">
        <is>
          <t>a részt vevő tagállamokból származó határőrökből és más releváns szakemberekből – többek között a tagállamok által az Európai Határ- és Partvédelmi Ügynökséghez [ &lt;a href="/entry/result/3567409/all" id="ENTRY_TO_ENTRY_CONVERTER" target="_blank"&gt;IATE:3567409&lt;/a&gt; ] nemzeti szakértőként kirendelt határőrökből és más releváns szakemberekből – álló csapatok, amelyeket közös műveletek és gyorsreagálású határvédelmi intervenciók során, valamint a migrációkezelést támogató csapatok keretében vetnek be</t>
        </is>
      </c>
      <c r="BF222" s="2" t="inlineStr">
        <is>
          <t>squadra della guardia di frontiera e costiera europea</t>
        </is>
      </c>
      <c r="BG222" s="2" t="inlineStr">
        <is>
          <t>3</t>
        </is>
      </c>
      <c r="BH222" s="2" t="inlineStr">
        <is>
          <t/>
        </is>
      </c>
      <c r="BI222" t="inlineStr">
        <is>
          <t>squadra di guardie di frontiera e altro personale competente degli Stati membri partecipanti, compresi guardie di frontiera e altro personale competente distaccati in qualità di esperti nazionali dagli Stati membri presso l'Agenzia europea della guardia di frontiera e costiera, da impiegare nelle operazioni congiunte e negli interventi rapidi alle frontiere, nonché nell'ambito delle squadre di sostegno per la gestione della migrazione</t>
        </is>
      </c>
      <c r="BJ222" s="2" t="inlineStr">
        <is>
          <t>Europos sienų ir pakrančių apsaugos būrys</t>
        </is>
      </c>
      <c r="BK222" s="2" t="inlineStr">
        <is>
          <t>3</t>
        </is>
      </c>
      <c r="BL222" s="2" t="inlineStr">
        <is>
          <t/>
        </is>
      </c>
      <c r="BM222" t="inlineStr">
        <is>
          <t>būrys dislokuojamas vykdant bendras operacijas, bandomuosius projektus ir teikiant skubią pagalbą; tokį būrį sudaro valstybių narių sienos apsaugos pareigūnai, tarnaujantys Europos sienos apsaugos būriuose, išskyrus priimančiosios valstybės narės sienos apsaugos pareigūnus</t>
        </is>
      </c>
      <c r="BN222" s="2" t="inlineStr">
        <is>
          <t>Eiropas Robežu un krasta apsardzes vienība</t>
        </is>
      </c>
      <c r="BO222" s="2" t="inlineStr">
        <is>
          <t>2</t>
        </is>
      </c>
      <c r="BP222" s="2" t="inlineStr">
        <is>
          <t/>
        </is>
      </c>
      <c r="BQ222" t="inlineStr">
        <is>
          <t>vienības, ko veido robežsargi un citi iesaistīto dalībvalstu darbinieki (tostarp uz aģentūru [ &lt;a href="/entry/result/3567409/all" id="ENTRY_TO_ENTRY_CONVERTER" target="_blank"&gt;IATE:3567409&lt;/a&gt; ] norīkotie valsts eksperti), kurus paredzēts izmantot kopīgās operācijās, ātrās reaģēšanas robežapsardzes pasākumos, kā arī migrācijas pārvaldības atbalsta vienību sastāvā</t>
        </is>
      </c>
      <c r="BR222" s="2" t="inlineStr">
        <is>
          <t>Tim Ewropew ta' Gwardji tal-Fruntiera u tal-Kosta</t>
        </is>
      </c>
      <c r="BS222" s="2" t="inlineStr">
        <is>
          <t>3</t>
        </is>
      </c>
      <c r="BT222" s="2" t="inlineStr">
        <is>
          <t/>
        </is>
      </c>
      <c r="BU222" t="inlineStr">
        <is>
          <t>tim ta' gwardji tal-fruntiera u tal-kosta u persunal rilevanti ieħor minn Stati Membri parteċipanti, inklużi gwardji tal-fruntiera u persunal rilevanti ieħor li huma ssekondati bħala esperti nazzjonali mill-Istati Membri lill-Aġenzija Ewropea għall-Gwardja tal-Fruntiera u tal-Kosta, li jiġu stazzjonati matul operazzjonijiet konġunti, interventi rapidi fil-fruntiera kif ukoll fil-qafas ta' timijiet ta' appoġġ ta' ġestjoni tal-migrazzjoni;</t>
        </is>
      </c>
      <c r="BV222" s="2" t="inlineStr">
        <is>
          <t>Europees grens- en kustwachtteam</t>
        </is>
      </c>
      <c r="BW222" s="2" t="inlineStr">
        <is>
          <t>3</t>
        </is>
      </c>
      <c r="BX222" s="2" t="inlineStr">
        <is>
          <t/>
        </is>
      </c>
      <c r="BY222" t="inlineStr">
        <is>
          <t>team bestaande uit grenswachters en ander relevant personeel van deelnemende lidstaten, onder wie grenswachters en andere relevante personeelsleden die door de lidstaten als nationale deskundigen naar het Europees Grens- en kustwachtagentschap zijn gedetacheerd, dat bij gezamenlijke operaties, snelle grensinterventies en in het kader van ondersteuningsteams voor migratiebeheer wordt ingezet</t>
        </is>
      </c>
      <c r="BZ222" s="2" t="inlineStr">
        <is>
          <t>zespół Europejskiej Straży Granicznej i Przybrzeżnej</t>
        </is>
      </c>
      <c r="CA222" s="2" t="inlineStr">
        <is>
          <t>3</t>
        </is>
      </c>
      <c r="CB222" s="2" t="inlineStr">
        <is>
          <t/>
        </is>
      </c>
      <c r="CC222" t="inlineStr">
        <is>
          <t>zespół złożony z funkcjonariuszy straży granicznej i innych właściwych członków personelu z uczestniczących państw członkowskich, w tym funkcjonariuszy straży granicznej i innych właściwych członków personelu oddelegowanych jako eksperci krajowi przez państwa członkowskie do Europejskiej Agencji Straży Granicznej i Przybrzeżnej, rozmieszczane w czasie wspólnych operacji i szybkich interwencji na granicy oraz w ramach zespołów wspierających zarządzanie migracjami</t>
        </is>
      </c>
      <c r="CD222" s="2" t="inlineStr">
        <is>
          <t>equipa europeia de guardas de fronteira e costeiros</t>
        </is>
      </c>
      <c r="CE222" s="2" t="inlineStr">
        <is>
          <t>3</t>
        </is>
      </c>
      <c r="CF222" s="2" t="inlineStr">
        <is>
          <t/>
        </is>
      </c>
      <c r="CG222" t="inlineStr">
        <is>
          <t>Equipa de guardas de fronteira e outro pessoal competente dos Estados-Membros participantes, incluindo guardas de fronteira e outro pessoal competente destacados como peritos nacionais pelos Estados-Membros para a Agência Europeia da Guarda de Fronteiras e Costeira, destacada durante as operações conjuntas, as intervenções rápidas nas fronteiras, bem como no quadro de equipas de apoio à gestão dos fluxos migratórios.</t>
        </is>
      </c>
      <c r="CH222" s="2" t="inlineStr">
        <is>
          <t>echipă europeană de poliție de frontieră și gardă de coastă</t>
        </is>
      </c>
      <c r="CI222" s="2" t="inlineStr">
        <is>
          <t>3</t>
        </is>
      </c>
      <c r="CJ222" s="2" t="inlineStr">
        <is>
          <t/>
        </is>
      </c>
      <c r="CK222" t="inlineStr">
        <is>
          <t>echipă formată din polițiști de frontieră și alte tipuri de personal relevant din statele membre participante, inclusiv experți naționali detașați de statele membre pe lângă Agenția Europeană pentru Paza de Frontieră și de Coastă, care urmează a fi trimisă în cursul operațiunilor comune și al intervențiilor rapide la frontieră, precum și în cadrul echipelor de sprijin pentru gestionarea migrației</t>
        </is>
      </c>
      <c r="CL222" s="2" t="inlineStr">
        <is>
          <t>tím európskej pohraničnej a pobrežnej stráže</t>
        </is>
      </c>
      <c r="CM222" s="2" t="inlineStr">
        <is>
          <t>3</t>
        </is>
      </c>
      <c r="CN222" s="2" t="inlineStr">
        <is>
          <t/>
        </is>
      </c>
      <c r="CO222" t="inlineStr">
        <is>
          <t>tím príslušníkov pohraničnej stráže a ďalších príslušných zamestnancov z participujúcich členských štátov vrátane príslušníkov pohraničnej stráže a iných príslušných pracovníkov, ktorých členské štáty vyslali do Európskej agentúry pre pohraničnú a pobrežnú stráž ako národných expertov, aby boli nasadené počas spoločných operácií, rýchlych pohraničných zásahov, ako aj v rámci podporných tímov pre riadenie migrácie</t>
        </is>
      </c>
      <c r="CP222" s="2" t="inlineStr">
        <is>
          <t>evropska skupina mejne in obalne straže</t>
        </is>
      </c>
      <c r="CQ222" s="2" t="inlineStr">
        <is>
          <t>3</t>
        </is>
      </c>
      <c r="CR222" s="2" t="inlineStr">
        <is>
          <t/>
        </is>
      </c>
      <c r="CS222" t="inlineStr">
        <is>
          <t>skupina mejnih policistov in drugega ustreznega osebja iz sodelujočih držav članic, vključno z mejnimi policisti in drugim ustreznim osebjem, ki jih države članice dodelijo &lt;b&gt;Evropski agenciji za mejno in obalno stražo&lt;/b&gt; [ &lt;a href="/entry/result/3567409/all" id="ENTRY_TO_ENTRY_CONVERTER" target="_blank"&gt;IATE:3567409&lt;/a&gt; ] kot nacionalne strokovnjake, ki se napotijo na skupne operacije, hitra posredovanja na mejah ter v okviru podpornih skupin za upravljanje migracij</t>
        </is>
      </c>
      <c r="CT222" s="2" t="inlineStr">
        <is>
          <t>europeisk gräns- och kustbevakningsenhet</t>
        </is>
      </c>
      <c r="CU222" s="2" t="inlineStr">
        <is>
          <t>3</t>
        </is>
      </c>
      <c r="CV222" s="2" t="inlineStr">
        <is>
          <t/>
        </is>
      </c>
      <c r="CW222" t="inlineStr">
        <is>
          <t>enhet med gränsbevakningstjänstemän och annan personal från de deltagande medlemsstaterna, däribland nationella experter från medlemsstaterna som utplacerats vid byrån, för utplacering vid gemensamma insatser och snabba gränsinsatser samt inom ramen för stödgrupper för migrationshantering</t>
        </is>
      </c>
    </row>
    <row r="223">
      <c r="A223" s="1" t="str">
        <f>HYPERLINK("https://iate.europa.eu/entry/result/3555492/all", "3555492")</f>
        <v>3555492</v>
      </c>
      <c r="B223" t="inlineStr">
        <is>
          <t>POLITICS;INTERNATIONAL RELATIONS;SOCIAL QUESTIONS;EDUCATION AND COMMUNICATIONS</t>
        </is>
      </c>
      <c r="C223" t="inlineStr">
        <is>
          <t>POLITICS|politics and public safety|public safety;INTERNATIONAL RELATIONS|defence;SOCIAL QUESTIONS|migration;EDUCATION AND COMMUNICATIONS|communications|communications systems</t>
        </is>
      </c>
      <c r="D223" t="inlineStr">
        <is>
          <t>yes</t>
        </is>
      </c>
      <c r="E223" t="inlineStr">
        <is>
          <t/>
        </is>
      </c>
      <c r="F223" t="inlineStr">
        <is>
          <t/>
        </is>
      </c>
      <c r="G223" t="inlineStr">
        <is>
          <t/>
        </is>
      </c>
      <c r="H223" t="inlineStr">
        <is>
          <t/>
        </is>
      </c>
      <c r="I223" t="inlineStr">
        <is>
          <t/>
        </is>
      </c>
      <c r="J223" s="2" t="inlineStr">
        <is>
          <t>situační obraz</t>
        </is>
      </c>
      <c r="K223" s="2" t="inlineStr">
        <is>
          <t>3</t>
        </is>
      </c>
      <c r="L223" s="2" t="inlineStr">
        <is>
          <t/>
        </is>
      </c>
      <c r="M223" t="inlineStr">
        <is>
          <t>grafické rozhraní, které umožňuje prezentovat v téměř reálném čase údaje a informace získané od různých orgánů, ze senzorů, platforem a jiných zdrojů a které je prostřednictvím komunikačních a informačních kanálů sdíleno s dalšími orgány s cílem zajistit situační orientaci a podpořit schopnost reakce na vnějších hranicích a v předhraniční oblasti</t>
        </is>
      </c>
      <c r="N223" s="2" t="inlineStr">
        <is>
          <t>situationsbillede</t>
        </is>
      </c>
      <c r="O223" s="2" t="inlineStr">
        <is>
          <t>3</t>
        </is>
      </c>
      <c r="P223" s="2" t="inlineStr">
        <is>
          <t/>
        </is>
      </c>
      <c r="Q223" t="inlineStr">
        <is>
          <t>grafisk grænseflade til fremstilling i næsten realtid af data og oplysninger, som modtages fra forskellige myndigheder, sensorer, platforme og andre kilder, og som deles via kommunikations- og informationskanaler med andre myndigheder for at opnå situationskendskab og understøtte reaktionskapaciteten langs med de ydre grænser og i området før grænsen</t>
        </is>
      </c>
      <c r="R223" s="2" t="inlineStr">
        <is>
          <t>Lagebild</t>
        </is>
      </c>
      <c r="S223" s="2" t="inlineStr">
        <is>
          <t>3</t>
        </is>
      </c>
      <c r="T223" s="2" t="inlineStr">
        <is>
          <t/>
        </is>
      </c>
      <c r="U223" t="inlineStr">
        <is>
          <t>Schnittstelle zur grafischen Darstellung echtzeitnaher Daten und Informationen, die von verschiedenen Behörden, Sensoren, Plattformen und anderen Quellen erhalten wurden und mit anderen Behörden über Kommunikations- und Informationskanäle ausgetauscht werden, um ein Lagebewusstsein zu erlangen und die Reaktionsfähigkeit entlang der Außengrenzen und im Grenzvorbereich zu unterstützen</t>
        </is>
      </c>
      <c r="V223" s="2" t="inlineStr">
        <is>
          <t>εικόνα της κατάστασης</t>
        </is>
      </c>
      <c r="W223" s="2" t="inlineStr">
        <is>
          <t>3</t>
        </is>
      </c>
      <c r="X223" s="2" t="inlineStr">
        <is>
          <t/>
        </is>
      </c>
      <c r="Y223" t="inlineStr">
        <is>
          <t>γραφική διεπαφή για την παρουσίαση, σε σχεδόν πραγματικό χρόνο, δεδομένων και πληροφοριών που λαμβάνονται από διαφορετικές αρχές, αισθητήρες, πλατφόρμες και άλλες πηγές και ανταλλάσσεται μέσω διαύλων επικοινωνίας και πληροφόρησης με άλλες αρχές, προκειμένου να επιτυγχάνεται επίγνωση της κατάστασης και να υποστηρίζεται η ικανότητα ανταπόκρισης κατά μήκος των εξωτερικών συνόρων και στην προσυνοριακή περιοχή</t>
        </is>
      </c>
      <c r="Z223" s="2" t="inlineStr">
        <is>
          <t>situational picture</t>
        </is>
      </c>
      <c r="AA223" s="2" t="inlineStr">
        <is>
          <t>2</t>
        </is>
      </c>
      <c r="AB223" s="2" t="inlineStr">
        <is>
          <t/>
        </is>
      </c>
      <c r="AC223" t="inlineStr">
        <is>
          <t>graphical interface to present near-real-time data and information received from different authorities, sensors, platforms and other sources, which is shared across communication and information channels with other authorities in order to achieve situational awareness and support the reaction capability along the external borders and the pre-frontier area</t>
        </is>
      </c>
      <c r="AD223" s="2" t="inlineStr">
        <is>
          <t>mapa de situación</t>
        </is>
      </c>
      <c r="AE223" s="2" t="inlineStr">
        <is>
          <t>3</t>
        </is>
      </c>
      <c r="AF223" s="2" t="inlineStr">
        <is>
          <t/>
        </is>
      </c>
      <c r="AG223" t="inlineStr">
        <is>
          <t>Interfaz gráfica en la que se presentan en tiempo cuasirreal datos e información recibidos de diferentes autoridades, sensores, plataformas y otras fuentes, que sea compartida a través de todos los canales de comunicación e información con otras autoridades para lograr un conocimiento de la situación y apoyar la capacidad de reacción en las fronteras exteriores y la zona prefronteriza.</t>
        </is>
      </c>
      <c r="AH223" s="2" t="inlineStr">
        <is>
          <t>olukorrapilt</t>
        </is>
      </c>
      <c r="AI223" s="2" t="inlineStr">
        <is>
          <t>3</t>
        </is>
      </c>
      <c r="AJ223" s="2" t="inlineStr">
        <is>
          <t/>
        </is>
      </c>
      <c r="AK223" t="inlineStr">
        <is>
          <t>graafiline kasutajaliides eri ametiasutustelt, anduritelt, platvormidelt ja muudest allikatest peaaegu reaalajas saadud andmete ja teabe esitamiseks, mida vahetatakse andmeedastus- ja teabekanalite kaudu teiste ametiasutustega, et saavutada olukorrateadlikkus ning toetada reageerimisvõimet välispiiridel ja piirieelsel alal</t>
        </is>
      </c>
      <c r="AL223" s="2" t="inlineStr">
        <is>
          <t>tilannekuva</t>
        </is>
      </c>
      <c r="AM223" s="2" t="inlineStr">
        <is>
          <t>3</t>
        </is>
      </c>
      <c r="AN223" s="2" t="inlineStr">
        <is>
          <t/>
        </is>
      </c>
      <c r="AO223" t="inlineStr">
        <is>
          <t>graafinen käyttöliittymä, jossa esitetään eri viranomaisilta, valvontalaitteista ja -järjestelmistä sekä muista lähteistä saadut miltei reaaliaikaiset tiedot, jotka jaetaan viestintä- ja tiedotuskanavia pitkin muille viranomaisille tilannetietoisuuden saavuttamiseksi ja reaktiokyvyn tukemiseksi ulkorajoilla ja rajan läheisellä alueella</t>
        </is>
      </c>
      <c r="AP223" s="2" t="inlineStr">
        <is>
          <t>tableau de situation</t>
        </is>
      </c>
      <c r="AQ223" s="2" t="inlineStr">
        <is>
          <t>3</t>
        </is>
      </c>
      <c r="AR223" s="2" t="inlineStr">
        <is>
          <t/>
        </is>
      </c>
      <c r="AS223" t="inlineStr">
        <is>
          <t>interface graphique présentant des données et des informations reçues en temps quasi réel de différentes autorités, capteurs, plateformes et autres sources, qui sont échangées par le biais de canaux de communication et d'information avec d'autres autorités afin d'acquérir une connaissance de la situation et de soutenir la capacité de réaction le long des frontières extérieures et dans les zones situées en amont des frontières</t>
        </is>
      </c>
      <c r="AT223" s="2" t="inlineStr">
        <is>
          <t>léiriú staide</t>
        </is>
      </c>
      <c r="AU223" s="2" t="inlineStr">
        <is>
          <t>3</t>
        </is>
      </c>
      <c r="AV223" s="2" t="inlineStr">
        <is>
          <t/>
        </is>
      </c>
      <c r="AW223" t="inlineStr">
        <is>
          <t/>
        </is>
      </c>
      <c r="AX223" t="inlineStr">
        <is>
          <t/>
        </is>
      </c>
      <c r="AY223" t="inlineStr">
        <is>
          <t/>
        </is>
      </c>
      <c r="AZ223" t="inlineStr">
        <is>
          <t/>
        </is>
      </c>
      <c r="BA223" t="inlineStr">
        <is>
          <t/>
        </is>
      </c>
      <c r="BB223" s="2" t="inlineStr">
        <is>
          <t>helyzetkép</t>
        </is>
      </c>
      <c r="BC223" s="2" t="inlineStr">
        <is>
          <t>4</t>
        </is>
      </c>
      <c r="BD223" s="2" t="inlineStr">
        <is>
          <t/>
        </is>
      </c>
      <c r="BE223" t="inlineStr">
        <is>
          <t>grafikus felület, amely a különböző hatóságok, érzékelő eszközök, platformok és egyéb források által biztosított olyan, közel valós idejű adatok és információk megjelenítésére szolgál, amelyeket más hatóságokkal megosztanak a kommunikációs és információs csatornákon keresztül a külső határokra és a határok előtti területekre vonatkozó helyzetismeret kialakítása és a reagálási képesség támogatása érdekében</t>
        </is>
      </c>
      <c r="BF223" s="2" t="inlineStr">
        <is>
          <t>quadro situazionale</t>
        </is>
      </c>
      <c r="BG223" s="2" t="inlineStr">
        <is>
          <t>3</t>
        </is>
      </c>
      <c r="BH223" s="2" t="inlineStr">
        <is>
          <t/>
        </is>
      </c>
      <c r="BI223" t="inlineStr">
        <is>
          <t>interfaccia grafica per presentare quasi in tempo reale dati e informazioni trasmessi da varie autorità, sensori, piattaforme e altre fonti, che sono condivisi con altre autorità mediante canali di comunicazione e informazione allo scopo di ottenere una conoscenza situazionale e sostenere la capacità di reazione lungo le frontiere esterne e nella zona pre-frontaliera</t>
        </is>
      </c>
      <c r="BJ223" s="2" t="inlineStr">
        <is>
          <t>padėties vaizdo sistema</t>
        </is>
      </c>
      <c r="BK223" s="2" t="inlineStr">
        <is>
          <t>3</t>
        </is>
      </c>
      <c r="BL223" s="2" t="inlineStr">
        <is>
          <t/>
        </is>
      </c>
      <c r="BM223" t="inlineStr">
        <is>
          <t>grafinė sąsaja, skirta beveik realiuoju laiku pateikti iš įvairių valdžios institucijų, jutiklių, platformų ir kitų šaltinių gautus duomenis ir informaciją, kuria visais ryšių ir informacijos kanalais dalijamasi su kitomis valdžios institucijomis, kad būtų užtikrintas informuotumas apie padėtį ir parama reagavimo pajėgumams prie išorės sienų ir pasienio teritorijoje</t>
        </is>
      </c>
      <c r="BN223" s="2" t="inlineStr">
        <is>
          <t>situācijas attēls</t>
        </is>
      </c>
      <c r="BO223" s="2" t="inlineStr">
        <is>
          <t>3</t>
        </is>
      </c>
      <c r="BP223" s="2" t="inlineStr">
        <is>
          <t/>
        </is>
      </c>
      <c r="BQ223" t="inlineStr">
        <is>
          <t>grafiska saskarne gandrīz reālā laika datu un informācijas atspoguļošanai, kas saņemti no dažādām iestādēm, sensoriem, platformām un citiem avotiem, ar kuru dalās, izmantojot sakaru un informācijas kanālus ar citām iestādēm, lai panāktu situācijas apzināšanos [ &lt;a href="/entry/result/927852/all" id="ENTRY_TO_ENTRY_CONVERTER" target="_blank"&gt;IATE:927852&lt;/a&gt; ] un atbalstītu reaģēšanas spējas pie ārējām robežām un pierobežas zonā [ &lt;a href="/entry/result/3550142/all" id="ENTRY_TO_ENTRY_CONVERTER" target="_blank"&gt;IATE:3550142&lt;/a&gt; ]</t>
        </is>
      </c>
      <c r="BR223" t="inlineStr">
        <is>
          <t/>
        </is>
      </c>
      <c r="BS223" t="inlineStr">
        <is>
          <t/>
        </is>
      </c>
      <c r="BT223" t="inlineStr">
        <is>
          <t/>
        </is>
      </c>
      <c r="BU223" t="inlineStr">
        <is>
          <t/>
        </is>
      </c>
      <c r="BV223" s="2" t="inlineStr">
        <is>
          <t>situatiebeeld</t>
        </is>
      </c>
      <c r="BW223" s="2" t="inlineStr">
        <is>
          <t>3</t>
        </is>
      </c>
      <c r="BX223" s="2" t="inlineStr">
        <is>
          <t/>
        </is>
      </c>
      <c r="BY223" t="inlineStr">
        <is>
          <t>grafische interface om in bijna realtime gegevens en informatie weer te geven die zijn ontvangen van verschillende partijen, sensoren, platforms en andere bronnen, en die via communicatie- en informatiekanalen worden gedeeld met andere partijen om situationeel bewustzijn te creëren en het reactievermogen te ondersteunen in een bepaald gebied</t>
        </is>
      </c>
      <c r="BZ223" s="2" t="inlineStr">
        <is>
          <t>obraz sytuacji</t>
        </is>
      </c>
      <c r="CA223" s="2" t="inlineStr">
        <is>
          <t>3</t>
        </is>
      </c>
      <c r="CB223" s="2" t="inlineStr">
        <is>
          <t/>
        </is>
      </c>
      <c r="CC223" t="inlineStr">
        <is>
          <t>interfejs graficzny służący przedstawieniu w czasie zbliżonym do rzeczywistego danych oraz informacji pochodzących od różnych organów, z różnych czujników, platform oraz innych źródeł, które to informacje są wymieniane kanałami komunikacyjnymi i informacyjnymi z innymi organami w celu uzyskania znajomości sytuacji i wspierania zdolności reagowania na granicach zewnętrznych oraz w strefie przedgranicznej</t>
        </is>
      </c>
      <c r="CD223" s="2" t="inlineStr">
        <is>
          <t>quadro de situação</t>
        </is>
      </c>
      <c r="CE223" s="2" t="inlineStr">
        <is>
          <t>3</t>
        </is>
      </c>
      <c r="CF223" s="2" t="inlineStr">
        <is>
          <t/>
        </is>
      </c>
      <c r="CG223" t="inlineStr">
        <is>
          <t>Interface gráfica com dados e informações em tempo quase real, recebidos de diferentes autoridades, sensores, plataformas e outras fontes, que é partilhada através de canais de comunicação e informação com outras autoridades, com o objetivo de obter um bom conhecimento da situação e de apoiar a capacidade de reação nas fronteiras externas e na área além-fronteiras.</t>
        </is>
      </c>
      <c r="CH223" s="2" t="inlineStr">
        <is>
          <t>tablou situațional</t>
        </is>
      </c>
      <c r="CI223" s="2" t="inlineStr">
        <is>
          <t>3</t>
        </is>
      </c>
      <c r="CJ223" s="2" t="inlineStr">
        <is>
          <t/>
        </is>
      </c>
      <c r="CK223" t="inlineStr">
        <is>
          <t/>
        </is>
      </c>
      <c r="CL223" s="2" t="inlineStr">
        <is>
          <t>situačný prehľad</t>
        </is>
      </c>
      <c r="CM223" s="2" t="inlineStr">
        <is>
          <t>3</t>
        </is>
      </c>
      <c r="CN223" s="2" t="inlineStr">
        <is>
          <t/>
        </is>
      </c>
      <c r="CO223" t="inlineStr">
        <is>
          <t>&lt;div&gt;zlúčenie georeferencovaných údajov a informácií v takmer reálnom čase prijatých od rôznych orgánov, z rôznych snímačov, platforiem a ďalších zdrojov, ktoré sú prenášané zabezpečenými komunikačnými a informačnými kanálmi a iné príslušné orgány ich vedia spracovať a selektívne zobraziť a navzájom si ich vymieňať tak, aby sa dosiahla situačná informovanosť a podporila sa reakčná spôsobilosť na vonkajších hraniciach a v predhraničných oblastiach, pozdĺž nich alebo v ich blízkosti&lt;br&gt;&lt;/div&gt;</t>
        </is>
      </c>
      <c r="CP223" s="2" t="inlineStr">
        <is>
          <t>slika stanja</t>
        </is>
      </c>
      <c r="CQ223" s="2" t="inlineStr">
        <is>
          <t>3</t>
        </is>
      </c>
      <c r="CR223" s="2" t="inlineStr">
        <is>
          <t/>
        </is>
      </c>
      <c r="CS223" t="inlineStr">
        <is>
          <t>grafični vmesnik za prikaz podatkov in informacij v skoraj realnem času, prejetih od različnih organov, senzorjev, platform in drugih virov, ki se prek komunikacijskih in informacijskih kanalov delijo z drugimi organi za zagotavljanje spremljanja razmer in podporo zmogljivosti za odzivanje na zunanjih mejah in predmejnem območju</t>
        </is>
      </c>
      <c r="CT223" t="inlineStr">
        <is>
          <t/>
        </is>
      </c>
      <c r="CU223" t="inlineStr">
        <is>
          <t/>
        </is>
      </c>
      <c r="CV223" t="inlineStr">
        <is>
          <t/>
        </is>
      </c>
      <c r="CW223" t="inlineStr">
        <is>
          <t/>
        </is>
      </c>
    </row>
    <row r="224">
      <c r="A224" s="1" t="str">
        <f>HYPERLINK("https://iate.europa.eu/entry/result/927129/all", "927129")</f>
        <v>927129</v>
      </c>
      <c r="B224" t="inlineStr">
        <is>
          <t>POLITICS;EUROPEAN UNION;SOCIAL QUESTIONS</t>
        </is>
      </c>
      <c r="C224" t="inlineStr">
        <is>
          <t>POLITICS|politics and public safety;EUROPEAN UNION|European construction;SOCIAL QUESTIONS|migration</t>
        </is>
      </c>
      <c r="D224" t="inlineStr">
        <is>
          <t>yes</t>
        </is>
      </c>
      <c r="E224" t="inlineStr">
        <is>
          <t/>
        </is>
      </c>
      <c r="F224" s="2" t="inlineStr">
        <is>
          <t>наблюдение на границата</t>
        </is>
      </c>
      <c r="G224" s="2" t="inlineStr">
        <is>
          <t>4</t>
        </is>
      </c>
      <c r="H224" s="2" t="inlineStr">
        <is>
          <t/>
        </is>
      </c>
      <c r="I224" t="inlineStr">
        <is>
          <t>наблюдение на границите между гранично-пропускателните пунктове и наблюдението на гранично-пропускателните пунктове извън определеното работно време с цел недопускане заобикалянето на гранични проверки</t>
        </is>
      </c>
      <c r="J224" s="2" t="inlineStr">
        <is>
          <t>ostraha hranic</t>
        </is>
      </c>
      <c r="K224" s="2" t="inlineStr">
        <is>
          <t>3</t>
        </is>
      </c>
      <c r="L224" s="2" t="inlineStr">
        <is>
          <t/>
        </is>
      </c>
      <c r="M224" t="inlineStr">
        <is>
          <t>ostraha hranic mezi hraničními přechody a ostraha hraničních přechodů mimo stanovenou provozní dobu, aby se zabránilo osobám vyhýbat se hraničním kontrolám</t>
        </is>
      </c>
      <c r="N224" s="2" t="inlineStr">
        <is>
          <t>grænseovervågning|
grænsebevogtning</t>
        </is>
      </c>
      <c r="O224" s="2" t="inlineStr">
        <is>
          <t>4|
4</t>
        </is>
      </c>
      <c r="P224" s="2" t="inlineStr">
        <is>
          <t xml:space="preserve">|
</t>
        </is>
      </c>
      <c r="Q224" t="inlineStr">
        <is>
          <t>overvågning af grænserne på strækningerne mellem grænseovergangssteder og overvågning af grænseovergangssteder uden for den normale åbningstid for at forhindre personer i at omgå ind- og udrejsekontrollen</t>
        </is>
      </c>
      <c r="R224" s="2" t="inlineStr">
        <is>
          <t>Grenzüberwachung</t>
        </is>
      </c>
      <c r="S224" s="2" t="inlineStr">
        <is>
          <t>4</t>
        </is>
      </c>
      <c r="T224" s="2" t="inlineStr">
        <is>
          <t/>
        </is>
      </c>
      <c r="U224" t="inlineStr">
        <is>
          <t>die Überwachung der Grenzen zwischen den Grenzübergangsstellen und die Überwachung der Grenzübergangsstellen außerhalb der festgesetzten Verkehrsstunden, um zu vermeiden, dass Personen die Grenzübertrittskontrollen umgehen</t>
        </is>
      </c>
      <c r="V224" s="2" t="inlineStr">
        <is>
          <t>συνοριακή παρακολούθηση|
επιτήρηση των συνόρων</t>
        </is>
      </c>
      <c r="W224" s="2" t="inlineStr">
        <is>
          <t>2|
4</t>
        </is>
      </c>
      <c r="X224" s="2" t="inlineStr">
        <is>
          <t xml:space="preserve">|
</t>
        </is>
      </c>
      <c r="Y224" t="inlineStr">
        <is>
          <t>η επιτήρηση των συνόρων εκτός των συνοριακών σημείων διέλευσης και η επιτήρηση των συνοριακών σημείων διέλευσης εκτός των καθορισμένων ωραρίων λειτουργίας, ώστε να μη γίνεται παράκαμψη των συνοριακών ελέγχων</t>
        </is>
      </c>
      <c r="Z224" s="2" t="inlineStr">
        <is>
          <t>border surveillance</t>
        </is>
      </c>
      <c r="AA224" s="2" t="inlineStr">
        <is>
          <t>4</t>
        </is>
      </c>
      <c r="AB224" s="2" t="inlineStr">
        <is>
          <t/>
        </is>
      </c>
      <c r="AC224" t="inlineStr">
        <is>
          <t>surveillance of borders between border crossing points and the surveillance of border crossing points outside the fixed opening hours, in order to prevent persons from circumventing border checks</t>
        </is>
      </c>
      <c r="AD224" s="2" t="inlineStr">
        <is>
          <t>vigilancia de fronteras</t>
        </is>
      </c>
      <c r="AE224" s="2" t="inlineStr">
        <is>
          <t>4</t>
        </is>
      </c>
      <c r="AF224" s="2" t="inlineStr">
        <is>
          <t/>
        </is>
      </c>
      <c r="AG224" t="inlineStr">
        <is>
          <t>La vigilancia de las fronteras entre los pasos fronterizos y la vigilancia de estos últimos fuera de los horarios de apertura establecidos, con el fin de impedir que las personas se sustraigan a las inspecciones fronterizas.</t>
        </is>
      </c>
      <c r="AH224" s="2" t="inlineStr">
        <is>
          <t>piiri(de) valvamine|
patrull- ja vaatlustegevus|
piirivalve</t>
        </is>
      </c>
      <c r="AI224" s="2" t="inlineStr">
        <is>
          <t>3|
3|
3</t>
        </is>
      </c>
      <c r="AJ224" s="2" t="inlineStr">
        <is>
          <t xml:space="preserve">|
|
</t>
        </is>
      </c>
      <c r="AK224" t="inlineStr">
        <is>
          <t>piiride valvamine piiripunktide vahel ja piiripunktide valvamine väljaspool nende ametlikku lahtiolekuaega selleks, et takistada isikutel kontrolli vältimist piiril</t>
        </is>
      </c>
      <c r="AL224" s="2" t="inlineStr">
        <is>
          <t>rajojen valvonta|
rajavartiointi</t>
        </is>
      </c>
      <c r="AM224" s="2" t="inlineStr">
        <is>
          <t>3|
3</t>
        </is>
      </c>
      <c r="AN224" s="2" t="inlineStr">
        <is>
          <t xml:space="preserve">|
</t>
        </is>
      </c>
      <c r="AO224" t="inlineStr">
        <is>
          <t>rajojen valvonta rajanylityspaikkojen välillä ja rajanylityspaikkojen valvonta muulloin kuin niiden vahvistettuina aukioloaikoina henkilöiden estämiseksi kiertämästä rajatarkastuksia</t>
        </is>
      </c>
      <c r="AP224" s="2" t="inlineStr">
        <is>
          <t>surveillance des frontières</t>
        </is>
      </c>
      <c r="AQ224" s="2" t="inlineStr">
        <is>
          <t>4</t>
        </is>
      </c>
      <c r="AR224" s="2" t="inlineStr">
        <is>
          <t/>
        </is>
      </c>
      <c r="AS224" t="inlineStr">
        <is>
          <t>surveillance des frontières entre les points de passage frontaliers et la surveillance des points de passage frontaliers en dehors des heures d'ouverture fixées, en vue d'empêcher les personnes de se soustraire aux vérifications aux frontières</t>
        </is>
      </c>
      <c r="AT224" s="2" t="inlineStr">
        <is>
          <t>faireachas ar theorainneacha</t>
        </is>
      </c>
      <c r="AU224" s="2" t="inlineStr">
        <is>
          <t>3</t>
        </is>
      </c>
      <c r="AV224" s="2" t="inlineStr">
        <is>
          <t/>
        </is>
      </c>
      <c r="AW224" t="inlineStr">
        <is>
          <t>faireachas
 ar theorainneacha idir pointí trasnaithe teorann agus faireachas ar phointí
 trasnaithe teorann lasmuigh de na huaireanta oscailte seasta, chun cosc a
 chur ar dhaoine a bheith ag teacht timpeall ar sheiceálacha teorann</t>
        </is>
      </c>
      <c r="AX224" s="2" t="inlineStr">
        <is>
          <t>zaštita državne granice</t>
        </is>
      </c>
      <c r="AY224" s="2" t="inlineStr">
        <is>
          <t>3</t>
        </is>
      </c>
      <c r="AZ224" s="2" t="inlineStr">
        <is>
          <t/>
        </is>
      </c>
      <c r="BA224" t="inlineStr">
        <is>
          <t>zaštita granice između graničnih prijelaza i zaštita graničnih prijelaza izvan utvrđenog radnog vremena kako bi se spriječilo da osobe izbjegnu graničnu kontrolu</t>
        </is>
      </c>
      <c r="BB224" s="2" t="inlineStr">
        <is>
          <t>határőrizet</t>
        </is>
      </c>
      <c r="BC224" s="2" t="inlineStr">
        <is>
          <t>4</t>
        </is>
      </c>
      <c r="BD224" s="2" t="inlineStr">
        <is>
          <t/>
        </is>
      </c>
      <c r="BE224" t="inlineStr">
        <is>
          <t>a határok őrizete a határátkelőhelyek között, valamint a határátkelőhelyeknek a hivatalos nyitvatartási időn túli őrizete, a határforgalom-ellenőrzés megkerülésének megakadályozása érdekében</t>
        </is>
      </c>
      <c r="BF224" s="2" t="inlineStr">
        <is>
          <t>sorveglianza di frontiera</t>
        </is>
      </c>
      <c r="BG224" s="2" t="inlineStr">
        <is>
          <t>4</t>
        </is>
      </c>
      <c r="BH224" s="2" t="inlineStr">
        <is>
          <t/>
        </is>
      </c>
      <c r="BI224" t="inlineStr">
        <is>
          <t>sorveglianza delle frontiere tra i valichi di frontiera e la sorveglianza dei valichi di frontiera al di fuori degli orari di apertura stabiliti, allo scopo di evitare che le persone eludano le verifiche di frontiera</t>
        </is>
      </c>
      <c r="BJ224" s="2" t="inlineStr">
        <is>
          <t>sienų stebėjimas</t>
        </is>
      </c>
      <c r="BK224" s="2" t="inlineStr">
        <is>
          <t>3</t>
        </is>
      </c>
      <c r="BL224" s="2" t="inlineStr">
        <is>
          <t/>
        </is>
      </c>
      <c r="BM224" t="inlineStr">
        <is>
          <t>sienų stebėjimas tarp sienos perėjimo punktų ribų ir sienos perėjimo punktų stebėjimas ne nustatytomis jų darbo valandomis, kad būtų užkirstas kelias asmenims išvengti patikrinimų kertant sieną</t>
        </is>
      </c>
      <c r="BN224" s="2" t="inlineStr">
        <is>
          <t>robežuzraudzība</t>
        </is>
      </c>
      <c r="BO224" s="2" t="inlineStr">
        <is>
          <t>3</t>
        </is>
      </c>
      <c r="BP224" s="2" t="inlineStr">
        <is>
          <t/>
        </is>
      </c>
      <c r="BQ224" t="inlineStr">
        <is>
          <t>robežu uzraudzība starp robežšķērsošanas vietām un robežšķērsošanas vietu uzraudzība pēc noteiktā darbalaika beigām, lai nepieļautu personu izvairīšanos no robežpārbaudēm</t>
        </is>
      </c>
      <c r="BR224" s="2" t="inlineStr">
        <is>
          <t>sorveljanza fuq il-fruntiera</t>
        </is>
      </c>
      <c r="BS224" s="2" t="inlineStr">
        <is>
          <t>3</t>
        </is>
      </c>
      <c r="BT224" s="2" t="inlineStr">
        <is>
          <t/>
        </is>
      </c>
      <c r="BU224" t="inlineStr">
        <is>
          <t>is-sorveljanza tal-fruntieri bejn il-punti ta’ qsim tal-fruntiera u s-sorveljanza ta’ punti ta’ qsim tal-fruntiera barra mill-ħinijiet stabbiliti ta’ ftuħ, sabiex persuni ma jitħallewx jevitaw il-verifiki fuq il-fruntiera</t>
        </is>
      </c>
      <c r="BV224" s="2" t="inlineStr">
        <is>
          <t>grensbewaking</t>
        </is>
      </c>
      <c r="BW224" s="2" t="inlineStr">
        <is>
          <t>4</t>
        </is>
      </c>
      <c r="BX224" s="2" t="inlineStr">
        <is>
          <t/>
        </is>
      </c>
      <c r="BY224" t="inlineStr">
        <is>
          <t>"de bewaking van de grenzen buiten de grensdoorlaatposten en de bewaking van de grensdoorlaatposten buiten de vastgestelde openingstijden om te voorkomen dat personen zich aan de grenscontroles onttrekken."</t>
        </is>
      </c>
      <c r="BZ224" s="2" t="inlineStr">
        <is>
          <t>nadzorowanie granicy zewnętrznej|
ochrona granicy</t>
        </is>
      </c>
      <c r="CA224" s="2" t="inlineStr">
        <is>
          <t>2|
3</t>
        </is>
      </c>
      <c r="CB224" s="2" t="inlineStr">
        <is>
          <t xml:space="preserve">|
</t>
        </is>
      </c>
      <c r="CC224" t="inlineStr">
        <is>
          <t>ochrona granic pomiędzy przejściami granicznymi oraz ochrona przejść granicznych poza ustalonymi godzinami otwarcia w celu uniemożliwienia uniknięcia przez osoby odprawy granicznej i zniechęcenia ich do tego</t>
        </is>
      </c>
      <c r="CD224" s="2" t="inlineStr">
        <is>
          <t>vigilância de fronteiras</t>
        </is>
      </c>
      <c r="CE224" s="2" t="inlineStr">
        <is>
          <t>4</t>
        </is>
      </c>
      <c r="CF224" s="2" t="inlineStr">
        <is>
          <t/>
        </is>
      </c>
      <c r="CG224" t="inlineStr">
        <is>
          <t>Vigilância das fronteiras entre os pontos de passagem de fronteira e a vigilância dos pontos de passagem de fronteira fora dos horários de abertura fixados, de modo a impedir as pessoas de iludir os &lt;b&gt;controlos de fronteira&lt;/b&gt; [ &lt;a href="/entry/result/2208396/all" id="ENTRY_TO_ENTRY_CONVERTER" target="_blank"&gt;IATE:2208396&lt;/a&gt; ].&lt;br&gt;Esta definição é aplicável para efeitos do &lt;b&gt;Código de Fronteiras Schengen&lt;/b&gt;.</t>
        </is>
      </c>
      <c r="CH224" s="2" t="inlineStr">
        <is>
          <t>supraveghere a frontierelor</t>
        </is>
      </c>
      <c r="CI224" s="2" t="inlineStr">
        <is>
          <t>3</t>
        </is>
      </c>
      <c r="CJ224" s="2" t="inlineStr">
        <is>
          <t/>
        </is>
      </c>
      <c r="CK224" t="inlineStr">
        <is>
          <t>supravegherea frontierelor dintre punctele de trecere a frontierei și supravegherea punctelor de trecere a frontierei în afara orarului de funcționare stabilit, în vederea împiedicării persoanelor să se sustragă de la verificările la frontiere</t>
        </is>
      </c>
      <c r="CL224" s="2" t="inlineStr">
        <is>
          <t>hraničný dozor</t>
        </is>
      </c>
      <c r="CM224" s="2" t="inlineStr">
        <is>
          <t>3</t>
        </is>
      </c>
      <c r="CN224" s="2" t="inlineStr">
        <is>
          <t/>
        </is>
      </c>
      <c r="CO224" t="inlineStr">
        <is>
          <t>sledovanie hraníc mimo hraničných priechodov a sledovanie hraničných priechodov mimo stanovených otváracích hodín s cieľom zabrániť osobám, aby sa vyhýbali hraničným kontrolám</t>
        </is>
      </c>
      <c r="CP224" s="2" t="inlineStr">
        <is>
          <t>varovanje meje</t>
        </is>
      </c>
      <c r="CQ224" s="2" t="inlineStr">
        <is>
          <t>4</t>
        </is>
      </c>
      <c r="CR224" s="2" t="inlineStr">
        <is>
          <t/>
        </is>
      </c>
      <c r="CS224" t="inlineStr">
        <is>
          <t>varovanje meje med mejnimi prehodi in varovanje mejnih prehodov izven določenega delovnega časa, da se osebam prepreči izognitev mejni kontroli</t>
        </is>
      </c>
      <c r="CT224" s="2" t="inlineStr">
        <is>
          <t>gränsövervakning</t>
        </is>
      </c>
      <c r="CU224" s="2" t="inlineStr">
        <is>
          <t>4</t>
        </is>
      </c>
      <c r="CV224" s="2" t="inlineStr">
        <is>
          <t/>
        </is>
      </c>
      <c r="CW224" t="inlineStr">
        <is>
          <t>övervakning av gränser mellan gränsövergångsställen och övervakning av gränsövergångsställen utanför de fasta tiderna för öppethållande för att hindra personer från att kringgå in- och utresekontrollerna</t>
        </is>
      </c>
    </row>
    <row r="225">
      <c r="A225" s="1" t="str">
        <f>HYPERLINK("https://iate.europa.eu/entry/result/2109597/all", "2109597")</f>
        <v>2109597</v>
      </c>
      <c r="B225" t="inlineStr">
        <is>
          <t>POLITICS</t>
        </is>
      </c>
      <c r="C225" t="inlineStr">
        <is>
          <t>POLITICS|executive power and public service|administrative law</t>
        </is>
      </c>
      <c r="D225" t="inlineStr">
        <is>
          <t>no</t>
        </is>
      </c>
      <c r="E225" t="inlineStr">
        <is>
          <t/>
        </is>
      </c>
      <c r="F225" t="inlineStr">
        <is>
          <t/>
        </is>
      </c>
      <c r="G225" t="inlineStr">
        <is>
          <t/>
        </is>
      </c>
      <c r="H225" t="inlineStr">
        <is>
          <t/>
        </is>
      </c>
      <c r="I225" t="inlineStr">
        <is>
          <t/>
        </is>
      </c>
      <c r="J225" s="2" t="inlineStr">
        <is>
          <t>cestovní pas se strojově čitelnými údaji</t>
        </is>
      </c>
      <c r="K225" s="2" t="inlineStr">
        <is>
          <t>3</t>
        </is>
      </c>
      <c r="L225" s="2" t="inlineStr">
        <is>
          <t/>
        </is>
      </c>
      <c r="M225" t="inlineStr">
        <is>
          <t/>
        </is>
      </c>
      <c r="N225" t="inlineStr">
        <is>
          <t/>
        </is>
      </c>
      <c r="O225" t="inlineStr">
        <is>
          <t/>
        </is>
      </c>
      <c r="P225" t="inlineStr">
        <is>
          <t/>
        </is>
      </c>
      <c r="Q225" t="inlineStr">
        <is>
          <t/>
        </is>
      </c>
      <c r="R225" t="inlineStr">
        <is>
          <t/>
        </is>
      </c>
      <c r="S225" t="inlineStr">
        <is>
          <t/>
        </is>
      </c>
      <c r="T225" t="inlineStr">
        <is>
          <t/>
        </is>
      </c>
      <c r="U225" t="inlineStr">
        <is>
          <t/>
        </is>
      </c>
      <c r="V225" t="inlineStr">
        <is>
          <t/>
        </is>
      </c>
      <c r="W225" t="inlineStr">
        <is>
          <t/>
        </is>
      </c>
      <c r="X225" t="inlineStr">
        <is>
          <t/>
        </is>
      </c>
      <c r="Y225" t="inlineStr">
        <is>
          <t/>
        </is>
      </c>
      <c r="Z225" s="2" t="inlineStr">
        <is>
          <t>machine readable passport|
MRP</t>
        </is>
      </c>
      <c r="AA225" s="2" t="inlineStr">
        <is>
          <t>3|
3</t>
        </is>
      </c>
      <c r="AB225" s="2" t="inlineStr">
        <is>
          <t xml:space="preserve">|
</t>
        </is>
      </c>
      <c r="AC225" t="inlineStr">
        <is>
          <t/>
        </is>
      </c>
      <c r="AD225" t="inlineStr">
        <is>
          <t/>
        </is>
      </c>
      <c r="AE225" t="inlineStr">
        <is>
          <t/>
        </is>
      </c>
      <c r="AF225" t="inlineStr">
        <is>
          <t/>
        </is>
      </c>
      <c r="AG225" t="inlineStr">
        <is>
          <t/>
        </is>
      </c>
      <c r="AH225" t="inlineStr">
        <is>
          <t/>
        </is>
      </c>
      <c r="AI225" t="inlineStr">
        <is>
          <t/>
        </is>
      </c>
      <c r="AJ225" t="inlineStr">
        <is>
          <t/>
        </is>
      </c>
      <c r="AK225" t="inlineStr">
        <is>
          <t/>
        </is>
      </c>
      <c r="AL225" s="2" t="inlineStr">
        <is>
          <t>koneluettava passi</t>
        </is>
      </c>
      <c r="AM225" s="2" t="inlineStr">
        <is>
          <t>3</t>
        </is>
      </c>
      <c r="AN225" s="2" t="inlineStr">
        <is>
          <t/>
        </is>
      </c>
      <c r="AO225" t="inlineStr">
        <is>
          <t/>
        </is>
      </c>
      <c r="AP225" t="inlineStr">
        <is>
          <t/>
        </is>
      </c>
      <c r="AQ225" t="inlineStr">
        <is>
          <t/>
        </is>
      </c>
      <c r="AR225" t="inlineStr">
        <is>
          <t/>
        </is>
      </c>
      <c r="AS225" t="inlineStr">
        <is>
          <t/>
        </is>
      </c>
      <c r="AT225" t="inlineStr">
        <is>
          <t/>
        </is>
      </c>
      <c r="AU225" t="inlineStr">
        <is>
          <t/>
        </is>
      </c>
      <c r="AV225" t="inlineStr">
        <is>
          <t/>
        </is>
      </c>
      <c r="AW225" t="inlineStr">
        <is>
          <t/>
        </is>
      </c>
      <c r="AX225" t="inlineStr">
        <is>
          <t/>
        </is>
      </c>
      <c r="AY225" t="inlineStr">
        <is>
          <t/>
        </is>
      </c>
      <c r="AZ225" t="inlineStr">
        <is>
          <t/>
        </is>
      </c>
      <c r="BA225" t="inlineStr">
        <is>
          <t/>
        </is>
      </c>
      <c r="BB225" t="inlineStr">
        <is>
          <t/>
        </is>
      </c>
      <c r="BC225" t="inlineStr">
        <is>
          <t/>
        </is>
      </c>
      <c r="BD225" t="inlineStr">
        <is>
          <t/>
        </is>
      </c>
      <c r="BE225" t="inlineStr">
        <is>
          <t/>
        </is>
      </c>
      <c r="BF225" t="inlineStr">
        <is>
          <t/>
        </is>
      </c>
      <c r="BG225" t="inlineStr">
        <is>
          <t/>
        </is>
      </c>
      <c r="BH225" t="inlineStr">
        <is>
          <t/>
        </is>
      </c>
      <c r="BI225" t="inlineStr">
        <is>
          <t/>
        </is>
      </c>
      <c r="BJ225" t="inlineStr">
        <is>
          <t/>
        </is>
      </c>
      <c r="BK225" t="inlineStr">
        <is>
          <t/>
        </is>
      </c>
      <c r="BL225" t="inlineStr">
        <is>
          <t/>
        </is>
      </c>
      <c r="BM225" t="inlineStr">
        <is>
          <t/>
        </is>
      </c>
      <c r="BN225" t="inlineStr">
        <is>
          <t/>
        </is>
      </c>
      <c r="BO225" t="inlineStr">
        <is>
          <t/>
        </is>
      </c>
      <c r="BP225" t="inlineStr">
        <is>
          <t/>
        </is>
      </c>
      <c r="BQ225" t="inlineStr">
        <is>
          <t/>
        </is>
      </c>
      <c r="BR225" t="inlineStr">
        <is>
          <t/>
        </is>
      </c>
      <c r="BS225" t="inlineStr">
        <is>
          <t/>
        </is>
      </c>
      <c r="BT225" t="inlineStr">
        <is>
          <t/>
        </is>
      </c>
      <c r="BU225" t="inlineStr">
        <is>
          <t/>
        </is>
      </c>
      <c r="BV225" t="inlineStr">
        <is>
          <t/>
        </is>
      </c>
      <c r="BW225" t="inlineStr">
        <is>
          <t/>
        </is>
      </c>
      <c r="BX225" t="inlineStr">
        <is>
          <t/>
        </is>
      </c>
      <c r="BY225" t="inlineStr">
        <is>
          <t/>
        </is>
      </c>
      <c r="BZ225" t="inlineStr">
        <is>
          <t/>
        </is>
      </c>
      <c r="CA225" t="inlineStr">
        <is>
          <t/>
        </is>
      </c>
      <c r="CB225" t="inlineStr">
        <is>
          <t/>
        </is>
      </c>
      <c r="CC225" t="inlineStr">
        <is>
          <t/>
        </is>
      </c>
      <c r="CD225" s="2" t="inlineStr">
        <is>
          <t>passaporte de leitura automática</t>
        </is>
      </c>
      <c r="CE225" s="2" t="inlineStr">
        <is>
          <t>3</t>
        </is>
      </c>
      <c r="CF225" s="2" t="inlineStr">
        <is>
          <t/>
        </is>
      </c>
      <c r="CG225" t="inlineStr">
        <is>
          <t>Passaporte que contém os dados pessoais: nome, data de nascimento, nacionalidade e o número de passaporte, podendo estes ser lidos oticamente.</t>
        </is>
      </c>
      <c r="CH225" t="inlineStr">
        <is>
          <t/>
        </is>
      </c>
      <c r="CI225" t="inlineStr">
        <is>
          <t/>
        </is>
      </c>
      <c r="CJ225" t="inlineStr">
        <is>
          <t/>
        </is>
      </c>
      <c r="CK225" t="inlineStr">
        <is>
          <t/>
        </is>
      </c>
      <c r="CL225" t="inlineStr">
        <is>
          <t/>
        </is>
      </c>
      <c r="CM225" t="inlineStr">
        <is>
          <t/>
        </is>
      </c>
      <c r="CN225" t="inlineStr">
        <is>
          <t/>
        </is>
      </c>
      <c r="CO225" t="inlineStr">
        <is>
          <t/>
        </is>
      </c>
      <c r="CP225" t="inlineStr">
        <is>
          <t/>
        </is>
      </c>
      <c r="CQ225" t="inlineStr">
        <is>
          <t/>
        </is>
      </c>
      <c r="CR225" t="inlineStr">
        <is>
          <t/>
        </is>
      </c>
      <c r="CS225" t="inlineStr">
        <is>
          <t/>
        </is>
      </c>
      <c r="CT225" t="inlineStr">
        <is>
          <t/>
        </is>
      </c>
      <c r="CU225" t="inlineStr">
        <is>
          <t/>
        </is>
      </c>
      <c r="CV225" t="inlineStr">
        <is>
          <t/>
        </is>
      </c>
      <c r="CW225" t="inlineStr">
        <is>
          <t/>
        </is>
      </c>
    </row>
    <row r="226">
      <c r="A226" s="1" t="str">
        <f>HYPERLINK("https://iate.europa.eu/entry/result/1695656/all", "1695656")</f>
        <v>1695656</v>
      </c>
      <c r="B226" t="inlineStr">
        <is>
          <t>EDUCATION AND COMMUNICATIONS</t>
        </is>
      </c>
      <c r="C226" t="inlineStr">
        <is>
          <t>EDUCATION AND COMMUNICATIONS|information technology and data processing</t>
        </is>
      </c>
      <c r="D226" t="inlineStr">
        <is>
          <t>no</t>
        </is>
      </c>
      <c r="E226" t="inlineStr">
        <is>
          <t/>
        </is>
      </c>
      <c r="F226" t="inlineStr">
        <is>
          <t/>
        </is>
      </c>
      <c r="G226" t="inlineStr">
        <is>
          <t/>
        </is>
      </c>
      <c r="H226" t="inlineStr">
        <is>
          <t/>
        </is>
      </c>
      <c r="I226" t="inlineStr">
        <is>
          <t/>
        </is>
      </c>
      <c r="J226" t="inlineStr">
        <is>
          <t/>
        </is>
      </c>
      <c r="K226" t="inlineStr">
        <is>
          <t/>
        </is>
      </c>
      <c r="L226" t="inlineStr">
        <is>
          <t/>
        </is>
      </c>
      <c r="M226" t="inlineStr">
        <is>
          <t/>
        </is>
      </c>
      <c r="N226" s="2" t="inlineStr">
        <is>
          <t>BLOB</t>
        </is>
      </c>
      <c r="O226" s="2" t="inlineStr">
        <is>
          <t>3</t>
        </is>
      </c>
      <c r="P226" s="2" t="inlineStr">
        <is>
          <t/>
        </is>
      </c>
      <c r="Q226" t="inlineStr">
        <is>
          <t/>
        </is>
      </c>
      <c r="R226" s="2" t="inlineStr">
        <is>
          <t>Blob</t>
        </is>
      </c>
      <c r="S226" s="2" t="inlineStr">
        <is>
          <t>3</t>
        </is>
      </c>
      <c r="T226" s="2" t="inlineStr">
        <is>
          <t/>
        </is>
      </c>
      <c r="U226" t="inlineStr">
        <is>
          <t/>
        </is>
      </c>
      <c r="V226" s="2" t="inlineStr">
        <is>
          <t>μεγάλο δυαδικό αντικείμενο|
BLOB</t>
        </is>
      </c>
      <c r="W226" s="2" t="inlineStr">
        <is>
          <t>3|
3</t>
        </is>
      </c>
      <c r="X226" s="2" t="inlineStr">
        <is>
          <t xml:space="preserve">|
</t>
        </is>
      </c>
      <c r="Y226" t="inlineStr">
        <is>
          <t/>
        </is>
      </c>
      <c r="Z226" s="2" t="inlineStr">
        <is>
          <t>binary large object|
BLOB</t>
        </is>
      </c>
      <c r="AA226" s="2" t="inlineStr">
        <is>
          <t>3|
3</t>
        </is>
      </c>
      <c r="AB226" s="2" t="inlineStr">
        <is>
          <t xml:space="preserve">|
</t>
        </is>
      </c>
      <c r="AC226" t="inlineStr">
        <is>
          <t>large file, typically an image or sound file, that must be handled (for example, uploaded, downloaded, or stored in a database) in a special way because of its size</t>
        </is>
      </c>
      <c r="AD226" s="2" t="inlineStr">
        <is>
          <t>objeto binario grande|
objeto grande en binario|
Blob</t>
        </is>
      </c>
      <c r="AE226" s="2" t="inlineStr">
        <is>
          <t>3|
3|
1</t>
        </is>
      </c>
      <c r="AF226" s="2" t="inlineStr">
        <is>
          <t xml:space="preserve">|
|
</t>
        </is>
      </c>
      <c r="AG226" t="inlineStr">
        <is>
          <t/>
        </is>
      </c>
      <c r="AH226" t="inlineStr">
        <is>
          <t/>
        </is>
      </c>
      <c r="AI226" t="inlineStr">
        <is>
          <t/>
        </is>
      </c>
      <c r="AJ226" t="inlineStr">
        <is>
          <t/>
        </is>
      </c>
      <c r="AK226" t="inlineStr">
        <is>
          <t/>
        </is>
      </c>
      <c r="AL226" s="2" t="inlineStr">
        <is>
          <t>BLOB</t>
        </is>
      </c>
      <c r="AM226" s="2" t="inlineStr">
        <is>
          <t>3</t>
        </is>
      </c>
      <c r="AN226" s="2" t="inlineStr">
        <is>
          <t/>
        </is>
      </c>
      <c r="AO226" t="inlineStr">
        <is>
          <t/>
        </is>
      </c>
      <c r="AP226" s="2" t="inlineStr">
        <is>
          <t>grand objet binaire|
BLOB</t>
        </is>
      </c>
      <c r="AQ226" s="2" t="inlineStr">
        <is>
          <t>3|
3</t>
        </is>
      </c>
      <c r="AR226" s="2" t="inlineStr">
        <is>
          <t xml:space="preserve">|
</t>
        </is>
      </c>
      <c r="AS226" t="inlineStr">
        <is>
          <t/>
        </is>
      </c>
      <c r="AT226" t="inlineStr">
        <is>
          <t/>
        </is>
      </c>
      <c r="AU226" t="inlineStr">
        <is>
          <t/>
        </is>
      </c>
      <c r="AV226" t="inlineStr">
        <is>
          <t/>
        </is>
      </c>
      <c r="AW226" t="inlineStr">
        <is>
          <t/>
        </is>
      </c>
      <c r="AX226" t="inlineStr">
        <is>
          <t/>
        </is>
      </c>
      <c r="AY226" t="inlineStr">
        <is>
          <t/>
        </is>
      </c>
      <c r="AZ226" t="inlineStr">
        <is>
          <t/>
        </is>
      </c>
      <c r="BA226" t="inlineStr">
        <is>
          <t/>
        </is>
      </c>
      <c r="BB226" t="inlineStr">
        <is>
          <t/>
        </is>
      </c>
      <c r="BC226" t="inlineStr">
        <is>
          <t/>
        </is>
      </c>
      <c r="BD226" t="inlineStr">
        <is>
          <t/>
        </is>
      </c>
      <c r="BE226" t="inlineStr">
        <is>
          <t/>
        </is>
      </c>
      <c r="BF226" t="inlineStr">
        <is>
          <t/>
        </is>
      </c>
      <c r="BG226" t="inlineStr">
        <is>
          <t/>
        </is>
      </c>
      <c r="BH226" t="inlineStr">
        <is>
          <t/>
        </is>
      </c>
      <c r="BI226" t="inlineStr">
        <is>
          <t/>
        </is>
      </c>
      <c r="BJ226" t="inlineStr">
        <is>
          <t/>
        </is>
      </c>
      <c r="BK226" t="inlineStr">
        <is>
          <t/>
        </is>
      </c>
      <c r="BL226" t="inlineStr">
        <is>
          <t/>
        </is>
      </c>
      <c r="BM226" t="inlineStr">
        <is>
          <t/>
        </is>
      </c>
      <c r="BN226" t="inlineStr">
        <is>
          <t/>
        </is>
      </c>
      <c r="BO226" t="inlineStr">
        <is>
          <t/>
        </is>
      </c>
      <c r="BP226" t="inlineStr">
        <is>
          <t/>
        </is>
      </c>
      <c r="BQ226" t="inlineStr">
        <is>
          <t/>
        </is>
      </c>
      <c r="BR226" t="inlineStr">
        <is>
          <t/>
        </is>
      </c>
      <c r="BS226" t="inlineStr">
        <is>
          <t/>
        </is>
      </c>
      <c r="BT226" t="inlineStr">
        <is>
          <t/>
        </is>
      </c>
      <c r="BU226" t="inlineStr">
        <is>
          <t/>
        </is>
      </c>
      <c r="BV226" s="2" t="inlineStr">
        <is>
          <t>BLOB|
binary large object</t>
        </is>
      </c>
      <c r="BW226" s="2" t="inlineStr">
        <is>
          <t>3|
3</t>
        </is>
      </c>
      <c r="BX226" s="2" t="inlineStr">
        <is>
          <t xml:space="preserve">|
</t>
        </is>
      </c>
      <c r="BY226" t="inlineStr">
        <is>
          <t>verzameling bits, voorstellend geluid, een beeld, een grafiek of een heel boekwerk, die kan worden opgeslagen in een veld van een database</t>
        </is>
      </c>
      <c r="BZ226" t="inlineStr">
        <is>
          <t/>
        </is>
      </c>
      <c r="CA226" t="inlineStr">
        <is>
          <t/>
        </is>
      </c>
      <c r="CB226" t="inlineStr">
        <is>
          <t/>
        </is>
      </c>
      <c r="CC226" t="inlineStr">
        <is>
          <t/>
        </is>
      </c>
      <c r="CD226" s="2" t="inlineStr">
        <is>
          <t>BLOB|
grande objeto binário</t>
        </is>
      </c>
      <c r="CE226" s="2" t="inlineStr">
        <is>
          <t>3|
3</t>
        </is>
      </c>
      <c r="CF226" s="2" t="inlineStr">
        <is>
          <t xml:space="preserve">|
</t>
        </is>
      </c>
      <c r="CG226" t="inlineStr">
        <is>
          <t>Arquivo binário que contém uma informação grande por natureza, como por exemplo um trecho de vídeo animado, ou uma imagem de muito alta resolução.</t>
        </is>
      </c>
      <c r="CH226" t="inlineStr">
        <is>
          <t/>
        </is>
      </c>
      <c r="CI226" t="inlineStr">
        <is>
          <t/>
        </is>
      </c>
      <c r="CJ226" t="inlineStr">
        <is>
          <t/>
        </is>
      </c>
      <c r="CK226" t="inlineStr">
        <is>
          <t/>
        </is>
      </c>
      <c r="CL226" t="inlineStr">
        <is>
          <t/>
        </is>
      </c>
      <c r="CM226" t="inlineStr">
        <is>
          <t/>
        </is>
      </c>
      <c r="CN226" t="inlineStr">
        <is>
          <t/>
        </is>
      </c>
      <c r="CO226" t="inlineStr">
        <is>
          <t/>
        </is>
      </c>
      <c r="CP226" t="inlineStr">
        <is>
          <t/>
        </is>
      </c>
      <c r="CQ226" t="inlineStr">
        <is>
          <t/>
        </is>
      </c>
      <c r="CR226" t="inlineStr">
        <is>
          <t/>
        </is>
      </c>
      <c r="CS226" t="inlineStr">
        <is>
          <t/>
        </is>
      </c>
      <c r="CT226" s="2" t="inlineStr">
        <is>
          <t>binärt objekt|
BLOB|
blob</t>
        </is>
      </c>
      <c r="CU226" s="2" t="inlineStr">
        <is>
          <t>3|
3|
3</t>
        </is>
      </c>
      <c r="CV226" s="2" t="inlineStr">
        <is>
          <t xml:space="preserve">|
|
</t>
        </is>
      </c>
      <c r="CW226" t="inlineStr">
        <is>
          <t>"blob - binary large object. En mycket stor fil, till exempel en bild, videosnutt eller ljudfil, som lagras i en databas. En blob är i detta sammanhang, trots namnet, motsatsen till ett objekt i en objektdatabas. Objektdatabasen kan manipulera objektet direkt, medan en blob måste läsas in i en passande tillämpning innan den kan öppnas och köras."</t>
        </is>
      </c>
    </row>
    <row r="227">
      <c r="A227" s="1" t="str">
        <f>HYPERLINK("https://iate.europa.eu/entry/result/3580154/all", "3580154")</f>
        <v>3580154</v>
      </c>
      <c r="B227" t="inlineStr">
        <is>
          <t>SCIENCE</t>
        </is>
      </c>
      <c r="C227" t="inlineStr">
        <is>
          <t>SCIENCE|natural and applied sciences|applied sciences|mathematics|biometrics</t>
        </is>
      </c>
      <c r="D227" t="inlineStr">
        <is>
          <t>yes</t>
        </is>
      </c>
      <c r="E227" t="inlineStr">
        <is>
          <t/>
        </is>
      </c>
      <c r="F227" s="2" t="inlineStr">
        <is>
          <t>FMR|
процент на фалшиво съвпадение</t>
        </is>
      </c>
      <c r="G227" s="2" t="inlineStr">
        <is>
          <t>3|
3</t>
        </is>
      </c>
      <c r="H227" s="2" t="inlineStr">
        <is>
          <t xml:space="preserve">|
</t>
        </is>
      </c>
      <c r="I227" t="inlineStr">
        <is>
          <t>делът на опитите за
измама, за които неправилно е обявено, че съвпадат с образец на друг обект
(биометричен образец на дадено лице)</t>
        </is>
      </c>
      <c r="J227" s="2" t="inlineStr">
        <is>
          <t>FMR|
míra chybné shody</t>
        </is>
      </c>
      <c r="K227" s="2" t="inlineStr">
        <is>
          <t>3|
3</t>
        </is>
      </c>
      <c r="L227" s="2" t="inlineStr">
        <is>
          <t xml:space="preserve">|
</t>
        </is>
      </c>
      <c r="M227" t="inlineStr">
        <is>
          <t>poměrná část &lt;i&gt;podvodných pokusů&lt;/i&gt; [ &lt;a href="https://iate.europa.eu/entry/result/3580129/all" target="_blank"&gt;3580129&lt;/a&gt; ], které se nesprávně jeví jako odpovídající šabloně jiné osoby (biometrické šabloně dané osoby)</t>
        </is>
      </c>
      <c r="N227" s="2" t="inlineStr">
        <is>
          <t>false match rate|
FMR</t>
        </is>
      </c>
      <c r="O227" s="2" t="inlineStr">
        <is>
          <t>3|
3</t>
        </is>
      </c>
      <c r="P227" s="2" t="inlineStr">
        <is>
          <t xml:space="preserve">|
</t>
        </is>
      </c>
      <c r="Q227" t="inlineStr">
        <is>
          <t>den andel af svigagtige forsøg (»impostor attempts«), som fejlagtigt bliver vurderet til at matche et andet objekts skabelon (en persons biometriske skabelon)</t>
        </is>
      </c>
      <c r="R227" s="2" t="inlineStr">
        <is>
          <t>Falschübereinstimmungsrate|
FMR</t>
        </is>
      </c>
      <c r="S227" s="2" t="inlineStr">
        <is>
          <t>3|
3</t>
        </is>
      </c>
      <c r="T227" s="2" t="inlineStr">
        <is>
          <t xml:space="preserve">|
</t>
        </is>
      </c>
      <c r="U227" t="inlineStr">
        <is>
          <t>Anteil der Täuschungsversuche, bei denen fälschlicherweise eine Übereinstimmung mit einem Template eines anderen Objekts (biometrisches Template einer Person) festgestellt wird</t>
        </is>
      </c>
      <c r="V227" s="2" t="inlineStr">
        <is>
          <t>ποσοστό ψευδούς αντιστοίχισης|
FMR</t>
        </is>
      </c>
      <c r="W227" s="2" t="inlineStr">
        <is>
          <t>3|
3</t>
        </is>
      </c>
      <c r="X227" s="2" t="inlineStr">
        <is>
          <t xml:space="preserve">|
</t>
        </is>
      </c>
      <c r="Y227" t="inlineStr">
        <is>
          <t>η αναλογία παραπλανητικών
 προσπαθειών για τις οποίες δηλώνεται ψευδώς ότι αντιστοιχούν με υπόδειγμα
 άλλου αντικειμένου</t>
        </is>
      </c>
      <c r="Z227" s="2" t="inlineStr">
        <is>
          <t>false acceptance rate|
false match rate|
false matching rate|
FMR</t>
        </is>
      </c>
      <c r="AA227" s="2" t="inlineStr">
        <is>
          <t>3|
3|
3|
3</t>
        </is>
      </c>
      <c r="AB227" s="2" t="inlineStr">
        <is>
          <t xml:space="preserve">|
|
|
</t>
        </is>
      </c>
      <c r="AC227" t="inlineStr">
        <is>
          <t>proportion of impostor attempts [ &lt;a href="https://iate.europa.eu/entry/result/3580129/all" target="_blank"&gt;3580129&lt;/a&gt; ] that are falsely declared to match another person's biometric template</t>
        </is>
      </c>
      <c r="AD227" s="2" t="inlineStr">
        <is>
          <t>índice de correspondencias falsas</t>
        </is>
      </c>
      <c r="AE227" s="2" t="inlineStr">
        <is>
          <t>3</t>
        </is>
      </c>
      <c r="AF227" s="2" t="inlineStr">
        <is>
          <t/>
        </is>
      </c>
      <c r="AG227" t="inlineStr">
        <is>
          <t>Proporción de intentos de un 
impostor falsamente declarados que se corresponden a un modelo de otro 
objeto (un modelo biométrico de una persona).</t>
        </is>
      </c>
      <c r="AH227" s="2" t="inlineStr">
        <is>
          <t>väärühtivustegur|
FMR</t>
        </is>
      </c>
      <c r="AI227" s="2" t="inlineStr">
        <is>
          <t>3|
3</t>
        </is>
      </c>
      <c r="AJ227" s="2" t="inlineStr">
        <is>
          <t xml:space="preserve">|
</t>
        </is>
      </c>
      <c r="AK227" t="inlineStr">
        <is>
          <t>pettekatsete osakaal, mis loetakse ekslikult vastavaks teise objekti mallile (isiku biomeetrilisele mallile)</t>
        </is>
      </c>
      <c r="AL227" s="2" t="inlineStr">
        <is>
          <t>FMR|
väärien hyväksyntien määrä</t>
        </is>
      </c>
      <c r="AM227" s="2" t="inlineStr">
        <is>
          <t>3|
3</t>
        </is>
      </c>
      <c r="AN227" s="2" t="inlineStr">
        <is>
          <t xml:space="preserve">|
</t>
        </is>
      </c>
      <c r="AO227" t="inlineStr">
        <is>
          <t>&lt;div&gt;&lt;div&gt;&lt;div&gt;&lt;div&gt;&lt;div&gt;&lt;div&gt;niiden henkilöllisyyshuijausyritysten osuus, joiden on virheellisesti ilmoitettu täsmäävän jostakin toisesta kohteesta luotuun malliin (henkilön biometriseen malliin)&lt;/div&gt;&lt;/div&gt;&lt;/div&gt;&lt;/div&gt;&lt;/div&gt;&lt;/div&gt;</t>
        </is>
      </c>
      <c r="AP227" s="2" t="inlineStr">
        <is>
          <t>taux de fausses correspondances|
taux de fausse correspondance|
FMR</t>
        </is>
      </c>
      <c r="AQ227" s="2" t="inlineStr">
        <is>
          <t>3|
3|
3</t>
        </is>
      </c>
      <c r="AR227" s="2" t="inlineStr">
        <is>
          <t xml:space="preserve">|
|
</t>
        </is>
      </c>
      <c r="AS227" t="inlineStr">
        <is>
          <t>proportion de tentatives d'imposture (&lt;a href="https://iate.europa.eu/entry/result/3580129/all" target="_blank"&gt;3580129&lt;/a&gt; ] qui sont déclarées à tort correspondre au gabarit d'un autre objet (gabarit biométrique d'une personne)</t>
        </is>
      </c>
      <c r="AT227" s="2" t="inlineStr">
        <is>
          <t>ráta bréagmheaitseála|
FMR</t>
        </is>
      </c>
      <c r="AU227" s="2" t="inlineStr">
        <is>
          <t>3|
3</t>
        </is>
      </c>
      <c r="AV227" s="2" t="inlineStr">
        <is>
          <t xml:space="preserve">|
</t>
        </is>
      </c>
      <c r="AW227" t="inlineStr">
        <is>
          <t/>
        </is>
      </c>
      <c r="AX227" s="2" t="inlineStr">
        <is>
          <t>FMR|
stopa lažne podudarnosti</t>
        </is>
      </c>
      <c r="AY227" s="2" t="inlineStr">
        <is>
          <t>3|
3</t>
        </is>
      </c>
      <c r="AZ227" s="2" t="inlineStr">
        <is>
          <t xml:space="preserve">|
</t>
        </is>
      </c>
      <c r="BA227" t="inlineStr">
        <is>
          <t>udio prijevarnih pokušaja uspoređivanja za koje je lažno
prijavljeno da su podudarni uzorku drugog predmeta (biometrijskom uzorku osobe)</t>
        </is>
      </c>
      <c r="BB227" s="2" t="inlineStr">
        <is>
          <t>téves megfeleltetési arány</t>
        </is>
      </c>
      <c r="BC227" s="2" t="inlineStr">
        <is>
          <t>3</t>
        </is>
      </c>
      <c r="BD227" s="2" t="inlineStr">
        <is>
          <t/>
        </is>
      </c>
      <c r="BE227" t="inlineStr">
        <is>
          <t>azon imposztorpróbálkozások [ &lt;a href="/entry/result/3580129/all" id="ENTRY_TO_ENTRY_CONVERTER" target="_blank"&gt;IATE:3580129&lt;/a&gt; ]aránya, amelyeket a rendszer tévesen más személy biometrikus sablonjának feleltet meg</t>
        </is>
      </c>
      <c r="BF227" s="2" t="inlineStr">
        <is>
          <t>FMR|
tasso di falsa corrispondenza</t>
        </is>
      </c>
      <c r="BG227" s="2" t="inlineStr">
        <is>
          <t>3|
3</t>
        </is>
      </c>
      <c r="BH227" s="2" t="inlineStr">
        <is>
          <t xml:space="preserve">|
</t>
        </is>
      </c>
      <c r="BI227" t="inlineStr">
        <is>
          <t>percentuale di tentativi di impostura che inducono a dichiarare una 
falsa corrispondenza con un template di un altro oggetto (il modello 
biometrico di una persona).</t>
        </is>
      </c>
      <c r="BJ227" s="2" t="inlineStr">
        <is>
          <t>klaidingo atitikimo rodiklis</t>
        </is>
      </c>
      <c r="BK227" s="2" t="inlineStr">
        <is>
          <t>2</t>
        </is>
      </c>
      <c r="BL227" s="2" t="inlineStr">
        <is>
          <t/>
        </is>
      </c>
      <c r="BM227" t="inlineStr">
        <is>
          <t>bandymų, kai naudojama suklastota tapatybė ir klaidingai nurodoma, kad ji atitinka kito objekto šabloną (asmens biometrinių duomenų šabloną), santykinė dalis</t>
        </is>
      </c>
      <c r="BN227" s="2" t="inlineStr">
        <is>
          <t>kļūdainas atbilstības īpatsvars</t>
        </is>
      </c>
      <c r="BO227" s="2" t="inlineStr">
        <is>
          <t>3</t>
        </is>
      </c>
      <c r="BP227" s="2" t="inlineStr">
        <is>
          <t/>
        </is>
      </c>
      <c r="BQ227" t="inlineStr">
        <is>
          <t>tādu krāpniecisku mēģinājumu [ &lt;a href="/entry/result/3580129/all" id="ENTRY_TO_ENTRY_CONVERTER" target="_blank"&gt;IATE:3580129&lt;/a&gt; ] īpatsvars, kuros kļūdaini konstatēta atbilstība cita objekta veidnei (personas biometriskajai veidnei)</t>
        </is>
      </c>
      <c r="BR227" s="2" t="inlineStr">
        <is>
          <t>FMR|
rata ta' korrispondenzi foloz</t>
        </is>
      </c>
      <c r="BS227" s="2" t="inlineStr">
        <is>
          <t>3|
3</t>
        </is>
      </c>
      <c r="BT227" s="2" t="inlineStr">
        <is>
          <t xml:space="preserve">|
</t>
        </is>
      </c>
      <c r="BU227" t="inlineStr">
        <is>
          <t>il-proporzjon ta' tentattivi ta' impostur&lt;sup&gt;1&lt;/sup&gt; li jiġu ddikjarati b'mod falz li jaqblu mal-mudell bijometriku ta' persuna oħra&lt;br&gt;&lt;div&gt;&lt;sup&gt;1 &lt;/sup&gt;&lt;i&gt;tentattiv ta' impostur&lt;/i&gt; [ &lt;a href="/entry/result/3580129/all" id="ENTRY_TO_ENTRY_CONVERTER" target="_blank"&gt;IATE:3580129&lt;/a&gt; ]&lt;/div&gt;</t>
        </is>
      </c>
      <c r="BV227" s="2" t="inlineStr">
        <is>
          <t>FMR|
false match rate|
percentage onterechte herkenningen</t>
        </is>
      </c>
      <c r="BW227" s="2" t="inlineStr">
        <is>
          <t>3|
3|
3</t>
        </is>
      </c>
      <c r="BX227" s="2" t="inlineStr">
        <is>
          <t xml:space="preserve">|
|
</t>
        </is>
      </c>
      <c r="BY227" t="inlineStr">
        <is>
          <t>aandeel
 aan frauduleuze pogingen bij een biometrische verificatie waarbij ten
 onrechte wordt gemeld dat er een match is met een template van een ander
 object (de biometrische template van een andere persoon)</t>
        </is>
      </c>
      <c r="BZ227" s="2" t="inlineStr">
        <is>
          <t>współczynnik fałszywego dopasowania</t>
        </is>
      </c>
      <c r="CA227" s="2" t="inlineStr">
        <is>
          <t>3</t>
        </is>
      </c>
      <c r="CB227" s="2" t="inlineStr">
        <is>
          <t/>
        </is>
      </c>
      <c r="CC227" t="inlineStr">
        <is>
          <t>w systemach biometrycznych jest to oczekiwane prawdopodobieństwo, iż próbka danego użytkownika zostanie sklasyfikowana jako pasująca do losowo wybranego wzorca innego użytkownika znajdującego się w bazie</t>
        </is>
      </c>
      <c r="CD227" s="2" t="inlineStr">
        <is>
          <t>TFP|
taxa de falsos positivos</t>
        </is>
      </c>
      <c r="CE227" s="2" t="inlineStr">
        <is>
          <t>3|
3</t>
        </is>
      </c>
      <c r="CF227" s="2" t="inlineStr">
        <is>
          <t xml:space="preserve">|
</t>
        </is>
      </c>
      <c r="CG227" t="inlineStr">
        <is>
          <t>Percentagem de tentativas falsas que são falsamente declaradas como correspondendo a um modelo de outro objeto (modelo biométrico de uma pessoa).</t>
        </is>
      </c>
      <c r="CH227" s="2" t="inlineStr">
        <is>
          <t>rată de falsă corespondență</t>
        </is>
      </c>
      <c r="CI227" s="2" t="inlineStr">
        <is>
          <t>2</t>
        </is>
      </c>
      <c r="CJ227" s="2" t="inlineStr">
        <is>
          <t/>
        </is>
      </c>
      <c r="CK227" t="inlineStr">
        <is>
          <t>procentul încercărilor impostorilor care conduc la false declarații de 
corespondență cu un model al unui alt obiect (modelul biometric al unei 
persoane)</t>
        </is>
      </c>
      <c r="CL227" s="2" t="inlineStr">
        <is>
          <t>miera chybnej zhody|
FMR</t>
        </is>
      </c>
      <c r="CM227" s="2" t="inlineStr">
        <is>
          <t>3|
3</t>
        </is>
      </c>
      <c r="CN227" s="2" t="inlineStr">
        <is>
          <t xml:space="preserve">|
</t>
        </is>
      </c>
      <c r="CO227" t="inlineStr">
        <is>
          <t>podiel klamlivých pokusov, pri ktorých je chybne dosiahnutá zhoda so šablónou iného objektu (biometrickou šablónou inej osoby)</t>
        </is>
      </c>
      <c r="CP227" s="2" t="inlineStr">
        <is>
          <t>stopnja napačnega ujemanja</t>
        </is>
      </c>
      <c r="CQ227" s="2" t="inlineStr">
        <is>
          <t>3</t>
        </is>
      </c>
      <c r="CR227" s="2" t="inlineStr">
        <is>
          <t/>
        </is>
      </c>
      <c r="CS227" t="inlineStr">
        <is>
          <t>delež lažnih poskusov, ki so napačno označeni, kot da se ujemajo s predlogo drugega predmeta (biometrična predloga osebe)</t>
        </is>
      </c>
      <c r="CT227" s="2" t="inlineStr">
        <is>
          <t>false match rate|
false matching rate</t>
        </is>
      </c>
      <c r="CU227" s="2" t="inlineStr">
        <is>
          <t>3|
3</t>
        </is>
      </c>
      <c r="CV227" s="2" t="inlineStr">
        <is>
          <t xml:space="preserve">|
</t>
        </is>
      </c>
      <c r="CW227" t="inlineStr">
        <is>
          <t>en andel falska försök som felaktigt bedöms vara en träff mot en mall av ett annat objekt (en persons biometriska mall)</t>
        </is>
      </c>
    </row>
    <row r="228">
      <c r="A228" s="1" t="str">
        <f>HYPERLINK("https://iate.europa.eu/entry/result/3573599/all", "3573599")</f>
        <v>3573599</v>
      </c>
      <c r="B228" t="inlineStr">
        <is>
          <t>EDUCATION AND COMMUNICATIONS;SCIENCE</t>
        </is>
      </c>
      <c r="C228" t="inlineStr">
        <is>
          <t>EDUCATION AND COMMUNICATIONS|information technology and data processing|data processing;SCIENCE|natural and applied sciences</t>
        </is>
      </c>
      <c r="D228" t="inlineStr">
        <is>
          <t>yes</t>
        </is>
      </c>
      <c r="E228" t="inlineStr">
        <is>
          <t/>
        </is>
      </c>
      <c r="F228" s="2" t="inlineStr">
        <is>
          <t>FTER|
процент на неуспешно регистриране</t>
        </is>
      </c>
      <c r="G228" s="2" t="inlineStr">
        <is>
          <t>3|
3</t>
        </is>
      </c>
      <c r="H228" s="2" t="inlineStr">
        <is>
          <t xml:space="preserve">|
</t>
        </is>
      </c>
      <c r="I228" t="inlineStr">
        <is>
          <t>дял на регистрациите с недостатъчно качество на биометричните данни</t>
        </is>
      </c>
      <c r="J228" s="2" t="inlineStr">
        <is>
          <t>míra neúspěšných registrací</t>
        </is>
      </c>
      <c r="K228" s="2" t="inlineStr">
        <is>
          <t>3</t>
        </is>
      </c>
      <c r="L228" s="2" t="inlineStr">
        <is>
          <t/>
        </is>
      </c>
      <c r="M228" t="inlineStr">
        <is>
          <t>poměr registrací s nedostatečnou kvalitou biometrických údajů</t>
        </is>
      </c>
      <c r="N228" s="2" t="inlineStr">
        <is>
          <t>grad af manglende registrering|
procentdel af manglende registreringer</t>
        </is>
      </c>
      <c r="O228" s="2" t="inlineStr">
        <is>
          <t>3|
3</t>
        </is>
      </c>
      <c r="P228" s="2" t="inlineStr">
        <is>
          <t xml:space="preserve">|
</t>
        </is>
      </c>
      <c r="Q228" t="inlineStr">
        <is>
          <t>andelen af registreringer med utilstrækkelig kvalitet af den biometriske registrering</t>
        </is>
      </c>
      <c r="R228" s="2" t="inlineStr">
        <is>
          <t>Quote der Erfassungsfehler</t>
        </is>
      </c>
      <c r="S228" s="2" t="inlineStr">
        <is>
          <t>3</t>
        </is>
      </c>
      <c r="T228" s="2" t="inlineStr">
        <is>
          <t/>
        </is>
      </c>
      <c r="U228" t="inlineStr">
        <is>
          <t>Anteil der Registrierungen mit nicht ausreichender Qualität der biometrischen Erfassung &lt;a href="/entry/result/3548754/all" id="ENTRY_TO_ENTRY_CONVERTER" target="_blank"&gt;IATE:3548754&lt;/a&gt;</t>
        </is>
      </c>
      <c r="V228" s="2" t="inlineStr">
        <is>
          <t>ποσοστό μη καταχώρισης|
FTER</t>
        </is>
      </c>
      <c r="W228" s="2" t="inlineStr">
        <is>
          <t>3|
3</t>
        </is>
      </c>
      <c r="X228" s="2" t="inlineStr">
        <is>
          <t xml:space="preserve">|
</t>
        </is>
      </c>
      <c r="Y228" t="inlineStr">
        <is>
          <t>το ποσοστό των καταχωρίσεων με ανεπαρκή ποιότητα &lt;a href="https://iate.europa.eu/entry/result/2228682/all" target="_blank"&gt;βιομετρικών δεδομένων&lt;/a&gt;</t>
        </is>
      </c>
      <c r="Z228" s="2" t="inlineStr">
        <is>
          <t>FTER|
failure to enrol rate|
FTE|
FER</t>
        </is>
      </c>
      <c r="AA228" s="2" t="inlineStr">
        <is>
          <t>3|
3|
3|
1</t>
        </is>
      </c>
      <c r="AB228" s="2" t="inlineStr">
        <is>
          <t xml:space="preserve">|
|
|
</t>
        </is>
      </c>
      <c r="AC228" t="inlineStr">
        <is>
          <t>proportion of registrations with insufficient quality of the biometric enrolment 
&lt;sup&gt;1&lt;/sup&gt; 
&lt;p&gt;&lt;sup&gt;1&lt;/sup&gt; biometric enrolment [ &lt;a href="https://iate.europa.eu/entry/result/3548754/all" target="_blank"&gt;3548754&lt;/a&gt; ]&lt;/p&gt;</t>
        </is>
      </c>
      <c r="AD228" s="2" t="inlineStr">
        <is>
          <t>índice de inscripciones fallidas|
tasa de fallo de registro</t>
        </is>
      </c>
      <c r="AE228" s="2" t="inlineStr">
        <is>
          <t>3|
2</t>
        </is>
      </c>
      <c r="AF228" s="2" t="inlineStr">
        <is>
          <t xml:space="preserve">|
</t>
        </is>
      </c>
      <c r="AG228" t="inlineStr">
        <is>
          <t>En un sistema de información o base de datos biométricos, proporción de registros que no tienen la calidad suficiente para la inscripción biométrica, por lo que el sistema es incapaz de generar un registro fiable.</t>
        </is>
      </c>
      <c r="AH228" s="2" t="inlineStr">
        <is>
          <t>registreerimise ebaõnnestumise määr</t>
        </is>
      </c>
      <c r="AI228" s="2" t="inlineStr">
        <is>
          <t>3</t>
        </is>
      </c>
      <c r="AJ228" s="2" t="inlineStr">
        <is>
          <t/>
        </is>
      </c>
      <c r="AK228" t="inlineStr">
        <is>
          <t>biomeetriliseks registreerimiseks ebapiisava kvaliteediga registreerimiste osatähtsus</t>
        </is>
      </c>
      <c r="AL228" s="2" t="inlineStr">
        <is>
          <t>rekisteröinnin epäonnistumisten määrä|
FTER</t>
        </is>
      </c>
      <c r="AM228" s="2" t="inlineStr">
        <is>
          <t>3|
3</t>
        </is>
      </c>
      <c r="AN228" s="2" t="inlineStr">
        <is>
          <t xml:space="preserve">|
</t>
        </is>
      </c>
      <c r="AO228" t="inlineStr">
        <is>
          <t>&lt;div&gt; 
 &lt;div&gt; 
 &lt;div&gt; 
 &lt;div&gt; 
 &lt;div&gt; 
 &lt;div&gt;
 niiden rekisteröintien osuus, joissa biometrisen rekisteröinnin laatu ei ole riittävä&lt;/div&gt;&lt;/div&gt;&lt;/div&gt;&lt;/div&gt;&lt;/div&gt;&lt;/div&gt;</t>
        </is>
      </c>
      <c r="AP228" s="2" t="inlineStr">
        <is>
          <t>taux d'échec à l'enregistrement|
taux d'échec à l'enrôlement</t>
        </is>
      </c>
      <c r="AQ228" s="2" t="inlineStr">
        <is>
          <t>3|
3</t>
        </is>
      </c>
      <c r="AR228" s="2" t="inlineStr">
        <is>
          <t xml:space="preserve">|
</t>
        </is>
      </c>
      <c r="AS228" t="inlineStr">
        <is>
          <t>proportion d'enregistrements pour lesquels les données biométriques enregistrées sont de qualité insuffisante</t>
        </is>
      </c>
      <c r="AT228" s="2" t="inlineStr">
        <is>
          <t>ráta mainneachtana i leith clárú</t>
        </is>
      </c>
      <c r="AU228" s="2" t="inlineStr">
        <is>
          <t>2</t>
        </is>
      </c>
      <c r="AV228" s="2" t="inlineStr">
        <is>
          <t/>
        </is>
      </c>
      <c r="AW228" t="inlineStr">
        <is>
          <t>cion na gclárúchán ina bhfuil an clárú bithmhéadrach ar cháilíocht neamhleor</t>
        </is>
      </c>
      <c r="AX228" s="2" t="inlineStr">
        <is>
          <t>stopa neuspjelih unosa podataka</t>
        </is>
      </c>
      <c r="AY228" s="2" t="inlineStr">
        <is>
          <t>3</t>
        </is>
      </c>
      <c r="AZ228" s="2" t="inlineStr">
        <is>
          <t/>
        </is>
      </c>
      <c r="BA228" t="inlineStr">
        <is>
          <t>udio unosa s nedovoljnom kvalitetom biometrijskih podataka</t>
        </is>
      </c>
      <c r="BB228" s="2" t="inlineStr">
        <is>
          <t>adatbeviteli hibaarány</t>
        </is>
      </c>
      <c r="BC228" s="2" t="inlineStr">
        <is>
          <t>3</t>
        </is>
      </c>
      <c r="BD228" s="2" t="inlineStr">
        <is>
          <t/>
        </is>
      </c>
      <c r="BE228" t="inlineStr">
        <is>
          <t>a nyilvántartásba vételek olyan aránya, amelyeknél nem kielégítő a nyilvántartásba bevitt biometrikus adatok minősége</t>
        </is>
      </c>
      <c r="BF228" s="2" t="inlineStr">
        <is>
          <t>FTER|
tasso di insuccesso nell'inserimento|
tasso di fallimento nella registrazione</t>
        </is>
      </c>
      <c r="BG228" s="2" t="inlineStr">
        <is>
          <t>3|
3|
2</t>
        </is>
      </c>
      <c r="BH228" s="2" t="inlineStr">
        <is>
          <t xml:space="preserve">|
|
</t>
        </is>
      </c>
      <c r="BI228" t="inlineStr">
        <is>
          <t>percentuale di registrazioni caratterizzate da una qualità insufficiente dei dati biometrici inseriti</t>
        </is>
      </c>
      <c r="BJ228" s="2" t="inlineStr">
        <is>
          <t>nepavykusios duomenų registracijos koeficientas|
NDRK</t>
        </is>
      </c>
      <c r="BK228" s="2" t="inlineStr">
        <is>
          <t>3|
3</t>
        </is>
      </c>
      <c r="BL228" s="2" t="inlineStr">
        <is>
          <t xml:space="preserve">|
</t>
        </is>
      </c>
      <c r="BM228" t="inlineStr">
        <is>
          <t>atvejų, kai kokybė yra nepakankama biometrinių duomenų įregistravimui, santykinė dalis</t>
        </is>
      </c>
      <c r="BN228" s="2" t="inlineStr">
        <is>
          <t>nereģistrējamības īpatsvars|
&lt;i&gt;FTER&lt;/i&gt;</t>
        </is>
      </c>
      <c r="BO228" s="2" t="inlineStr">
        <is>
          <t>3|
2</t>
        </is>
      </c>
      <c r="BP228" s="2" t="inlineStr">
        <is>
          <t xml:space="preserve">|
</t>
        </is>
      </c>
      <c r="BQ228" t="inlineStr">
        <is>
          <t>reģistrāciju īpatsvars ar biometrisko datu reģistrēšanas nepietiekamu kvalitāti</t>
        </is>
      </c>
      <c r="BR228" s="2" t="inlineStr">
        <is>
          <t>rata ta' nuqqas ta' reġistrazzjoni|
FTER</t>
        </is>
      </c>
      <c r="BS228" s="2" t="inlineStr">
        <is>
          <t>3|
3</t>
        </is>
      </c>
      <c r="BT228" s="2" t="inlineStr">
        <is>
          <t xml:space="preserve">|
</t>
        </is>
      </c>
      <c r="BU228" t="inlineStr">
        <is>
          <t>il-proporzjon ta' reġistrazzjonijiet bi kwalità insuffiċjenti tar-&lt;a href="http://iate.europa.eu/entry/result/3548754/mt" target="_blank"&gt;reġistrazzjoni bijometrika &lt;/a&gt;</t>
        </is>
      </c>
      <c r="BV228" s="2" t="inlineStr">
        <is>
          <t>FTER|
percentage mislukte registraties</t>
        </is>
      </c>
      <c r="BW228" s="2" t="inlineStr">
        <is>
          <t>3|
3</t>
        </is>
      </c>
      <c r="BX228" s="2" t="inlineStr">
        <is>
          <t xml:space="preserve">|
</t>
        </is>
      </c>
      <c r="BY228" t="inlineStr">
        <is>
          <t>aandeel aan registraties met een biometrische registratie van onvoldoende kwaliteit</t>
        </is>
      </c>
      <c r="BZ228" s="2" t="inlineStr">
        <is>
          <t>współczynnik niepowodzenia rejestracji</t>
        </is>
      </c>
      <c r="CA228" s="2" t="inlineStr">
        <is>
          <t>3</t>
        </is>
      </c>
      <c r="CB228" s="2" t="inlineStr">
        <is>
          <t/>
        </is>
      </c>
      <c r="CC228" t="inlineStr">
        <is>
          <t>odsetek populacji, którego nie da się zarejestrować z przyczyn technologicznych lub proceduralnych</t>
        </is>
      </c>
      <c r="CD228" s="2" t="inlineStr">
        <is>
          <t>taxa de falhas de registo</t>
        </is>
      </c>
      <c r="CE228" s="2" t="inlineStr">
        <is>
          <t>3</t>
        </is>
      </c>
      <c r="CF228" s="2" t="inlineStr">
        <is>
          <t/>
        </is>
      </c>
      <c r="CG228" t="inlineStr">
        <is>
          <t>Percentagem de registos em relação aos quais os dados biométricos registados são de qualidade insuficiente.</t>
        </is>
      </c>
      <c r="CH228" s="2" t="inlineStr">
        <is>
          <t>rată de imposibilitate de înregistrare|
rată de eșec în ceea ce privește înregistrarea|
FTER|
FER</t>
        </is>
      </c>
      <c r="CI228" s="2" t="inlineStr">
        <is>
          <t>3|
3|
3|
3</t>
        </is>
      </c>
      <c r="CJ228" s="2" t="inlineStr">
        <is>
          <t xml:space="preserve">|
|
|
</t>
        </is>
      </c>
      <c r="CK228" t="inlineStr">
        <is>
          <t>procent de înregistrări cu o calitate insuficientă a &lt;a href="https://iate.europa.eu/entry/result/3548754/en-ro" target="_blank"&gt;înregistrării biometrice&lt;/a&gt;</t>
        </is>
      </c>
      <c r="CL228" s="2" t="inlineStr">
        <is>
          <t>miera nevytvorenia záznamu|
miera nevytvorenia biometrického záznamu|
FTER</t>
        </is>
      </c>
      <c r="CM228" s="2" t="inlineStr">
        <is>
          <t>3|
3|
3</t>
        </is>
      </c>
      <c r="CN228" s="2" t="inlineStr">
        <is>
          <t xml:space="preserve">|
|
</t>
        </is>
      </c>
      <c r="CO228" t="inlineStr">
        <is>
          <t>podiel registrácií s nedostatočnou kvalitou biometrických údajov</t>
        </is>
      </c>
      <c r="CP228" s="2" t="inlineStr">
        <is>
          <t>FTER|
stopnja neuspelih vpisov</t>
        </is>
      </c>
      <c r="CQ228" s="2" t="inlineStr">
        <is>
          <t>3|
3</t>
        </is>
      </c>
      <c r="CR228" s="2" t="inlineStr">
        <is>
          <t xml:space="preserve">|
</t>
        </is>
      </c>
      <c r="CS228" t="inlineStr">
        <is>
          <t>delež evidentiranj, pri katerih vneseni biometrični podatki niso dovolj kakovostni</t>
        </is>
      </c>
      <c r="CT228" s="2" t="inlineStr">
        <is>
          <t>andel registreringsfel</t>
        </is>
      </c>
      <c r="CU228" s="2" t="inlineStr">
        <is>
          <t>3</t>
        </is>
      </c>
      <c r="CV228" s="2" t="inlineStr">
        <is>
          <t/>
        </is>
      </c>
      <c r="CW228" t="inlineStr">
        <is>
          <t>Andelen registreringar med otillräcklig kvalitet vad gäller biometrisk registrering.</t>
        </is>
      </c>
    </row>
    <row r="229">
      <c r="A229" s="1" t="str">
        <f>HYPERLINK("https://iate.europa.eu/entry/result/905300/all", "905300")</f>
        <v>905300</v>
      </c>
      <c r="B229" t="inlineStr">
        <is>
          <t>EUROPEAN UNION;SOCIAL QUESTIONS</t>
        </is>
      </c>
      <c r="C229" t="inlineStr">
        <is>
          <t>EUROPEAN UNION|European construction|European Union;SOCIAL QUESTIONS|migration</t>
        </is>
      </c>
      <c r="D229" t="inlineStr">
        <is>
          <t>yes</t>
        </is>
      </c>
      <c r="E229" t="inlineStr">
        <is>
          <t/>
        </is>
      </c>
      <c r="F229" s="2" t="inlineStr">
        <is>
          <t>Общи консулски инструкции</t>
        </is>
      </c>
      <c r="G229" s="2" t="inlineStr">
        <is>
          <t>3</t>
        </is>
      </c>
      <c r="H229" s="2" t="inlineStr">
        <is>
          <t/>
        </is>
      </c>
      <c r="I229" t="inlineStr">
        <is>
          <t/>
        </is>
      </c>
      <c r="J229" s="2" t="inlineStr">
        <is>
          <t>Společná konzulární instrukce|
Společná konzulární instrukce k vízům pro diplomatické mise a konzulární úřady</t>
        </is>
      </c>
      <c r="K229" s="2" t="inlineStr">
        <is>
          <t>3|
3</t>
        </is>
      </c>
      <c r="L229" s="2" t="inlineStr">
        <is>
          <t xml:space="preserve">|
</t>
        </is>
      </c>
      <c r="M229" t="inlineStr">
        <is>
          <t/>
        </is>
      </c>
      <c r="N229" s="2" t="inlineStr">
        <is>
          <t>fælles konsulære instrukser|
fælles konsulære instrukser til de diplomatiske og konsulære repræsentationer</t>
        </is>
      </c>
      <c r="O229" s="2" t="inlineStr">
        <is>
          <t>4|
4</t>
        </is>
      </c>
      <c r="P229" s="2" t="inlineStr">
        <is>
          <t xml:space="preserve">|
</t>
        </is>
      </c>
      <c r="Q229" t="inlineStr">
        <is>
          <t>Håndbog vedr. betingelserne for udstedelse af visa med henblik på ophold i det område, der er omfattet af de kontraherende parter i Schengenkonventionen.</t>
        </is>
      </c>
      <c r="R229" s="2" t="inlineStr">
        <is>
          <t>GKI|
Gemeinsame Konsularische Instruktion|
Gemeinsame konsularische Instruktion an die diplomatischen Missionen und die konsularischen Vertretungen, die von Berufskonsularbeamten geleitet werden</t>
        </is>
      </c>
      <c r="S229" s="2" t="inlineStr">
        <is>
          <t>3|
3|
3</t>
        </is>
      </c>
      <c r="T229" s="2" t="inlineStr">
        <is>
          <t xml:space="preserve">|
|
</t>
        </is>
      </c>
      <c r="U229" t="inlineStr">
        <is>
          <t/>
        </is>
      </c>
      <c r="V229" s="2" t="inlineStr">
        <is>
          <t>κοινή προξενική εγκύκλιος|
Κοινή Προξενική Εγκύκλιος προς τις διπλωματικές και έμμισθες προξενικές αρχές|
ΚΠΕ</t>
        </is>
      </c>
      <c r="W229" s="2" t="inlineStr">
        <is>
          <t>2|
3|
3</t>
        </is>
      </c>
      <c r="X229" s="2" t="inlineStr">
        <is>
          <t xml:space="preserve">|
|
</t>
        </is>
      </c>
      <c r="Y229" t="inlineStr">
        <is>
          <t/>
        </is>
      </c>
      <c r="Z229" s="2" t="inlineStr">
        <is>
          <t>Common Consular Instructions for the diplomatic missions and consular posts|
CCI|
Common Consular Instructions|
CCIV</t>
        </is>
      </c>
      <c r="AA229" s="2" t="inlineStr">
        <is>
          <t>4|
3|
4|
1</t>
        </is>
      </c>
      <c r="AB229" s="2" t="inlineStr">
        <is>
          <t xml:space="preserve">|
|
|
</t>
        </is>
      </c>
      <c r="AC229" t="inlineStr">
        <is>
          <t/>
        </is>
      </c>
      <c r="AD229" s="2" t="inlineStr">
        <is>
          <t>Instrucción consular común dirigida a las misiones diplomáticas y oficinas consulares de carrera|
Instrucción consular común|
ICC</t>
        </is>
      </c>
      <c r="AE229" s="2" t="inlineStr">
        <is>
          <t>4|
4|
3</t>
        </is>
      </c>
      <c r="AF229" s="2" t="inlineStr">
        <is>
          <t xml:space="preserve">|
|
</t>
        </is>
      </c>
      <c r="AG229" t="inlineStr">
        <is>
          <t/>
        </is>
      </c>
      <c r="AH229" t="inlineStr">
        <is>
          <t/>
        </is>
      </c>
      <c r="AI229" t="inlineStr">
        <is>
          <t/>
        </is>
      </c>
      <c r="AJ229" t="inlineStr">
        <is>
          <t/>
        </is>
      </c>
      <c r="AK229" t="inlineStr">
        <is>
          <t/>
        </is>
      </c>
      <c r="AL229" s="2" t="inlineStr">
        <is>
          <t>yhteinen konsuliohjeisto|
yhteinen konsuliohjeisto diplomaatti- ja konsuliedustustoille</t>
        </is>
      </c>
      <c r="AM229" s="2" t="inlineStr">
        <is>
          <t>2|
3</t>
        </is>
      </c>
      <c r="AN229" s="2" t="inlineStr">
        <is>
          <t xml:space="preserve">|
</t>
        </is>
      </c>
      <c r="AO229" t="inlineStr">
        <is>
          <t/>
        </is>
      </c>
      <c r="AP229" s="2" t="inlineStr">
        <is>
          <t>Instructions consulaires communes adressées aux représentations diplomatiques et consulaires de carrière|
ICC|
Instructions consulaires communes</t>
        </is>
      </c>
      <c r="AQ229" s="2" t="inlineStr">
        <is>
          <t>3|
3|
3</t>
        </is>
      </c>
      <c r="AR229" s="2" t="inlineStr">
        <is>
          <t xml:space="preserve">|
|
</t>
        </is>
      </c>
      <c r="AS229" t="inlineStr">
        <is>
          <t/>
        </is>
      </c>
      <c r="AT229" s="2" t="inlineStr">
        <is>
          <t>Teagaisc Choiteanna Chonsalacha|
Teagaisc Choiteanna Chonsalacha do na misin taidhleoireachta agus do phoist chonsalacha</t>
        </is>
      </c>
      <c r="AU229" s="2" t="inlineStr">
        <is>
          <t>3|
3</t>
        </is>
      </c>
      <c r="AV229" s="2" t="inlineStr">
        <is>
          <t xml:space="preserve">|
</t>
        </is>
      </c>
      <c r="AW229" t="inlineStr">
        <is>
          <t/>
        </is>
      </c>
      <c r="AX229" s="2" t="inlineStr">
        <is>
          <t>Zajedničke konzularne upute|
Zajedničke konzularne upute o vizama za diplomatska i konzularna predstavništva</t>
        </is>
      </c>
      <c r="AY229" s="2" t="inlineStr">
        <is>
          <t>3|
3</t>
        </is>
      </c>
      <c r="AZ229" s="2" t="inlineStr">
        <is>
          <t xml:space="preserve">|
</t>
        </is>
      </c>
      <c r="BA229" t="inlineStr">
        <is>
          <t/>
        </is>
      </c>
      <c r="BB229" s="2" t="inlineStr">
        <is>
          <t>Vízumokra vonatkozó közös konzuli utasítás a diplomáciai és konzuli képviseletek számára|
KKU|
Közös Konzuli Utasítás</t>
        </is>
      </c>
      <c r="BC229" s="2" t="inlineStr">
        <is>
          <t>4|
4|
4</t>
        </is>
      </c>
      <c r="BD229" s="2" t="inlineStr">
        <is>
          <t xml:space="preserve">|
|
</t>
        </is>
      </c>
      <c r="BE229" t="inlineStr">
        <is>
          <t>Közös rendelkezések, melyek alapját a Schengeni Egyezmény rendelkezései alkotják, a valamennyi szerződő fél területén érvényes, három hónapos tartózkodást meg nem haladó vízumkérelmek vizsgálatára vonatkoznak, beleértve az átutazóvízumokat is.</t>
        </is>
      </c>
      <c r="BF229" s="2" t="inlineStr">
        <is>
          <t>ICC|
Istruzione consolare comune diretta alle rappresentanze diplomatiche e consolari di prima categoria|
Istruzione consolare comune</t>
        </is>
      </c>
      <c r="BG229" s="2" t="inlineStr">
        <is>
          <t>3|
3|
3</t>
        </is>
      </c>
      <c r="BH229" s="2" t="inlineStr">
        <is>
          <t xml:space="preserve">|
|
</t>
        </is>
      </c>
      <c r="BI229" t="inlineStr">
        <is>
          <t/>
        </is>
      </c>
      <c r="BJ229" s="2" t="inlineStr">
        <is>
          <t>Bendrosios konsulinės instrukcijos diplomatinėms atstovybėms ir konsulinėms įstaigoms|
BKI|
Bendrosios konsulinės instrukcijos</t>
        </is>
      </c>
      <c r="BK229" s="2" t="inlineStr">
        <is>
          <t>3|
3|
3</t>
        </is>
      </c>
      <c r="BL229" s="2" t="inlineStr">
        <is>
          <t xml:space="preserve">|
|
</t>
        </is>
      </c>
      <c r="BM229" t="inlineStr">
        <is>
          <t/>
        </is>
      </c>
      <c r="BN229" s="2" t="inlineStr">
        <is>
          <t>Kopīgā konsulārā instrukcija|
KKI|
Kopīgā konsulārā instrukcija diplomātiskajām pārstāvniecībām un konsulātiem</t>
        </is>
      </c>
      <c r="BO229" s="2" t="inlineStr">
        <is>
          <t>4|
3|
4</t>
        </is>
      </c>
      <c r="BP229" s="2" t="inlineStr">
        <is>
          <t xml:space="preserve">|
|
</t>
        </is>
      </c>
      <c r="BQ229" t="inlineStr">
        <is>
          <t>Noteikumi, kas paredzēti Šengenas Konvencijas līgumslēdzēju pušu diplomātiskajām pārstāvniecībām un konsulārajiem dienestiem un ar ko reglamentē to teritorijā derīgu vienotu vīzu izsniegšanu.</t>
        </is>
      </c>
      <c r="BR229" s="2" t="inlineStr">
        <is>
          <t>Struzzjonijiet Konsulari Komuni|
Struzzjonijiet konsulari komuni dwar viżi għall-missjonijiet diplomatiċi u postijiet konsulari</t>
        </is>
      </c>
      <c r="BS229" s="2" t="inlineStr">
        <is>
          <t>3|
2</t>
        </is>
      </c>
      <c r="BT229" s="2" t="inlineStr">
        <is>
          <t xml:space="preserve">|
</t>
        </is>
      </c>
      <c r="BU229" t="inlineStr">
        <is>
          <t/>
        </is>
      </c>
      <c r="BV229" s="2" t="inlineStr">
        <is>
          <t>GVI|
Gemeenschappelijke Visuminstructies aan de diplomatieke en consulaire beroepsposten|
Gemeenschappelijke Visuminstructies</t>
        </is>
      </c>
      <c r="BW229" s="2" t="inlineStr">
        <is>
          <t>4|
4|
4</t>
        </is>
      </c>
      <c r="BX229" s="2" t="inlineStr">
        <is>
          <t xml:space="preserve">|
|
</t>
        </is>
      </c>
      <c r="BY229" t="inlineStr">
        <is>
          <t/>
        </is>
      </c>
      <c r="BZ229" s="2" t="inlineStr">
        <is>
          <t>wspólne instrukcje konsularne</t>
        </is>
      </c>
      <c r="CA229" s="2" t="inlineStr">
        <is>
          <t>3</t>
        </is>
      </c>
      <c r="CB229" s="2" t="inlineStr">
        <is>
          <t/>
        </is>
      </c>
      <c r="CC229" t="inlineStr">
        <is>
          <t/>
        </is>
      </c>
      <c r="CD229" s="2" t="inlineStr">
        <is>
          <t>Instruções Consulares Comuns Destinadas às Missões Diplomáticas e Postos Consulares de Carreira das Partes Contratantes do Acordo de Schengen|
ICC|
Instruções Consulares Comuns|
Instruções Consulares Comuns Destinadas às Missões Diplomáticas e Postos Consulares de Carreira</t>
        </is>
      </c>
      <c r="CE229" s="2" t="inlineStr">
        <is>
          <t>3|
3|
3|
3</t>
        </is>
      </c>
      <c r="CF229" s="2" t="inlineStr">
        <is>
          <t xml:space="preserve">|
|
|
</t>
        </is>
      </c>
      <c r="CG229" t="inlineStr">
        <is>
          <t>Texto dispositivo que estabelecia as condições de concessão de um visto uniforme no território dos países signatários do Acordo de Schengen.&lt;br&gt;As Instruções foram revogadas em 2010 pelo Regulamento (CE) n.º 810/2009 que estabelece o &lt;b&gt;&lt;i&gt;Código Comunitário de Vistos&lt;/i&gt;&lt;/b&gt; [&lt;a href="/entry/result/2228684/all" id="ENTRY_TO_ENTRY_CONVERTER" target="_blank"&gt;IATE:2228684&lt;/a&gt; ].</t>
        </is>
      </c>
      <c r="CH229" s="2" t="inlineStr">
        <is>
          <t>Instrucțiuni consulare comune</t>
        </is>
      </c>
      <c r="CI229" s="2" t="inlineStr">
        <is>
          <t>4</t>
        </is>
      </c>
      <c r="CJ229" s="2" t="inlineStr">
        <is>
          <t/>
        </is>
      </c>
      <c r="CK229" t="inlineStr">
        <is>
          <t/>
        </is>
      </c>
      <c r="CL229" s="2" t="inlineStr">
        <is>
          <t>spoločné konzulárne pokyny</t>
        </is>
      </c>
      <c r="CM229" s="2" t="inlineStr">
        <is>
          <t>2</t>
        </is>
      </c>
      <c r="CN229" s="2" t="inlineStr">
        <is>
          <t/>
        </is>
      </c>
      <c r="CO229" t="inlineStr">
        <is>
          <t/>
        </is>
      </c>
      <c r="CP229" s="2" t="inlineStr">
        <is>
          <t>skupna konzularna navodila</t>
        </is>
      </c>
      <c r="CQ229" s="2" t="inlineStr">
        <is>
          <t>2</t>
        </is>
      </c>
      <c r="CR229" s="2" t="inlineStr">
        <is>
          <t/>
        </is>
      </c>
      <c r="CS229" t="inlineStr">
        <is>
          <t/>
        </is>
      </c>
      <c r="CT229" s="2" t="inlineStr">
        <is>
          <t>gemensamma konsulära anvisningar angående viseringar till diplomatiska beskickningar och karriärkonsulat|
gemensamma konsulära anvisningar</t>
        </is>
      </c>
      <c r="CU229" s="2" t="inlineStr">
        <is>
          <t>4|
4</t>
        </is>
      </c>
      <c r="CV229" s="2" t="inlineStr">
        <is>
          <t xml:space="preserve">|
</t>
        </is>
      </c>
      <c r="CW229" t="inlineStr">
        <is>
          <t/>
        </is>
      </c>
    </row>
    <row r="230">
      <c r="A230" s="1" t="str">
        <f>HYPERLINK("https://iate.europa.eu/entry/result/913959/all", "913959")</f>
        <v>913959</v>
      </c>
      <c r="B230" t="inlineStr">
        <is>
          <t>POLITICS;EUROPEAN UNION</t>
        </is>
      </c>
      <c r="C230" t="inlineStr">
        <is>
          <t>POLITICS|politics and public safety|public safety;EUROPEAN UNION|European construction|European Union</t>
        </is>
      </c>
      <c r="D230" t="inlineStr">
        <is>
          <t>yes</t>
        </is>
      </c>
      <c r="E230" t="inlineStr">
        <is>
          <t/>
        </is>
      </c>
      <c r="F230" s="2" t="inlineStr">
        <is>
          <t>управление на границите</t>
        </is>
      </c>
      <c r="G230" s="2" t="inlineStr">
        <is>
          <t>3</t>
        </is>
      </c>
      <c r="H230" s="2" t="inlineStr">
        <is>
          <t/>
        </is>
      </c>
      <c r="I230" t="inlineStr">
        <is>
          <t>управление на границите в широкия смисъл на понятието, което обхваща:&lt;br&gt;- наблюдение на границите &lt;a href="/entry/result/927129/all" id="ENTRY_TO_ENTRY_CONVERTER" target="_blank"&gt;IATE:927129&lt;/a&gt; , &lt;br&gt;- гранична проверка &lt;a href="/entry/result/2208396/all" id="ENTRY_TO_ENTRY_CONVERTER" target="_blank"&gt;IATE:2208396&lt;/a&gt; , &lt;br&gt;както и административните аспекти като обмен на информация, анализ на риска и планиране</t>
        </is>
      </c>
      <c r="J230" s="2" t="inlineStr">
        <is>
          <t>správa hranic|
řízení hranic</t>
        </is>
      </c>
      <c r="K230" s="2" t="inlineStr">
        <is>
          <t>3|
3</t>
        </is>
      </c>
      <c r="L230" s="2" t="inlineStr">
        <is>
          <t xml:space="preserve">preferred|
</t>
        </is>
      </c>
      <c r="M230" t="inlineStr">
        <is>
          <t/>
        </is>
      </c>
      <c r="N230" s="2" t="inlineStr">
        <is>
          <t>grænsekontrol i bred forstand|
grænseforvaltning</t>
        </is>
      </c>
      <c r="O230" s="2" t="inlineStr">
        <is>
          <t>4|
4</t>
        </is>
      </c>
      <c r="P230" s="2" t="inlineStr">
        <is>
          <t xml:space="preserve">|
</t>
        </is>
      </c>
      <c r="Q230" t="inlineStr">
        <is>
          <t>Forvaltning af grænser i bred forstand, der omfatter grænseovervågning &lt;a href="/entry/result/927129/all" id="ENTRY_TO_ENTRY_CONVERTER" target="_blank"&gt;IATE:927129&lt;/a&gt; , ind- og udrejsekontrol &lt;a href="/entry/result/2208396/all" id="ENTRY_TO_ENTRY_CONVERTER" target="_blank"&gt;IATE:2208396&lt;/a&gt; , grænsekontrol &lt;a href="/entry/result/836403/all" id="ENTRY_TO_ENTRY_CONVERTER" target="_blank"&gt;IATE:836403&lt;/a&gt; og grænsesikkerhed &lt;a href="/entry/result/2213497/all" id="ENTRY_TO_ENTRY_CONVERTER" target="_blank"&gt;IATE:2213497&lt;/a&gt; samt administrative forhold som udveksling af oplysninger, risikoanalyse og planlægning.</t>
        </is>
      </c>
      <c r="R230" s="2" t="inlineStr">
        <is>
          <t>Grenzmanagement|
Grenzschutz|
Grenzverwaltung</t>
        </is>
      </c>
      <c r="S230" s="2" t="inlineStr">
        <is>
          <t>3|
3|
3</t>
        </is>
      </c>
      <c r="T230" s="2" t="inlineStr">
        <is>
          <t xml:space="preserve">|
admitted|
</t>
        </is>
      </c>
      <c r="U230" t="inlineStr">
        <is>
          <t>Maßnahmen, die die Grenzen betreffen; dazu zählen &lt;a href="https://iate.europa.eu/entry/result/927129/de" target="_blank"&gt;Grenzüberwachung&lt;/a&gt;, &lt;a href="https://iate.europa.eu/entry/result/836403/de" target="_blank"&gt;Grenzkontrollen&lt;/a&gt;, &lt;a href="https://iate.europa.eu/entry/result/2208396/de" target="_blank"&gt;Grenzübertrittskontrollen &lt;/a&gt;und &lt;a href="https://iate.europa.eu/entry/result/2213497/de" target="_blank"&gt;Grenzsicherheit &lt;/a&gt;sowie administrative Aspekte wie Informationsaustausch, Risikoanalyse und Planung</t>
        </is>
      </c>
      <c r="V230" s="2" t="inlineStr">
        <is>
          <t>διαχείριση των συνόρων</t>
        </is>
      </c>
      <c r="W230" s="2" t="inlineStr">
        <is>
          <t>3</t>
        </is>
      </c>
      <c r="X230" s="2" t="inlineStr">
        <is>
          <t/>
        </is>
      </c>
      <c r="Y230" t="inlineStr">
        <is>
          <t/>
        </is>
      </c>
      <c r="Z230" s="2" t="inlineStr">
        <is>
          <t>management of borders|
border management</t>
        </is>
      </c>
      <c r="AA230" s="2" t="inlineStr">
        <is>
          <t>1|
2</t>
        </is>
      </c>
      <c r="AB230" s="2" t="inlineStr">
        <is>
          <t xml:space="preserve">|
</t>
        </is>
      </c>
      <c r="AC230" t="inlineStr">
        <is>
          <t>The management of borders, in a broad sense encompassing border surveillance &lt;a href="/entry/result/927129/all" id="ENTRY_TO_ENTRY_CONVERTER" target="_blank"&gt;IATE:927129&lt;/a&gt; , border control &lt;a href="/entry/result/2208396/all" id="ENTRY_TO_ENTRY_CONVERTER" target="_blank"&gt;IATE:2208396&lt;/a&gt; , border checks &lt;a href="/entry/result/836403/all" id="ENTRY_TO_ENTRY_CONVERTER" target="_blank"&gt;IATE:836403&lt;/a&gt; and border security &lt;a href="/entry/result/2213497/all" id="ENTRY_TO_ENTRY_CONVERTER" target="_blank"&gt;IATE:2213497&lt;/a&gt; as well as administrative aspects such as information exchange, risk analysis and planning</t>
        </is>
      </c>
      <c r="AD230" s="2" t="inlineStr">
        <is>
          <t>gestión de fronteras</t>
        </is>
      </c>
      <c r="AE230" s="2" t="inlineStr">
        <is>
          <t>3</t>
        </is>
      </c>
      <c r="AF230" s="2" t="inlineStr">
        <is>
          <t/>
        </is>
      </c>
      <c r="AG230" t="inlineStr">
        <is>
          <t>Este concepto agrupa tanto la vigilancia &lt;a href="/entry/result/927129/all" id="ENTRY_TO_ENTRY_CONVERTER" target="_blank"&gt;IATE:927129&lt;/a&gt; como las inspecciones fronterizas &lt;a href="/entry/result/2208396/all" id="ENTRY_TO_ENTRY_CONVERTER" target="_blank"&gt;IATE:2208396&lt;/a&gt; , los controles fronterizos &lt;a href="/entry/result/836403/all" id="ENTRY_TO_ENTRY_CONVERTER" target="_blank"&gt;IATE:836403&lt;/a&gt; y la seguridad de las fronteras &lt;a href="/entry/result/836403/all" id="ENTRY_TO_ENTRY_CONVERTER" target="_blank"&gt;IATE:836403&lt;/a&gt; .</t>
        </is>
      </c>
      <c r="AH230" s="2" t="inlineStr">
        <is>
          <t>piiride haldamine|
piirihaldus|
piiri haldamine</t>
        </is>
      </c>
      <c r="AI230" s="2" t="inlineStr">
        <is>
          <t>3|
3|
3</t>
        </is>
      </c>
      <c r="AJ230" s="2" t="inlineStr">
        <is>
          <t xml:space="preserve">|
|
</t>
        </is>
      </c>
      <c r="AK230" t="inlineStr">
        <is>
          <t>piirikontroll, sealhulgas asjakohased riskianalüüsid ja kriminaalluure; piiriüleste kuritegude avastamine ja uurimine koostöös kõikide pädevate 
õiguskaitseasutustega; neljatasandiline riiki sissepääsu kontrollimise mudel; piiri haldamise eesmärgil tehtav asutustevaheline koostöö ning rahvusvaheline 
koostöö; koordineerimine ja sidususe tagamine</t>
        </is>
      </c>
      <c r="AL230" s="2" t="inlineStr">
        <is>
          <t>rajaturvallisuus|
rajaturvallisuuden ylläpitäminen</t>
        </is>
      </c>
      <c r="AM230" s="2" t="inlineStr">
        <is>
          <t>3|
3</t>
        </is>
      </c>
      <c r="AN230" s="2" t="inlineStr">
        <is>
          <t xml:space="preserve">|
</t>
        </is>
      </c>
      <c r="AO230" t="inlineStr">
        <is>
          <t/>
        </is>
      </c>
      <c r="AP230" s="2" t="inlineStr">
        <is>
          <t>gestion des frontières</t>
        </is>
      </c>
      <c r="AQ230" s="2" t="inlineStr">
        <is>
          <t>3</t>
        </is>
      </c>
      <c r="AR230" s="2" t="inlineStr">
        <is>
          <t/>
        </is>
      </c>
      <c r="AS230" t="inlineStr">
        <is>
          <t>la gestion des frontières, au sens large, englobe la surveillance des frontières &lt;a href="/entry/result/927129/all" id="ENTRY_TO_ENTRY_CONVERTER" target="_blank"&gt;IATE:927129&lt;/a&gt; , la vérification aux frontières &lt;a href="/entry/result/2208396/all" id="ENTRY_TO_ENTRY_CONVERTER" target="_blank"&gt;IATE:2208396&lt;/a&gt; , le contrôle frontalier &lt;a href="/entry/result/836403/all" id="ENTRY_TO_ENTRY_CONVERTER" target="_blank"&gt;IATE:836403&lt;/a&gt; et la sécurité des frontières &lt;a href="/entry/result/2213497/all" id="ENTRY_TO_ENTRY_CONVERTER" target="_blank"&gt;IATE:2213497&lt;/a&gt; ainsi que des aspects administratifs comme l'échange d'informations, l'analyse de risque et la planification</t>
        </is>
      </c>
      <c r="AT230" s="2" t="inlineStr">
        <is>
          <t>bainistiú teorainneacha</t>
        </is>
      </c>
      <c r="AU230" s="2" t="inlineStr">
        <is>
          <t>3</t>
        </is>
      </c>
      <c r="AV230" s="2" t="inlineStr">
        <is>
          <t/>
        </is>
      </c>
      <c r="AW230" t="inlineStr">
        <is>
          <t/>
        </is>
      </c>
      <c r="AX230" s="2" t="inlineStr">
        <is>
          <t>upravljanje državnom granicom</t>
        </is>
      </c>
      <c r="AY230" s="2" t="inlineStr">
        <is>
          <t>3</t>
        </is>
      </c>
      <c r="AZ230" s="2" t="inlineStr">
        <is>
          <t/>
        </is>
      </c>
      <c r="BA230" t="inlineStr">
        <is>
          <t>sustavna i organizirana kontrola ulazaka, izlazaka i kretanja na državnom teritoriju pojedine zemlje</t>
        </is>
      </c>
      <c r="BB230" s="2" t="inlineStr">
        <is>
          <t>határigazgatás</t>
        </is>
      </c>
      <c r="BC230" s="2" t="inlineStr">
        <is>
          <t>3</t>
        </is>
      </c>
      <c r="BD230" s="2" t="inlineStr">
        <is>
          <t/>
        </is>
      </c>
      <c r="BE230" t="inlineStr">
        <is>
          <t>A határbiztonság &lt;a href="/entry/result/2213497/all" id="ENTRY_TO_ENTRY_CONVERTER" target="_blank"&gt;IATE:2213497&lt;/a&gt; megteremtésére irányuló tevékenységegyüttes, beleértve a határellenőrzést &lt;a href="/entry/result/927128/all" id="ENTRY_TO_ENTRY_CONVERTER" target="_blank"&gt;IATE:927128&lt;/a&gt; , a határforgalom-ellenőrzést &lt;a href="/entry/result/2208396/all" id="ENTRY_TO_ENTRY_CONVERTER" target="_blank"&gt;IATE:2208396&lt;/a&gt; és a határőrizetet &lt;a href="/entry/result/927129/all" id="ENTRY_TO_ENTRY_CONVERTER" target="_blank"&gt;IATE:927129&lt;/a&gt; .</t>
        </is>
      </c>
      <c r="BF230" s="2" t="inlineStr">
        <is>
          <t>gestione delle frontiere</t>
        </is>
      </c>
      <c r="BG230" s="2" t="inlineStr">
        <is>
          <t>3</t>
        </is>
      </c>
      <c r="BH230" s="2" t="inlineStr">
        <is>
          <t/>
        </is>
      </c>
      <c r="BI230" t="inlineStr">
        <is>
          <t>Secondo il catalogo Schengen, comprende sia la sorveglianza che il controllo delle frontiere. Secondo il piano per la gestione delle frontiere esterne degli Stati membri dell'UE è l'insieme di attività svolte dalle autorità pubbliche allo scopo di: effettuare i controlli e la sorveglianza, raccogliere informazioni, analizzare l'evoluzione delle minacce, prevedere la necessità di personale e attrezzature.</t>
        </is>
      </c>
      <c r="BJ230" s="2" t="inlineStr">
        <is>
          <t>sienų valdymas</t>
        </is>
      </c>
      <c r="BK230" s="2" t="inlineStr">
        <is>
          <t>3</t>
        </is>
      </c>
      <c r="BL230" s="2" t="inlineStr">
        <is>
          <t/>
        </is>
      </c>
      <c r="BM230" t="inlineStr">
        <is>
          <t/>
        </is>
      </c>
      <c r="BN230" s="2" t="inlineStr">
        <is>
          <t>robežu pārvaldība</t>
        </is>
      </c>
      <c r="BO230" s="2" t="inlineStr">
        <is>
          <t>3</t>
        </is>
      </c>
      <c r="BP230" s="2" t="inlineStr">
        <is>
          <t/>
        </is>
      </c>
      <c r="BQ230" t="inlineStr">
        <is>
          <t>vispārīgs jēdziens, kas ietver &lt;a href="https://iate.europa.eu/entry/result/927129/lv" target="_blank"&gt;robežuzraudzību&lt;/a&gt;, &lt;a href="https://iate.europa.eu/entry/result/2208396/lv" target="_blank"&gt;robežpārbaudes&lt;/a&gt;, &lt;a href="https://iate.europa.eu/entry/result/836403/lv" target="_blank"&gt;robežkontroles&lt;/a&gt; un &lt;a href="https://iate.europa.eu/entry/result/2213497/lv" target="_blank"&gt;robežu drošību&lt;/a&gt;, kā arī administratīvos aspektus, piemēram, informācijas apmaiņu, riska analīzi un plānošanu</t>
        </is>
      </c>
      <c r="BR230" s="2" t="inlineStr">
        <is>
          <t>ġestjoni tal-fruntieri</t>
        </is>
      </c>
      <c r="BS230" s="2" t="inlineStr">
        <is>
          <t>3</t>
        </is>
      </c>
      <c r="BT230" s="2" t="inlineStr">
        <is>
          <t/>
        </is>
      </c>
      <c r="BU230" t="inlineStr">
        <is>
          <t>fl-ambitu tal-applikazzjoni tal-acquis ta' Schengen, il-kontroll fil-fruntieri kif ukoll is-sorveljanza tal-fruntieri</t>
        </is>
      </c>
      <c r="BV230" s="2" t="inlineStr">
        <is>
          <t>grensbeheer</t>
        </is>
      </c>
      <c r="BW230" s="2" t="inlineStr">
        <is>
          <t>3</t>
        </is>
      </c>
      <c r="BX230" s="2" t="inlineStr">
        <is>
          <t/>
        </is>
      </c>
      <c r="BY230" t="inlineStr">
        <is>
          <t>concept dat zowel de bewaking als de controle aan de grenzen omvat</t>
        </is>
      </c>
      <c r="BZ230" s="2" t="inlineStr">
        <is>
          <t>zarządzanie granicami</t>
        </is>
      </c>
      <c r="CA230" s="2" t="inlineStr">
        <is>
          <t>3</t>
        </is>
      </c>
      <c r="CB230" s="2" t="inlineStr">
        <is>
          <t/>
        </is>
      </c>
      <c r="CC230" t="inlineStr">
        <is>
          <t>zintegrowane działania dotyczące granic zewnętrznych UE zapewniające jednolity i wysoki poziom kontroli oraz ochrony, będący niezbędnym elementem swobody przepływu osób w obrębie Unii Europejskiej oraz podstawowym składnikiem przestrzeni wolności, bezpieczeństwa i sprawiedliwości</t>
        </is>
      </c>
      <c r="CD230" s="2" t="inlineStr">
        <is>
          <t>gestão das fronteiras</t>
        </is>
      </c>
      <c r="CE230" s="2" t="inlineStr">
        <is>
          <t>3</t>
        </is>
      </c>
      <c r="CF230" s="2" t="inlineStr">
        <is>
          <t/>
        </is>
      </c>
      <c r="CG230" t="inlineStr">
        <is>
          <t>A gestão das fronteiras em sentido lato engloba a vigilância de fronteiras [&lt;a href="/entry/result/927129/all" id="ENTRY_TO_ENTRY_CONVERTER" target="_blank"&gt;IATE:927129&lt;/a&gt;], o controlo de fronteira [ &lt;a href="/entry/result/2208396/all" id="ENTRY_TO_ENTRY_CONVERTER" target="_blank"&gt;IATE:2208396&lt;/a&gt;], o contolo fronteiriço [&lt;a href="/entry/result/836403/all" id="ENTRY_TO_ENTRY_CONVERTER" target="_blank"&gt;IATE:836403&lt;/a&gt; ] e a segurança das fronteiras [&lt;a href="/entry/result/2213497/all" id="ENTRY_TO_ENTRY_CONVERTER" target="_blank"&gt;IATE:2213497&lt;/a&gt; ], bem como aspetos administrativos como a troca de informações, a análise de risco e o planeamento.</t>
        </is>
      </c>
      <c r="CH230" s="2" t="inlineStr">
        <is>
          <t>gestionare a frontierelor</t>
        </is>
      </c>
      <c r="CI230" s="2" t="inlineStr">
        <is>
          <t>3</t>
        </is>
      </c>
      <c r="CJ230" s="2" t="inlineStr">
        <is>
          <t/>
        </is>
      </c>
      <c r="CK230" t="inlineStr">
        <is>
          <t>conceptul de gestionare a frontierelor în sensul larg, cuprinzând supravegherea frontierelor &lt;a href="/entry/result/927129/all" id="ENTRY_TO_ENTRY_CONVERTER" target="_blank"&gt;IATE:927129&lt;/a&gt; , verificarea la frontiere &lt;a href="/entry/result/2208396/all" id="ENTRY_TO_ENTRY_CONVERTER" target="_blank"&gt;IATE:2208396&lt;/a&gt; , controlul la frontieră &lt;a href="/entry/result/836403/all" id="ENTRY_TO_ENTRY_CONVERTER" target="_blank"&gt;IATE:836403&lt;/a&gt; și securitatea frontierelor &lt;a href="/entry/result/2213497/all" id="ENTRY_TO_ENTRY_CONVERTER" target="_blank"&gt;IATE:2213497&lt;/a&gt;, precum și aspecte administrative cum ar fi schimbul de informații, analiza riscurilor și planificarea</t>
        </is>
      </c>
      <c r="CL230" s="2" t="inlineStr">
        <is>
          <t>riadenie hraníc</t>
        </is>
      </c>
      <c r="CM230" s="2" t="inlineStr">
        <is>
          <t>3</t>
        </is>
      </c>
      <c r="CN230" s="2" t="inlineStr">
        <is>
          <t/>
        </is>
      </c>
      <c r="CO230" t="inlineStr">
        <is>
          <t>všetky činnosti, ktoré vykonávajú verejné orgány členských štátov s cieľom uskutočňovať kontrolu a sledovanie hraníc, analyzovať riziká a predpovedať potrebu ľudských zdrojov a zariadení</t>
        </is>
      </c>
      <c r="CP230" s="2" t="inlineStr">
        <is>
          <t>upravljanje meja</t>
        </is>
      </c>
      <c r="CQ230" s="2" t="inlineStr">
        <is>
          <t>3</t>
        </is>
      </c>
      <c r="CR230" s="2" t="inlineStr">
        <is>
          <t/>
        </is>
      </c>
      <c r="CS230" t="inlineStr">
        <is>
          <t>upravljanje meja v širšem smislu zajema:&lt;br&gt;– „varovanje meje“ [ &lt;a href="/entry/result/927129/all" id="ENTRY_TO_ENTRY_CONVERTER" target="_blank"&gt;IATE:927129&lt;/a&gt; ],&lt;br&gt;– „mejne kontrole“ (ang. „border check“ pri [ &lt;a href="/entry/result/836403/all" id="ENTRY_TO_ENTRY_CONVERTER" target="_blank"&gt;IATE:836403&lt;/a&gt; ] oz. [ &lt;a href="/entry/result/2208396/all" id="ENTRY_TO_ENTRY_CONVERTER" target="_blank"&gt;IATE:2208396&lt;/a&gt; ]; za pojasnilo glede razlike med tema dvema vnosoma glej opombo pod &lt;i&gt;Language Usage&lt;/i&gt; pri &lt;a href="/entry/result/836403/all" id="ENTRY_TO_ENTRY_CONVERTER" target="_blank"&gt;IATE:836403&lt;/a&gt; ) ter&lt;br&gt;– bolj upravne vidike, npr. zbiranje in izmenjavo informacij, analiziranje groženj, načrtovanje potreb po osebju in opremi itd.</t>
        </is>
      </c>
      <c r="CT230" s="2" t="inlineStr">
        <is>
          <t>gränsförvaltning</t>
        </is>
      </c>
      <c r="CU230" s="2" t="inlineStr">
        <is>
          <t>3</t>
        </is>
      </c>
      <c r="CV230" s="2" t="inlineStr">
        <is>
          <t/>
        </is>
      </c>
      <c r="CW230" t="inlineStr">
        <is>
          <t/>
        </is>
      </c>
    </row>
    <row r="231">
      <c r="A231" s="1" t="str">
        <f>HYPERLINK("https://iate.europa.eu/entry/result/3584214/all", "3584214")</f>
        <v>3584214</v>
      </c>
      <c r="B231" t="inlineStr">
        <is>
          <t>LAW</t>
        </is>
      </c>
      <c r="C231" t="inlineStr">
        <is>
          <t>CJEU|LAW|Law on aliens</t>
        </is>
      </c>
      <c r="D231" t="inlineStr">
        <is>
          <t>yes</t>
        </is>
      </c>
      <c r="E231" t="inlineStr">
        <is>
          <t/>
        </is>
      </c>
      <c r="F231" s="2" t="inlineStr">
        <is>
          <t>гранична зона</t>
        </is>
      </c>
      <c r="G231" s="2" t="inlineStr">
        <is>
          <t>4</t>
        </is>
      </c>
      <c r="H231" s="2" t="inlineStr">
        <is>
          <t/>
        </is>
      </c>
      <c r="I231" t="inlineStr">
        <is>
          <t/>
        </is>
      </c>
      <c r="J231" s="2" t="inlineStr">
        <is>
          <t>pohraniční oblast|
hraniční pásmo</t>
        </is>
      </c>
      <c r="K231" s="2" t="inlineStr">
        <is>
          <t>4|
4</t>
        </is>
      </c>
      <c r="L231" s="2" t="inlineStr">
        <is>
          <t xml:space="preserve">|
</t>
        </is>
      </c>
      <c r="M231" t="inlineStr">
        <is>
          <t/>
        </is>
      </c>
      <c r="N231" s="2" t="inlineStr">
        <is>
          <t>grænseområde</t>
        </is>
      </c>
      <c r="O231" s="2" t="inlineStr">
        <is>
          <t>4</t>
        </is>
      </c>
      <c r="P231" s="2" t="inlineStr">
        <is>
          <t/>
        </is>
      </c>
      <c r="Q231" t="inlineStr">
        <is>
          <t/>
        </is>
      </c>
      <c r="R231" s="2" t="inlineStr">
        <is>
          <t>Grenzgebiet|
grenznaher Raum</t>
        </is>
      </c>
      <c r="S231" s="2" t="inlineStr">
        <is>
          <t>4|
4</t>
        </is>
      </c>
      <c r="T231" s="2" t="inlineStr">
        <is>
          <t>preferred|
admitted</t>
        </is>
      </c>
      <c r="U231" t="inlineStr">
        <is>
          <t>Eine höchstens 30 km breite Zone, gerechnet ab der Grenze. [UE]</t>
        </is>
      </c>
      <c r="V231" s="2" t="inlineStr">
        <is>
          <t>παραμεθόρια περιοχή</t>
        </is>
      </c>
      <c r="W231" s="2" t="inlineStr">
        <is>
          <t>4</t>
        </is>
      </c>
      <c r="X231" s="2" t="inlineStr">
        <is>
          <t/>
        </is>
      </c>
      <c r="Y231" t="inlineStr">
        <is>
          <t>με τον όρο «παραμεθόρια περιοχή» νοείται η ζώνη 30 χιλιομέτρων από τα σύνορα. Οι τοπικές διοικητικές περιφέρειες οι οποίες πρέπει να λογίζονται ως παραμεθόρια περιοχή προσδιορίζονται από τα ενδιαφερόμενα κράτη με τις διμερείς συμφωνίες τους κατ’ άρθρο 13. Αν τμήμα τέτοιας περιοχής βρίσκεται σε απόσταση μεγαλύτερη των 30 και μικρότερη των 50 χιλιομέτρων από τα σύνορα, θεωρείται ότι ανήκει στην παραμεθόρια περιοχή [UE]</t>
        </is>
      </c>
      <c r="Z231" s="2" t="inlineStr">
        <is>
          <t>border area</t>
        </is>
      </c>
      <c r="AA231" s="2" t="inlineStr">
        <is>
          <t>4</t>
        </is>
      </c>
      <c r="AB231" s="2" t="inlineStr">
        <is>
          <t/>
        </is>
      </c>
      <c r="AC231" t="inlineStr">
        <is>
          <t>&lt;i&gt;Area that extends a certain distance from the border. This distance differs depending on the legislation.&lt;/i&gt;</t>
        </is>
      </c>
      <c r="AD231" s="2" t="inlineStr">
        <is>
          <t>zona fronteriza</t>
        </is>
      </c>
      <c r="AE231" s="2" t="inlineStr">
        <is>
          <t>4</t>
        </is>
      </c>
      <c r="AF231" s="2" t="inlineStr">
        <is>
          <t/>
        </is>
      </c>
      <c r="AG231" t="inlineStr">
        <is>
          <t>Zona que no dista más de 30 kilómetros de la frontera. [UE]</t>
        </is>
      </c>
      <c r="AH231" s="2" t="inlineStr">
        <is>
          <t>piiriala</t>
        </is>
      </c>
      <c r="AI231" s="2" t="inlineStr">
        <is>
          <t>4</t>
        </is>
      </c>
      <c r="AJ231" s="2" t="inlineStr">
        <is>
          <t/>
        </is>
      </c>
      <c r="AK231" t="inlineStr">
        <is>
          <t/>
        </is>
      </c>
      <c r="AL231" s="2" t="inlineStr">
        <is>
          <t>raja-alue|
rajavyöhyke</t>
        </is>
      </c>
      <c r="AM231" s="2" t="inlineStr">
        <is>
          <t>4|
4</t>
        </is>
      </c>
      <c r="AN231" s="2" t="inlineStr">
        <is>
          <t xml:space="preserve">|
</t>
        </is>
      </c>
      <c r="AO231" t="inlineStr">
        <is>
          <t/>
        </is>
      </c>
      <c r="AP231" s="2" t="inlineStr">
        <is>
          <t>zone frontalière</t>
        </is>
      </c>
      <c r="AQ231" s="2" t="inlineStr">
        <is>
          <t>4</t>
        </is>
      </c>
      <c r="AR231" s="2" t="inlineStr">
        <is>
          <t/>
        </is>
      </c>
      <c r="AS231" t="inlineStr">
        <is>
          <t>Zone proche de la frontière.</t>
        </is>
      </c>
      <c r="AT231" s="2" t="inlineStr">
        <is>
          <t>limistéar teorann|
réigiún teorann</t>
        </is>
      </c>
      <c r="AU231" s="2" t="inlineStr">
        <is>
          <t>4|
4</t>
        </is>
      </c>
      <c r="AV231" s="2" t="inlineStr">
        <is>
          <t xml:space="preserve">|
</t>
        </is>
      </c>
      <c r="AW231" t="inlineStr">
        <is>
          <t/>
        </is>
      </c>
      <c r="AX231" t="inlineStr">
        <is>
          <t/>
        </is>
      </c>
      <c r="AY231" t="inlineStr">
        <is>
          <t/>
        </is>
      </c>
      <c r="AZ231" t="inlineStr">
        <is>
          <t/>
        </is>
      </c>
      <c r="BA231" t="inlineStr">
        <is>
          <t/>
        </is>
      </c>
      <c r="BB231" s="2" t="inlineStr">
        <is>
          <t>határ menti terület</t>
        </is>
      </c>
      <c r="BC231" s="2" t="inlineStr">
        <is>
          <t>4</t>
        </is>
      </c>
      <c r="BD231" s="2" t="inlineStr">
        <is>
          <t/>
        </is>
      </c>
      <c r="BE231" t="inlineStr">
        <is>
          <t/>
        </is>
      </c>
      <c r="BF231" s="2" t="inlineStr">
        <is>
          <t>zona di frontiera</t>
        </is>
      </c>
      <c r="BG231" s="2" t="inlineStr">
        <is>
          <t>4</t>
        </is>
      </c>
      <c r="BH231" s="2" t="inlineStr">
        <is>
          <t/>
        </is>
      </c>
      <c r="BI231" t="inlineStr">
        <is>
          <t/>
        </is>
      </c>
      <c r="BJ231" s="2" t="inlineStr">
        <is>
          <t>pasienio zona|
pasienio ruožas|
pasienio regionas</t>
        </is>
      </c>
      <c r="BK231" s="2" t="inlineStr">
        <is>
          <t>4|
4|
4</t>
        </is>
      </c>
      <c r="BL231" s="2" t="inlineStr">
        <is>
          <t xml:space="preserve">|
|
</t>
        </is>
      </c>
      <c r="BM231" t="inlineStr">
        <is>
          <t/>
        </is>
      </c>
      <c r="BN231" s="2" t="inlineStr">
        <is>
          <t>pierobežas teritorija|
pierobeža</t>
        </is>
      </c>
      <c r="BO231" s="2" t="inlineStr">
        <is>
          <t>4|
4</t>
        </is>
      </c>
      <c r="BP231" s="2" t="inlineStr">
        <is>
          <t xml:space="preserve">|
</t>
        </is>
      </c>
      <c r="BQ231" t="inlineStr">
        <is>
          <t>Teritorija, kas nestiepjas tālāk par 30 kilometriem no robežas. [UE]</t>
        </is>
      </c>
      <c r="BR231" s="2" t="inlineStr">
        <is>
          <t>żona tal-fruntiera</t>
        </is>
      </c>
      <c r="BS231" s="2" t="inlineStr">
        <is>
          <t>4</t>
        </is>
      </c>
      <c r="BT231" s="2" t="inlineStr">
        <is>
          <t/>
        </is>
      </c>
      <c r="BU231" t="inlineStr">
        <is>
          <t/>
        </is>
      </c>
      <c r="BV231" s="2" t="inlineStr">
        <is>
          <t>grensgebied</t>
        </is>
      </c>
      <c r="BW231" s="2" t="inlineStr">
        <is>
          <t>4</t>
        </is>
      </c>
      <c r="BX231" s="2" t="inlineStr">
        <is>
          <t/>
        </is>
      </c>
      <c r="BY231" t="inlineStr">
        <is>
          <t/>
        </is>
      </c>
      <c r="BZ231" s="2" t="inlineStr">
        <is>
          <t>strefa przygraniczna</t>
        </is>
      </c>
      <c r="CA231" s="2" t="inlineStr">
        <is>
          <t>4</t>
        </is>
      </c>
      <c r="CB231" s="2" t="inlineStr">
        <is>
          <t/>
        </is>
      </c>
      <c r="CC231" t="inlineStr">
        <is>
          <t>strefa, która nie sięga dalej niż 30 kilometrów od granicy [UE]</t>
        </is>
      </c>
      <c r="CD231" s="2" t="inlineStr">
        <is>
          <t>zona fronteiriça</t>
        </is>
      </c>
      <c r="CE231" s="2" t="inlineStr">
        <is>
          <t>4</t>
        </is>
      </c>
      <c r="CF231" s="2" t="inlineStr">
        <is>
          <t/>
        </is>
      </c>
      <c r="CG231" t="inlineStr">
        <is>
          <t>uma zona que não se estende por mais de 30 quilómetros a partir da fronteira [PT] [UE]</t>
        </is>
      </c>
      <c r="CH231" s="2" t="inlineStr">
        <is>
          <t>zonă de frontieră</t>
        </is>
      </c>
      <c r="CI231" s="2" t="inlineStr">
        <is>
          <t>4</t>
        </is>
      </c>
      <c r="CJ231" s="2" t="inlineStr">
        <is>
          <t/>
        </is>
      </c>
      <c r="CK231" t="inlineStr">
        <is>
          <t/>
        </is>
      </c>
      <c r="CL231" s="2" t="inlineStr">
        <is>
          <t>pohraničná oblasť</t>
        </is>
      </c>
      <c r="CM231" s="2" t="inlineStr">
        <is>
          <t>4</t>
        </is>
      </c>
      <c r="CN231" s="2" t="inlineStr">
        <is>
          <t/>
        </is>
      </c>
      <c r="CO231" t="inlineStr">
        <is>
          <t/>
        </is>
      </c>
      <c r="CP231" s="2" t="inlineStr">
        <is>
          <t>obmejno območje</t>
        </is>
      </c>
      <c r="CQ231" s="2" t="inlineStr">
        <is>
          <t>4</t>
        </is>
      </c>
      <c r="CR231" s="2" t="inlineStr">
        <is>
          <t/>
        </is>
      </c>
      <c r="CS231" t="inlineStr">
        <is>
          <t>Območje ob državni meji.</t>
        </is>
      </c>
      <c r="CT231" s="2" t="inlineStr">
        <is>
          <t>gränsområde</t>
        </is>
      </c>
      <c r="CU231" s="2" t="inlineStr">
        <is>
          <t>4</t>
        </is>
      </c>
      <c r="CV231" s="2" t="inlineStr">
        <is>
          <t/>
        </is>
      </c>
      <c r="CW231" t="inlineStr">
        <is>
          <t/>
        </is>
      </c>
    </row>
    <row r="232">
      <c r="A232" s="1" t="str">
        <f>HYPERLINK("https://iate.europa.eu/entry/result/3583904/all", "3583904")</f>
        <v>3583904</v>
      </c>
      <c r="B232" t="inlineStr">
        <is>
          <t>LAW</t>
        </is>
      </c>
      <c r="C232" t="inlineStr">
        <is>
          <t>CJEU|LAW|Law on aliens</t>
        </is>
      </c>
      <c r="D232" t="inlineStr">
        <is>
          <t>yes</t>
        </is>
      </c>
      <c r="E232" t="inlineStr">
        <is>
          <t/>
        </is>
      </c>
      <c r="F232" s="2" t="inlineStr">
        <is>
          <t>единна виза</t>
        </is>
      </c>
      <c r="G232" s="2" t="inlineStr">
        <is>
          <t>4</t>
        </is>
      </c>
      <c r="H232" s="2" t="inlineStr">
        <is>
          <t/>
        </is>
      </c>
      <c r="I232" t="inlineStr">
        <is>
          <t/>
        </is>
      </c>
      <c r="J232" s="2" t="inlineStr">
        <is>
          <t>jednotné schengenské vízum|
jednotné vízum</t>
        </is>
      </c>
      <c r="K232" s="2" t="inlineStr">
        <is>
          <t>4|
4</t>
        </is>
      </c>
      <c r="L232" s="2" t="inlineStr">
        <is>
          <t xml:space="preserve">admitted|
</t>
        </is>
      </c>
      <c r="M232" t="inlineStr">
        <is>
          <t>Jednotné vízum je oprávnění nebo rozhodnutí udělené v podobě štítku, který smluvní strana vlepí do cestovního pasu, cestovního dokladu nebo jiného platného dokladu opravňujícího držitele k překročení hranic. Umožňuje cizinci podléhajícímu vízové povinnosti, aby se dostavil na hraniční přechod na vnější hranici smluvní strany, která vízum udělila, nebo jiné smluvní strany a požadoval podle druhu víza průjezd nebo pobyt, pokud jsou splněny ostatní podmínky pro průjezd nebo vstup. Skutečnost, že cizinec je držitelem jednotného víza, neznamená automaticky právo na vstup.</t>
        </is>
      </c>
      <c r="N232" s="2" t="inlineStr">
        <is>
          <t>ensartet visum|
Schengenvisum</t>
        </is>
      </c>
      <c r="O232" s="2" t="inlineStr">
        <is>
          <t>4|
4</t>
        </is>
      </c>
      <c r="P232" s="2" t="inlineStr">
        <is>
          <t xml:space="preserve">|
</t>
        </is>
      </c>
      <c r="Q232" t="inlineStr">
        <is>
          <t/>
        </is>
      </c>
      <c r="R232" s="2" t="inlineStr">
        <is>
          <t>einheitliches Visum|
Schengen-Visum</t>
        </is>
      </c>
      <c r="S232" s="2" t="inlineStr">
        <is>
          <t>4|
4</t>
        </is>
      </c>
      <c r="T232" s="2" t="inlineStr">
        <is>
          <t>admitted|
preferred</t>
        </is>
      </c>
      <c r="U232" t="inlineStr">
        <is>
          <t>Ein Visum für die Durchreise durch das Hoheitsgebiet der Schengen-Staaten oder für geplante Aufenthalte in diesem Gebiet von bis zu drei Monaten innerhalb einer Frist von sechs Monaten von dem Tag der ersten Einreise an. [DE]</t>
        </is>
      </c>
      <c r="V232" s="2" t="inlineStr">
        <is>
          <t>θεώρηση Σένγκεν|
ομοιόμορφη θεώρηση|
βίζα Σένγκεν</t>
        </is>
      </c>
      <c r="W232" s="2" t="inlineStr">
        <is>
          <t>4|
4|
4</t>
        </is>
      </c>
      <c r="X232" s="2" t="inlineStr">
        <is>
          <t>preferred|
admitted|
admitted</t>
        </is>
      </c>
      <c r="Y232" t="inlineStr">
        <is>
          <t>Η ομοιόμορφη θεώρηση είναι η άδεια ή η απόφαση η οποία υλοποιείται μέσω της επικόλλησης αυτοκόλλητης θεώρησης από ένα συμβαλλόμενο μέρος στο διαβατήριο, το ταξιδιωτικό έγγραφο ή σε οποιοδήποτε άλλο έγγραφο το οποίο επιτρέπει τη διάβαση των συνόρων. Επιτρέπει στον αλλοδαπό ο οποίος υπόκειται στην υποχρέωση θεώρησης να εμφανιστεί σε ένα σημείο εισόδου των εξωτερικών συνόρων του κράτους το οποίο τη χορήγησε ή σε ένα άλλο κράτος μέλος για να ζητήσει, ανάλογα με το είδος της θεώρησης, τη διέλευση ή την παραμονή εφόσον πληροί τις υπόλοιπες προϋποθέσεις για τη διέλευση ή την είσοδο. Η κατοχή θεώρησης δεν παρέχει αμετάκλητο δικαίωμα εισόδου.</t>
        </is>
      </c>
      <c r="Z232" s="2" t="inlineStr">
        <is>
          <t>uniform visa|
Schengen visa</t>
        </is>
      </c>
      <c r="AA232" s="2" t="inlineStr">
        <is>
          <t>4|
4</t>
        </is>
      </c>
      <c r="AB232" s="2" t="inlineStr">
        <is>
          <t xml:space="preserve">|
</t>
        </is>
      </c>
      <c r="AC232" t="inlineStr">
        <is>
          <t/>
        </is>
      </c>
      <c r="AD232" s="2" t="inlineStr">
        <is>
          <t>visado uniforme|
visado Schengen</t>
        </is>
      </c>
      <c r="AE232" s="2" t="inlineStr">
        <is>
          <t>4|
4</t>
        </is>
      </c>
      <c r="AF232" s="2" t="inlineStr">
        <is>
          <t xml:space="preserve">|
</t>
        </is>
      </c>
      <c r="AG232" t="inlineStr">
        <is>
          <t>Autorización o decisión de un Estado miembro extendida sobre un pasaporte, documento de viaje u otro documento admitido como válido a los efectos de la circulación transfronteriza. Habilita al extranjero, sujeto a dicha formalidad, para presentarse en un puesto fronterizo exterior de dicho Estado emisor u otro Estado miembro y solicitar, según el tipo de visado, su tránsito o estancia siempre que se reúnan los demás requisitos para el tránsito o la entrada. [UE]</t>
        </is>
      </c>
      <c r="AH232" s="2" t="inlineStr">
        <is>
          <t>Schengeni viisa|
ühtne viisa</t>
        </is>
      </c>
      <c r="AI232" s="2" t="inlineStr">
        <is>
          <t>4|
4</t>
        </is>
      </c>
      <c r="AJ232" s="2" t="inlineStr">
        <is>
          <t xml:space="preserve">|
</t>
        </is>
      </c>
      <c r="AK232" t="inlineStr">
        <is>
          <t/>
        </is>
      </c>
      <c r="AL232" s="2" t="inlineStr">
        <is>
          <t>Schengen-viisumi|
yhtenäinen viisumi</t>
        </is>
      </c>
      <c r="AM232" s="2" t="inlineStr">
        <is>
          <t>4|
4</t>
        </is>
      </c>
      <c r="AN232" s="2" t="inlineStr">
        <is>
          <t xml:space="preserve">|
</t>
        </is>
      </c>
      <c r="AO232" t="inlineStr">
        <is>
          <t>"Yhtenäisellä viisumilla" tarkoitetaan kaikkien jäsenvaltioiden alueella voimassa olevaa viisumia.</t>
        </is>
      </c>
      <c r="AP232" s="2" t="inlineStr">
        <is>
          <t>visa Schengen|
visa uniforme</t>
        </is>
      </c>
      <c r="AQ232" s="2" t="inlineStr">
        <is>
          <t>4|
4</t>
        </is>
      </c>
      <c r="AR232" s="2" t="inlineStr">
        <is>
          <t xml:space="preserve">|
</t>
        </is>
      </c>
      <c r="AS232" t="inlineStr">
        <is>
          <t>Type de visa de courte durée délivré par les autorités consulaires d'un des États faisant partie de l'espace Schengen. [FR] [UE]</t>
        </is>
      </c>
      <c r="AT232" s="2" t="inlineStr">
        <is>
          <t>víosa Schengen|
víosa aonfhoirmeach</t>
        </is>
      </c>
      <c r="AU232" s="2" t="inlineStr">
        <is>
          <t>4|
4</t>
        </is>
      </c>
      <c r="AV232" s="2" t="inlineStr">
        <is>
          <t xml:space="preserve">|
</t>
        </is>
      </c>
      <c r="AW232" t="inlineStr">
        <is>
          <t/>
        </is>
      </c>
      <c r="AX232" t="inlineStr">
        <is>
          <t/>
        </is>
      </c>
      <c r="AY232" t="inlineStr">
        <is>
          <t/>
        </is>
      </c>
      <c r="AZ232" t="inlineStr">
        <is>
          <t/>
        </is>
      </c>
      <c r="BA232" t="inlineStr">
        <is>
          <t/>
        </is>
      </c>
      <c r="BB232" s="2" t="inlineStr">
        <is>
          <t>egységes vízum|
schengeni vízum</t>
        </is>
      </c>
      <c r="BC232" s="2" t="inlineStr">
        <is>
          <t>4|
4</t>
        </is>
      </c>
      <c r="BD232" s="2" t="inlineStr">
        <is>
          <t xml:space="preserve">preferred|
</t>
        </is>
      </c>
      <c r="BE232" t="inlineStr">
        <is>
          <t>A tagállamok teljes területére érvényes vízum. [UE]</t>
        </is>
      </c>
      <c r="BF232" s="2" t="inlineStr">
        <is>
          <t>visto Schengen uniforme|
visto Schengen|
visto uniforme</t>
        </is>
      </c>
      <c r="BG232" s="2" t="inlineStr">
        <is>
          <t>4|
4|
4</t>
        </is>
      </c>
      <c r="BH232" s="2" t="inlineStr">
        <is>
          <t xml:space="preserve">|
|
</t>
        </is>
      </c>
      <c r="BI232" t="inlineStr">
        <is>
          <t/>
        </is>
      </c>
      <c r="BJ232" s="2" t="inlineStr">
        <is>
          <t>vienoda viza|
Šengeno viza</t>
        </is>
      </c>
      <c r="BK232" s="2" t="inlineStr">
        <is>
          <t>4|
4</t>
        </is>
      </c>
      <c r="BL232" s="2" t="inlineStr">
        <is>
          <t xml:space="preserve">|
</t>
        </is>
      </c>
      <c r="BM232" t="inlineStr">
        <is>
          <t/>
        </is>
      </c>
      <c r="BN232" s="2" t="inlineStr">
        <is>
          <t>Šengenas vīza|
vienota vīza</t>
        </is>
      </c>
      <c r="BO232" s="2" t="inlineStr">
        <is>
          <t>4|
4</t>
        </is>
      </c>
      <c r="BP232" s="2" t="inlineStr">
        <is>
          <t>|
preferred</t>
        </is>
      </c>
      <c r="BQ232" t="inlineStr">
        <is>
          <t>Vīza, kas ir derīga visā dalībvalstu teritorijā. [UE]</t>
        </is>
      </c>
      <c r="BR232" s="2" t="inlineStr">
        <is>
          <t>viża uniformi|
viża ta’ Schengen</t>
        </is>
      </c>
      <c r="BS232" s="2" t="inlineStr">
        <is>
          <t>4|
4</t>
        </is>
      </c>
      <c r="BT232" s="2" t="inlineStr">
        <is>
          <t xml:space="preserve">preferred|
</t>
        </is>
      </c>
      <c r="BU232" t="inlineStr">
        <is>
          <t/>
        </is>
      </c>
      <c r="BV232" s="2" t="inlineStr">
        <is>
          <t>Schengenvisum|
eenvormig visum</t>
        </is>
      </c>
      <c r="BW232" s="2" t="inlineStr">
        <is>
          <t>4|
4</t>
        </is>
      </c>
      <c r="BX232" s="2" t="inlineStr">
        <is>
          <t>|
preferred</t>
        </is>
      </c>
      <c r="BY232" t="inlineStr">
        <is>
          <t>Type visum van korte duur, afgegeven door de consulaire autoriteiten van een van de staten die deel uitmaken van het Schengengebied.</t>
        </is>
      </c>
      <c r="BZ232" s="2" t="inlineStr">
        <is>
          <t>wiza jednolita|
wiza Schengen</t>
        </is>
      </c>
      <c r="CA232" s="2" t="inlineStr">
        <is>
          <t>4|
4</t>
        </is>
      </c>
      <c r="CB232" s="2" t="inlineStr">
        <is>
          <t xml:space="preserve">|
</t>
        </is>
      </c>
      <c r="CC232" t="inlineStr">
        <is>
          <t>wiza jednolita" oznacza wizę ważną na całym terytorium państw członkowskich [UE]</t>
        </is>
      </c>
      <c r="CD232" s="2" t="inlineStr">
        <is>
          <t>visto uniforme|
visto Schengen</t>
        </is>
      </c>
      <c r="CE232" s="2" t="inlineStr">
        <is>
          <t>4|
4</t>
        </is>
      </c>
      <c r="CF232" s="2" t="inlineStr">
        <is>
          <t xml:space="preserve">|
</t>
        </is>
      </c>
      <c r="CG232" t="inlineStr">
        <is>
          <t>O visto uniforme é a autorização ou decisão de uma Parte Contratante — constante de um passaporte, título de viagem ou qualquer outro documento reconhecido como válido para a passagem da fronteira. Tal visto habilita o estrangeiro, sujeito à referida exigência, a apresentar-se num posto de uma fronteira externa da Parte Contratante que concede o mesmo ou de outra Parte Contratante e a solicitar, segundo o tipo de visto, o trânsito ou estada, desde que aquele preencha cumulativamente as restantes condições para o trânsito ou a entrada. A posse de um visto não confere um direito irrevocável de entrada.</t>
        </is>
      </c>
      <c r="CH232" s="2" t="inlineStr">
        <is>
          <t>viză uniformă|
viză Schengen</t>
        </is>
      </c>
      <c r="CI232" s="2" t="inlineStr">
        <is>
          <t>4|
4</t>
        </is>
      </c>
      <c r="CJ232" s="2" t="inlineStr">
        <is>
          <t xml:space="preserve">|
</t>
        </is>
      </c>
      <c r="CK232" t="inlineStr">
        <is>
          <t/>
        </is>
      </c>
      <c r="CL232" s="2" t="inlineStr">
        <is>
          <t>Jednotné vízum|
schengenské vízum</t>
        </is>
      </c>
      <c r="CM232" s="2" t="inlineStr">
        <is>
          <t>4|
4</t>
        </is>
      </c>
      <c r="CN232" s="2" t="inlineStr">
        <is>
          <t xml:space="preserve">|
</t>
        </is>
      </c>
      <c r="CO232" t="inlineStr">
        <is>
          <t>Jednotné víza sú oprávnenie alebo rozhodnutie vo forme nálepky vlepenej zmluvnou stranou do cestovného pasu, cestovného dokladu alebo iného dokumentu, ktorý držiteľa oprávňuje na prechod hranice. Cudzincovi, na ktorého sa vzťahuje vízová povinnosť, umožňuje prezentovať sa na vonkajších hraniciach zmluvnej strany, ktorá vízum vydala, alebo na hraniciach inej zmluvnej strany, a v závislosti od typu víza požadovať tranzit alebo pobyt, pokiaľ boli splnené ďalšie podmienky tranzitu alebo vstupu.</t>
        </is>
      </c>
      <c r="CP232" s="2" t="inlineStr">
        <is>
          <t>enotni vizum|
schengenski vizum</t>
        </is>
      </c>
      <c r="CQ232" s="2" t="inlineStr">
        <is>
          <t>4|
4</t>
        </is>
      </c>
      <c r="CR232" s="2" t="inlineStr">
        <is>
          <t>|
admitted</t>
        </is>
      </c>
      <c r="CS232" t="inlineStr">
        <is>
          <t>Vizum za tranzit ali načrtovano bivanje, ki ne presega treh mesecev v katerem koli šestmesečnem obdobju, veljaven za celotno ozemlje držav članic Schengenskega sporazuma. [UE]</t>
        </is>
      </c>
      <c r="CT232" s="2" t="inlineStr">
        <is>
          <t>enhetlig visering</t>
        </is>
      </c>
      <c r="CU232" s="2" t="inlineStr">
        <is>
          <t>4</t>
        </is>
      </c>
      <c r="CV232" s="2" t="inlineStr">
        <is>
          <t/>
        </is>
      </c>
      <c r="CW232" t="inlineStr">
        <is>
          <t>Med enhetlig visering avses visering som gäller inom medlemsstaternas hela territorium.</t>
        </is>
      </c>
    </row>
    <row r="233">
      <c r="A233" s="1" t="str">
        <f>HYPERLINK("https://iate.europa.eu/entry/result/844167/all", "844167")</f>
        <v>844167</v>
      </c>
      <c r="B233" t="inlineStr">
        <is>
          <t>LAW</t>
        </is>
      </c>
      <c r="C233" t="inlineStr">
        <is>
          <t>LAW|international law</t>
        </is>
      </c>
      <c r="D233" t="inlineStr">
        <is>
          <t>no</t>
        </is>
      </c>
      <c r="E233" t="inlineStr">
        <is>
          <t/>
        </is>
      </c>
      <c r="F233" t="inlineStr">
        <is>
          <t/>
        </is>
      </c>
      <c r="G233" t="inlineStr">
        <is>
          <t/>
        </is>
      </c>
      <c r="H233" t="inlineStr">
        <is>
          <t/>
        </is>
      </c>
      <c r="I233" t="inlineStr">
        <is>
          <t/>
        </is>
      </c>
      <c r="J233" t="inlineStr">
        <is>
          <t/>
        </is>
      </c>
      <c r="K233" t="inlineStr">
        <is>
          <t/>
        </is>
      </c>
      <c r="L233" t="inlineStr">
        <is>
          <t/>
        </is>
      </c>
      <c r="M233" t="inlineStr">
        <is>
          <t/>
        </is>
      </c>
      <c r="N233" t="inlineStr">
        <is>
          <t/>
        </is>
      </c>
      <c r="O233" t="inlineStr">
        <is>
          <t/>
        </is>
      </c>
      <c r="P233" t="inlineStr">
        <is>
          <t/>
        </is>
      </c>
      <c r="Q233" t="inlineStr">
        <is>
          <t/>
        </is>
      </c>
      <c r="R233" s="2" t="inlineStr">
        <is>
          <t>Landaußengrenze</t>
        </is>
      </c>
      <c r="S233" s="2" t="inlineStr">
        <is>
          <t>3</t>
        </is>
      </c>
      <c r="T233" s="2" t="inlineStr">
        <is>
          <t/>
        </is>
      </c>
      <c r="U233" t="inlineStr">
        <is>
          <t>gemeinsame Landgrenze zwischen einem Mitgliedstaat und einem benachbarten Drittstaat</t>
        </is>
      </c>
      <c r="V233" t="inlineStr">
        <is>
          <t/>
        </is>
      </c>
      <c r="W233" t="inlineStr">
        <is>
          <t/>
        </is>
      </c>
      <c r="X233" t="inlineStr">
        <is>
          <t/>
        </is>
      </c>
      <c r="Y233" t="inlineStr">
        <is>
          <t/>
        </is>
      </c>
      <c r="Z233" s="2" t="inlineStr">
        <is>
          <t>external land border</t>
        </is>
      </c>
      <c r="AA233" s="2" t="inlineStr">
        <is>
          <t>1</t>
        </is>
      </c>
      <c r="AB233" s="2" t="inlineStr">
        <is>
          <t/>
        </is>
      </c>
      <c r="AC233" t="inlineStr">
        <is>
          <t/>
        </is>
      </c>
      <c r="AD233" t="inlineStr">
        <is>
          <t/>
        </is>
      </c>
      <c r="AE233" t="inlineStr">
        <is>
          <t/>
        </is>
      </c>
      <c r="AF233" t="inlineStr">
        <is>
          <t/>
        </is>
      </c>
      <c r="AG233" t="inlineStr">
        <is>
          <t/>
        </is>
      </c>
      <c r="AH233" t="inlineStr">
        <is>
          <t/>
        </is>
      </c>
      <c r="AI233" t="inlineStr">
        <is>
          <t/>
        </is>
      </c>
      <c r="AJ233" t="inlineStr">
        <is>
          <t/>
        </is>
      </c>
      <c r="AK233" t="inlineStr">
        <is>
          <t/>
        </is>
      </c>
      <c r="AL233" s="2" t="inlineStr">
        <is>
          <t>maaulkoraja</t>
        </is>
      </c>
      <c r="AM233" s="2" t="inlineStr">
        <is>
          <t>3</t>
        </is>
      </c>
      <c r="AN233" s="2" t="inlineStr">
        <is>
          <t/>
        </is>
      </c>
      <c r="AO233" t="inlineStr">
        <is>
          <t/>
        </is>
      </c>
      <c r="AP233" s="2" t="inlineStr">
        <is>
          <t>frontière terrestre extérieure</t>
        </is>
      </c>
      <c r="AQ233" s="2" t="inlineStr">
        <is>
          <t>3</t>
        </is>
      </c>
      <c r="AR233" s="2" t="inlineStr">
        <is>
          <t/>
        </is>
      </c>
      <c r="AS233" t="inlineStr">
        <is>
          <t/>
        </is>
      </c>
      <c r="AT233" t="inlineStr">
        <is>
          <t/>
        </is>
      </c>
      <c r="AU233" t="inlineStr">
        <is>
          <t/>
        </is>
      </c>
      <c r="AV233" t="inlineStr">
        <is>
          <t/>
        </is>
      </c>
      <c r="AW233" t="inlineStr">
        <is>
          <t/>
        </is>
      </c>
      <c r="AX233" t="inlineStr">
        <is>
          <t/>
        </is>
      </c>
      <c r="AY233" t="inlineStr">
        <is>
          <t/>
        </is>
      </c>
      <c r="AZ233" t="inlineStr">
        <is>
          <t/>
        </is>
      </c>
      <c r="BA233" t="inlineStr">
        <is>
          <t/>
        </is>
      </c>
      <c r="BB233" s="2" t="inlineStr">
        <is>
          <t>külső szárazföldi határ</t>
        </is>
      </c>
      <c r="BC233" s="2" t="inlineStr">
        <is>
          <t>4</t>
        </is>
      </c>
      <c r="BD233" s="2" t="inlineStr">
        <is>
          <t/>
        </is>
      </c>
      <c r="BE233" t="inlineStr">
        <is>
          <t>A tagállam és a szomszédos harmadik ország között található, közös szárazföldi határ.</t>
        </is>
      </c>
      <c r="BF233" t="inlineStr">
        <is>
          <t/>
        </is>
      </c>
      <c r="BG233" t="inlineStr">
        <is>
          <t/>
        </is>
      </c>
      <c r="BH233" t="inlineStr">
        <is>
          <t/>
        </is>
      </c>
      <c r="BI233" t="inlineStr">
        <is>
          <t/>
        </is>
      </c>
      <c r="BJ233" t="inlineStr">
        <is>
          <t/>
        </is>
      </c>
      <c r="BK233" t="inlineStr">
        <is>
          <t/>
        </is>
      </c>
      <c r="BL233" t="inlineStr">
        <is>
          <t/>
        </is>
      </c>
      <c r="BM233" t="inlineStr">
        <is>
          <t/>
        </is>
      </c>
      <c r="BN233" t="inlineStr">
        <is>
          <t/>
        </is>
      </c>
      <c r="BO233" t="inlineStr">
        <is>
          <t/>
        </is>
      </c>
      <c r="BP233" t="inlineStr">
        <is>
          <t/>
        </is>
      </c>
      <c r="BQ233" t="inlineStr">
        <is>
          <t/>
        </is>
      </c>
      <c r="BR233" t="inlineStr">
        <is>
          <t/>
        </is>
      </c>
      <c r="BS233" t="inlineStr">
        <is>
          <t/>
        </is>
      </c>
      <c r="BT233" t="inlineStr">
        <is>
          <t/>
        </is>
      </c>
      <c r="BU233" t="inlineStr">
        <is>
          <t/>
        </is>
      </c>
      <c r="BV233" s="2" t="inlineStr">
        <is>
          <t>landbuitengrens</t>
        </is>
      </c>
      <c r="BW233" s="2" t="inlineStr">
        <is>
          <t>3</t>
        </is>
      </c>
      <c r="BX233" s="2" t="inlineStr">
        <is>
          <t/>
        </is>
      </c>
      <c r="BY233" t="inlineStr">
        <is>
          <t/>
        </is>
      </c>
      <c r="BZ233" s="2" t="inlineStr">
        <is>
          <t>zewnętrzna granica lądowa</t>
        </is>
      </c>
      <c r="CA233" s="2" t="inlineStr">
        <is>
          <t>3</t>
        </is>
      </c>
      <c r="CB233" s="2" t="inlineStr">
        <is>
          <t/>
        </is>
      </c>
      <c r="CC233" t="inlineStr">
        <is>
          <t/>
        </is>
      </c>
      <c r="CD233" t="inlineStr">
        <is>
          <t/>
        </is>
      </c>
      <c r="CE233" t="inlineStr">
        <is>
          <t/>
        </is>
      </c>
      <c r="CF233" t="inlineStr">
        <is>
          <t/>
        </is>
      </c>
      <c r="CG233" t="inlineStr">
        <is>
          <t/>
        </is>
      </c>
      <c r="CH233" t="inlineStr">
        <is>
          <t/>
        </is>
      </c>
      <c r="CI233" t="inlineStr">
        <is>
          <t/>
        </is>
      </c>
      <c r="CJ233" t="inlineStr">
        <is>
          <t/>
        </is>
      </c>
      <c r="CK233" t="inlineStr">
        <is>
          <t/>
        </is>
      </c>
      <c r="CL233" s="2" t="inlineStr">
        <is>
          <t>vonkajšia pozemná hranica</t>
        </is>
      </c>
      <c r="CM233" s="2" t="inlineStr">
        <is>
          <t>3</t>
        </is>
      </c>
      <c r="CN233" s="2" t="inlineStr">
        <is>
          <t/>
        </is>
      </c>
      <c r="CO233" t="inlineStr">
        <is>
          <t>spoločná pozemná hranica medzi členským štátom a susednou treťou krajinou</t>
        </is>
      </c>
      <c r="CP233" t="inlineStr">
        <is>
          <t/>
        </is>
      </c>
      <c r="CQ233" t="inlineStr">
        <is>
          <t/>
        </is>
      </c>
      <c r="CR233" t="inlineStr">
        <is>
          <t/>
        </is>
      </c>
      <c r="CS233" t="inlineStr">
        <is>
          <t/>
        </is>
      </c>
      <c r="CT233" t="inlineStr">
        <is>
          <t/>
        </is>
      </c>
      <c r="CU233" t="inlineStr">
        <is>
          <t/>
        </is>
      </c>
      <c r="CV233" t="inlineStr">
        <is>
          <t/>
        </is>
      </c>
      <c r="CW233" t="inlineStr">
        <is>
          <t/>
        </is>
      </c>
    </row>
    <row r="234">
      <c r="A234" s="1" t="str">
        <f>HYPERLINK("https://iate.europa.eu/entry/result/3570852/all", "3570852")</f>
        <v>3570852</v>
      </c>
      <c r="B234" t="inlineStr">
        <is>
          <t>EUROPEAN UNION;SOCIAL QUESTIONS</t>
        </is>
      </c>
      <c r="C234" t="inlineStr">
        <is>
          <t>EUROPEAN UNION|European construction|EU relations;SOCIAL QUESTIONS|migration</t>
        </is>
      </c>
      <c r="D234" t="inlineStr">
        <is>
          <t>yes</t>
        </is>
      </c>
      <c r="E234" t="inlineStr">
        <is>
          <t/>
        </is>
      </c>
      <c r="F234" s="2" t="inlineStr">
        <is>
          <t>механизъм за суспендиране|
механизъм за суспендиране на безвизовия режим|
механизъм за временно суспендиране на освобождаването от изискването за виза</t>
        </is>
      </c>
      <c r="G234" s="2" t="inlineStr">
        <is>
          <t>3|
3|
3</t>
        </is>
      </c>
      <c r="H234" s="2" t="inlineStr">
        <is>
          <t xml:space="preserve">|
|
</t>
        </is>
      </c>
      <c r="I234" t="inlineStr">
        <is>
          <t>- механизъм за суспендиране на освобождаването от изискването за притежаване на виза &lt;a href="/entry/result/869807/all" id="ENTRY_TO_ENTRY_CONVERTER" target="_blank"&gt;IATE:869807&lt;/a&gt; за граждани на трета държава при извънредна ситуация, изискваща спешна реакция от страна на Съюза&lt;br&gt;- механизъм за суспендиране на безвизов режим с някоя трета държава при ситуация, изискваща спешна реакция (засилен вариант на горния механизъм)</t>
        </is>
      </c>
      <c r="J234" s="2" t="inlineStr">
        <is>
          <t>mechanismus pro pozastavení zrušení vízové povinnosti|
mechanismus pozastavení</t>
        </is>
      </c>
      <c r="K234" s="2" t="inlineStr">
        <is>
          <t>3|
3</t>
        </is>
      </c>
      <c r="L234" s="2" t="inlineStr">
        <is>
          <t xml:space="preserve">|
</t>
        </is>
      </c>
      <c r="M234" t="inlineStr">
        <is>
          <t>mechanismus, který v případě mimořádné situace umožní dočasně pozastavit &lt;i&gt;osvobození od vízové povinnosti &lt;/i&gt; [ &lt;a href="/entry/result/780565/all" id="ENTRY_TO_ENTRY_CONVERTER" target="_blank"&gt;IATE:780565&lt;/a&gt; ] pro &lt;i&gt;třetí zemi &lt;/i&gt; [ &lt;a href="/entry/result/768108/all" id="ENTRY_TO_ENTRY_CONVERTER" target="_blank"&gt;IATE:768108&lt;/a&gt; ] uvedenou v příloze II nařízení (ES) č. 539/2001</t>
        </is>
      </c>
      <c r="N234" s="2" t="inlineStr">
        <is>
          <t>suspensionsmekanisme|
mekanisme til suspension af visumfritagelsen</t>
        </is>
      </c>
      <c r="O234" s="2" t="inlineStr">
        <is>
          <t>4|
4</t>
        </is>
      </c>
      <c r="P234" s="2" t="inlineStr">
        <is>
          <t xml:space="preserve">|
</t>
        </is>
      </c>
      <c r="Q234" t="inlineStr">
        <is>
          <t>mekanisme til midlertidig suspension i en nødsituation af visumfritagelsen for et tredjeland</t>
        </is>
      </c>
      <c r="R234" s="2" t="inlineStr">
        <is>
          <t>Mechanismus zur vorübergehenden Aussetzung der Befreiung von der Visumpflicht|
Aussetzungsmechanismus</t>
        </is>
      </c>
      <c r="S234" s="2" t="inlineStr">
        <is>
          <t>3|
3</t>
        </is>
      </c>
      <c r="T234" s="2" t="inlineStr">
        <is>
          <t xml:space="preserve">|
</t>
        </is>
      </c>
      <c r="U234" t="inlineStr">
        <is>
          <t>Regelung, die es der EU erlaubt, im Fall eines plötzlichen und erheblichen Anstiegs irregulärer Migration aus einem Drittstaat zeitweise wieder eine Visumpflicht &lt;a href="/entry/result/869807/all" id="ENTRY_TO_ENTRY_CONVERTER" target="_blank"&gt;IATE:869807&lt;/a&gt; für Bürger dieses Staates zu verhängen</t>
        </is>
      </c>
      <c r="V234" s="2" t="inlineStr">
        <is>
          <t>μηχανισμός αναστολής|
μηχανισμός αναστολής της απαλλαγής από την υποχρέωση θεώρησης|
μηχανισμός για την προσωρινή αναστολή της απαλλαγής από την υποχρέωση θεώρησης</t>
        </is>
      </c>
      <c r="W234" s="2" t="inlineStr">
        <is>
          <t>2|
3|
3</t>
        </is>
      </c>
      <c r="X234" s="2" t="inlineStr">
        <is>
          <t xml:space="preserve">|
|
</t>
        </is>
      </c>
      <c r="Y234" t="inlineStr">
        <is>
          <t/>
        </is>
      </c>
      <c r="Z234" s="2" t="inlineStr">
        <is>
          <t>visa waiver suspension mechanism|
mechanism for the temporary suspension of the exemption from the visa requirement|
mechanism for the temporary suspension of the exemption from the visa requirement|
temporary suspension of the exemption from the visa requirement for a third country|
temporary visa waiver suspension mechanism|
visa waiver suspension mechanism|
suspension mechanism|
visa suspension mechanism|
visa waiver temporary suspension mechanism</t>
        </is>
      </c>
      <c r="AA234" s="2" t="inlineStr">
        <is>
          <t>1|
3|
1|
1|
1|
3|
3|
1|
1</t>
        </is>
      </c>
      <c r="AB234" s="2" t="inlineStr">
        <is>
          <t xml:space="preserve">|
|
|
|
|
|
|
|
</t>
        </is>
      </c>
      <c r="AC234" t="inlineStr">
        <is>
          <t>mechanism for the temporary suspension, in an emergency situation, of the &lt;i&gt;exemption from the visa requirement &lt;/i&gt;[ &lt;a href="/entry/result/780565/all" id="ENTRY_TO_ENTRY_CONVERTER" target="_blank"&gt;IATE:780565&lt;/a&gt; ] for a &lt;i&gt;third country&lt;/i&gt; [ &lt;a href="/entry/result/768108/all" id="ENTRY_TO_ENTRY_CONVERTER" target="_blank"&gt;IATE:768108&lt;/a&gt; ]</t>
        </is>
      </c>
      <c r="AD234" s="2" t="inlineStr">
        <is>
          <t>mecanismo de suspensión|
mecanismo para la suspensión temporal de la exención de la exigencia de visado</t>
        </is>
      </c>
      <c r="AE234" s="2" t="inlineStr">
        <is>
          <t>4|
3</t>
        </is>
      </c>
      <c r="AF234" s="2" t="inlineStr">
        <is>
          <t xml:space="preserve">|
</t>
        </is>
      </c>
      <c r="AG234" t="inlineStr">
        <is>
          <t>Mecanismo conforme al que puede suspenderse de forma temporal la exención de la obligación de visado para determinadas categorías de nacionales de un tercer país en determinadas situaciones de emergencia y como último recurso. Puede ser activado por cualquier Estado miembro mediante notificación a la Comisión.</t>
        </is>
      </c>
      <c r="AH234" s="2" t="inlineStr">
        <is>
          <t>peatamise kord|
peatamiskord|
viisanõudest vabastamise ajutise peatamise kord</t>
        </is>
      </c>
      <c r="AI234" s="2" t="inlineStr">
        <is>
          <t>3|
3|
3</t>
        </is>
      </c>
      <c r="AJ234" s="2" t="inlineStr">
        <is>
          <t xml:space="preserve">|
|
</t>
        </is>
      </c>
      <c r="AK234" t="inlineStr">
        <is>
          <t>kolmanda riigiga kehtestatud viisanõudest vabastamise ajutise peatamise kord /.../, juhul kui esineb erakorraline olukord ja vähemalt ühe liikmesriigi abistamiseks on tarvis kiiresti reageerida, ning võttes arvesse erakorralise olukorra üldist mõju liidule tervikuna</t>
        </is>
      </c>
      <c r="AL234" s="2" t="inlineStr">
        <is>
          <t>mekanismi viisumivapauden keskeyttämiseksi tilapäisesti|
keskeyttämismekanismi|
viisumivapauden keskeyttämismekanismi</t>
        </is>
      </c>
      <c r="AM234" s="2" t="inlineStr">
        <is>
          <t>3|
3|
3</t>
        </is>
      </c>
      <c r="AN234" s="2" t="inlineStr">
        <is>
          <t xml:space="preserve">|
|
</t>
        </is>
      </c>
      <c r="AO234" t="inlineStr">
        <is>
          <t>mekanismi viisumivapauden keskeyttämiseksi tilapäisesti kolmannen maan osalta hätätilanteessa</t>
        </is>
      </c>
      <c r="AP234" s="2" t="inlineStr">
        <is>
          <t>mécanisme de suspension|
mécanisme de suspension de l'exemption de visa|
mécanisme de suspension temporaire de l'exemption de l'obligation de visa</t>
        </is>
      </c>
      <c r="AQ234" s="2" t="inlineStr">
        <is>
          <t>3|
3|
3</t>
        </is>
      </c>
      <c r="AR234" s="2" t="inlineStr">
        <is>
          <t xml:space="preserve">|
|
</t>
        </is>
      </c>
      <c r="AS234" t="inlineStr">
        <is>
          <t>mécanisme permettant, en cas de situation d'urgence, de suspendre temporairement l'exemption de l'obligation de visa en faveur d'un pays tiers</t>
        </is>
      </c>
      <c r="AT234" s="2" t="inlineStr">
        <is>
          <t>sásra lena gcuirtear tarscaoileadh víosaí ar fionraí|
sásra chun an díolúine ón gceanglas víosa a fhionraí go sealadach|
sásra fionraíochta</t>
        </is>
      </c>
      <c r="AU234" s="2" t="inlineStr">
        <is>
          <t>3|
2|
3</t>
        </is>
      </c>
      <c r="AV234" s="2" t="inlineStr">
        <is>
          <t xml:space="preserve">|
|
</t>
        </is>
      </c>
      <c r="AW234" t="inlineStr">
        <is>
          <t/>
        </is>
      </c>
      <c r="AX234" s="2" t="inlineStr">
        <is>
          <t>mehanizam suspenzije</t>
        </is>
      </c>
      <c r="AY234" s="2" t="inlineStr">
        <is>
          <t>3</t>
        </is>
      </c>
      <c r="AZ234" s="2" t="inlineStr">
        <is>
          <t/>
        </is>
      </c>
      <c r="BA234" t="inlineStr">
        <is>
          <t>mehanizam privremene suspenzije izuzeća od obveze posjedovanja vize za treću zemlju u izvanrednoj situaciji</t>
        </is>
      </c>
      <c r="BB234" s="2" t="inlineStr">
        <is>
          <t>vízummentesség-felfüggesztési mechanizmus|
felfüggesztési mechanizmus</t>
        </is>
      </c>
      <c r="BC234" s="2" t="inlineStr">
        <is>
          <t>4|
4</t>
        </is>
      </c>
      <c r="BD234" s="2" t="inlineStr">
        <is>
          <t xml:space="preserve">|
</t>
        </is>
      </c>
      <c r="BE234" t="inlineStr">
        <is>
          <t>a vízumkötelezettség alóli mentességet [ &lt;a href="/entry/result/780565/all" id="ENTRY_TO_ENTRY_CONVERTER" target="_blank"&gt;IATE:780565&lt;/a&gt; ] élvező harmadik országbeli [ &lt;a href="/entry/result/768108/all" id="ENTRY_TO_ENTRY_CONVERTER" target="_blank"&gt;IATE:768108&lt;/a&gt; ] állampolgárok ilyen mentességének ideiglenes felfüggesztése szükséghelyzetben</t>
        </is>
      </c>
      <c r="BF234" s="2" t="inlineStr">
        <is>
          <t>meccanismo di sospensione|
meccanismo di sospensione dell’esenzione dal visto|
meccanismo per sospendere in via temporanea l'esenzione dall'obbligo del visto</t>
        </is>
      </c>
      <c r="BG234" s="2" t="inlineStr">
        <is>
          <t>3|
3|
3</t>
        </is>
      </c>
      <c r="BH234" s="2" t="inlineStr">
        <is>
          <t xml:space="preserve">|
|
</t>
        </is>
      </c>
      <c r="BI234" t="inlineStr">
        <is>
          <t>meccanismo per la sospensione temporanea, in una situazione di emergenza, dell'esenzione dall'obbligo del visto per i cittadini di un paese terzo</t>
        </is>
      </c>
      <c r="BJ234" s="2" t="inlineStr">
        <is>
          <t>bevizio režimo sustabdymo mechanizmas|
vizos reikalavimo netaikymo sustabdymo mechanizmas|
sustabdymo mechanizmas</t>
        </is>
      </c>
      <c r="BK234" s="2" t="inlineStr">
        <is>
          <t>3|
2|
3</t>
        </is>
      </c>
      <c r="BL234" s="2" t="inlineStr">
        <is>
          <t xml:space="preserve">|
|
</t>
        </is>
      </c>
      <c r="BM234" t="inlineStr">
        <is>
          <t>mechanizmas, kurį taikant būtų galima ekstremaliosios situacijos atveju laikinai sustabdyti vizos reikalavimo netaikymą trečiajai šaliai</t>
        </is>
      </c>
      <c r="BN234" s="2" t="inlineStr">
        <is>
          <t>apturēšanas mehānisms|
vīzu režīma atcelšanas apturēšanas mehānisms|
mehānisms atbrīvojuma no vīzas prasības apturēšanai uz laiku</t>
        </is>
      </c>
      <c r="BO234" s="2" t="inlineStr">
        <is>
          <t>2|
2|
2</t>
        </is>
      </c>
      <c r="BP234" s="2" t="inlineStr">
        <is>
          <t xml:space="preserve">|
|
</t>
        </is>
      </c>
      <c r="BQ234" t="inlineStr">
        <is>
          <t>mehānisms tam, lai ārkārtas situācijā attiecībā uz trešās valsts pilsoņiem uz laiku apturētu atbrīvojumu no vīzas prasības</t>
        </is>
      </c>
      <c r="BR234" s="2" t="inlineStr">
        <is>
          <t>mekkaniżmu ta' sospensjoni tal-eżenzjoni mill-ħtieġa ta' viża|
mekkaniżmu ta' sospensjoni|
mekkaniżmu ta' sospensjoni tal-eżenzjoni ta' viża</t>
        </is>
      </c>
      <c r="BS234" s="2" t="inlineStr">
        <is>
          <t>3|
3|
3</t>
        </is>
      </c>
      <c r="BT234" s="2" t="inlineStr">
        <is>
          <t xml:space="preserve">|
|
</t>
        </is>
      </c>
      <c r="BU234" t="inlineStr">
        <is>
          <t>mekkaniżmu li jippermetti sospensjoni temporanja, f'każ ta' sitwazzjoni ta' emerġenza, tal-eżenzjoni mir-rekwiżit ta' viża [ &lt;a href="/entry/result/780565/all" id="ENTRY_TO_ENTRY_CONVERTER" target="_blank"&gt;IATE:780565&lt;/a&gt; ] għal pajjiż terz [ &lt;a href="/entry/result/768108/all" id="ENTRY_TO_ENTRY_CONVERTER" target="_blank"&gt;IATE:768108&lt;/a&gt; ]</t>
        </is>
      </c>
      <c r="BV234" s="2" t="inlineStr">
        <is>
          <t>opschortingsmechanisme|
mechanisme voor de tijdelijke opschorting van de vrijstelling van de visumplicht|
opschortingsmechanisme voor de vrijstelling van de visumplicht</t>
        </is>
      </c>
      <c r="BW234" s="2" t="inlineStr">
        <is>
          <t>3|
2|
2</t>
        </is>
      </c>
      <c r="BX234" s="2" t="inlineStr">
        <is>
          <t xml:space="preserve">|
|
</t>
        </is>
      </c>
      <c r="BY234" t="inlineStr">
        <is>
          <t>een mechanisme waarbij, in een noodsituatie, de vrijstelling van de visumplicht voor bepaalde derde landen tijdelijk kan worden opgeschort</t>
        </is>
      </c>
      <c r="BZ234" s="2" t="inlineStr">
        <is>
          <t>mechanizm zawieszający|
mechanizm zawieszający zwolnienie z obowiązku wizowego</t>
        </is>
      </c>
      <c r="CA234" s="2" t="inlineStr">
        <is>
          <t>3|
3</t>
        </is>
      </c>
      <c r="CB234" s="2" t="inlineStr">
        <is>
          <t xml:space="preserve">|
</t>
        </is>
      </c>
      <c r="CC234" t="inlineStr">
        <is>
          <t>mechanizm pozwalający na tymczasowe zawieszenie zwolnienia z obowiązku wizowego obywateli państwa trzeciego wymienionego w załączniku II do rozporządzenia (WE) nr 539/2001</t>
        </is>
      </c>
      <c r="CD234" s="2" t="inlineStr">
        <is>
          <t>mecanismo para a suspensão temporária da isenção da obrigação de visto|
mecanismo de suspensão</t>
        </is>
      </c>
      <c r="CE234" s="2" t="inlineStr">
        <is>
          <t>3|
3</t>
        </is>
      </c>
      <c r="CF234" s="2" t="inlineStr">
        <is>
          <t xml:space="preserve">|
</t>
        </is>
      </c>
      <c r="CG234" t="inlineStr">
        <is>
          <t>No contexto da política de vistos, mecanismo que permite suspender temporariamente a isenção de visto para os nacionais de um país terceiro em situações de emergência.</t>
        </is>
      </c>
      <c r="CH234" s="2" t="inlineStr">
        <is>
          <t>mecanism de suspendare|
mecanism de suspendare a exonerării de obligația de a deține viză|
mecanism privind suspendarea temporară a exceptării de la obligativitatea vizelor</t>
        </is>
      </c>
      <c r="CI234" s="2" t="inlineStr">
        <is>
          <t>3|
3|
3</t>
        </is>
      </c>
      <c r="CJ234" s="2" t="inlineStr">
        <is>
          <t xml:space="preserve">|
|
</t>
        </is>
      </c>
      <c r="CK234" t="inlineStr">
        <is>
          <t>mecanism pentru suspendarea temporară, într-o situație de urgență, a exceptării de la obligativitatea vizelor pentru o țară terță &lt;a href="/entry/result/768108/all" id="ENTRY_TO_ENTRY_CONVERTER" target="_blank"&gt;IATE:768108&lt;/a&gt;</t>
        </is>
      </c>
      <c r="CL234" s="2" t="inlineStr">
        <is>
          <t>mechanizmus dočasného pozastavenia oslobodenia od vízovej povinnosti|
mechanizmus pozastavenia oslobodenia od vízovej povinnosti|
mechanizmus pozastavenia</t>
        </is>
      </c>
      <c r="CM234" s="2" t="inlineStr">
        <is>
          <t>3|
3|
3</t>
        </is>
      </c>
      <c r="CN234" s="2" t="inlineStr">
        <is>
          <t xml:space="preserve">|
|
</t>
        </is>
      </c>
      <c r="CO234" t="inlineStr">
        <is>
          <t>mechanizmus, ktorý predstavuje krajné riešenie v núdzových situáciách a dočasne sa ním pozastaví oslobodenie od vízovej povinnosti pre štátnych príslušníkov tretích krajín (uvedených v prílohe II k nariadeniu (ES) č. 539/2001)</t>
        </is>
      </c>
      <c r="CP234" s="2" t="inlineStr">
        <is>
          <t>mehanizem zadržanja</t>
        </is>
      </c>
      <c r="CQ234" s="2" t="inlineStr">
        <is>
          <t>3</t>
        </is>
      </c>
      <c r="CR234" s="2" t="inlineStr">
        <is>
          <t/>
        </is>
      </c>
      <c r="CS234" t="inlineStr">
        <is>
          <t>mehanizem za začasno zadržanje izvezetja iz vizumske obveznosti</t>
        </is>
      </c>
      <c r="CT234" s="2" t="inlineStr">
        <is>
          <t>upphävandemekanism</t>
        </is>
      </c>
      <c r="CU234" s="2" t="inlineStr">
        <is>
          <t>3</t>
        </is>
      </c>
      <c r="CV234" s="2" t="inlineStr">
        <is>
          <t/>
        </is>
      </c>
      <c r="CW234" t="inlineStr">
        <is>
          <t/>
        </is>
      </c>
    </row>
    <row r="235">
      <c r="A235" s="1" t="str">
        <f>HYPERLINK("https://iate.europa.eu/entry/result/3535925/all", "3535925")</f>
        <v>3535925</v>
      </c>
      <c r="B235" t="inlineStr">
        <is>
          <t>SOCIAL QUESTIONS</t>
        </is>
      </c>
      <c r="C235" t="inlineStr">
        <is>
          <t>SOCIAL QUESTIONS|migration</t>
        </is>
      </c>
      <c r="D235" t="inlineStr">
        <is>
          <t>yes</t>
        </is>
      </c>
      <c r="E235" t="inlineStr">
        <is>
          <t/>
        </is>
      </c>
      <c r="F235" s="2" t="inlineStr">
        <is>
          <t>режим за местен граничен трафик</t>
        </is>
      </c>
      <c r="G235" s="2" t="inlineStr">
        <is>
          <t>4</t>
        </is>
      </c>
      <c r="H235" s="2" t="inlineStr">
        <is>
          <t/>
        </is>
      </c>
      <c r="I235" t="inlineStr">
        <is>
          <t>изключение от общите правила, регулиращи граничния контрол на лица, преминаващи външните граници на държавите членки на Европейския съюз, които са определени в Регламент (ЕО) № 562/2006 на Европейския парламент и на Съвета от 15 март 2006 г. за създаване на кодекс на Общността за режима на движение на лица през границите („Кодекс на шенгенските граници“) [при] редовно преминаване на външната сухопътна граница от жители на граничен район с цел престой в граничен район, например със социална, културна или обоснована икономическа цел или поради семейни причини, за срок, който не надвишава определен[…] максимален срок.</t>
        </is>
      </c>
      <c r="J235" s="2" t="inlineStr">
        <is>
          <t>režim malého pohraničního styku</t>
        </is>
      </c>
      <c r="K235" s="2" t="inlineStr">
        <is>
          <t>3</t>
        </is>
      </c>
      <c r="L235" s="2" t="inlineStr">
        <is>
          <t/>
        </is>
      </c>
      <c r="M235" t="inlineStr">
        <is>
          <t>soubor pravidel zavedených členskými státy EU v souladu s nařízením o malém pohraničním styku, kterými se upravuje pravidelné překračování vnějších pozemních hranic členských států EU obyvateli pohraničních oblastí za účelem jejich pobytu v pohraniční oblasti, například z důvodu sociálních, kulturních nebo opodstatněných hospodářských zájmů nebo rodinných vazeb</t>
        </is>
      </c>
      <c r="N235" s="2" t="inlineStr">
        <is>
          <t>ordning for lokal grænsetrafik</t>
        </is>
      </c>
      <c r="O235" s="2" t="inlineStr">
        <is>
          <t>3</t>
        </is>
      </c>
      <c r="P235" s="2" t="inlineStr">
        <is>
          <t/>
        </is>
      </c>
      <c r="Q235" t="inlineStr">
        <is>
          <t>undtagelse fra de generelle regler for grænsekontrol af personer, der passerer EU-medlemsstaternes ydre grænser, som gør det muligt for indbyggere i grænseområdet i et naboland regelmæssigt at passere en ydre landgrænse med henblik på ophold i grænseområdet, f.eks. af sociale, kulturelle eller dokumenterede økonomiske årsager eller af familieårsager</t>
        </is>
      </c>
      <c r="R235" s="2" t="inlineStr">
        <is>
          <t>Regelung für den kleinen Grenzverkehr</t>
        </is>
      </c>
      <c r="S235" s="2" t="inlineStr">
        <is>
          <t>3</t>
        </is>
      </c>
      <c r="T235" s="2" t="inlineStr">
        <is>
          <t/>
        </is>
      </c>
      <c r="U235" t="inlineStr">
        <is>
          <t/>
        </is>
      </c>
      <c r="V235" s="2" t="inlineStr">
        <is>
          <t>καθεστώς τοπικής διασυνοριακής κυκλοφορίας</t>
        </is>
      </c>
      <c r="W235" s="2" t="inlineStr">
        <is>
          <t>3</t>
        </is>
      </c>
      <c r="X235" s="2" t="inlineStr">
        <is>
          <t/>
        </is>
      </c>
      <c r="Y235" t="inlineStr">
        <is>
          <t>καθεστώς σχετικά με την τακτική διέλευση εξωτερικών χερσαίων συνόρων από κατοίκους παραμεθόριων περιοχών, για τη διαμονή τους στην παραμεθόρια περιοχή, π.χ. για κοινωνικούς, πολιτιστικούς ή αιτιολογημένουςοικονομικούς λόγους, μεταξύ άλλων, ή για οικογενειακούς λόγους, για χρονική διάρκεια η οποία δεν μπορεί να υπερβεί την προβλεπόμενη από τη σχετική νομοθετική πράξη της ΕΕ</t>
        </is>
      </c>
      <c r="Z235" s="2" t="inlineStr">
        <is>
          <t>local border traffic regime</t>
        </is>
      </c>
      <c r="AA235" s="2" t="inlineStr">
        <is>
          <t>3</t>
        </is>
      </c>
      <c r="AB235" s="2" t="inlineStr">
        <is>
          <t/>
        </is>
      </c>
      <c r="AC235" t="inlineStr">
        <is>
          <t>set of rules, implemented by EU Member States in accordance with the Local Border Traffic Regulation [ &lt;a href="http://eur-lex.europa.eu/legal-content/EN/TXT/?uri=CELEX:32006R1931" target="_blank"&gt;CELEX:32006R1931/EN&lt;/a&gt; ], governing regular crossings of the external land border of a Member State by border residents, for a stay in the border area, on social, cultural or economic grounds</t>
        </is>
      </c>
      <c r="AD235" s="2" t="inlineStr">
        <is>
          <t>régimen de tráfico fronterizo menor</t>
        </is>
      </c>
      <c r="AE235" s="2" t="inlineStr">
        <is>
          <t>3</t>
        </is>
      </c>
      <c r="AF235" s="2" t="inlineStr">
        <is>
          <t/>
        </is>
      </c>
      <c r="AG235" t="inlineStr">
        <is>
          <t>Régimen que permite, con caracter excepcional con respecto al Código comunitario de normas para el cruce de personas por las fronteras (Código de fronteras Schengen), la instauración de acuerdos bilaterales destinados a que los residentes fronterizos puedan beneficiarse de una serie de ventajas cuando crucen las fronteras terrestres exteriores de los Estados miembros.</t>
        </is>
      </c>
      <c r="AH235" s="2" t="inlineStr">
        <is>
          <t>kohaliku piiriliikluse kord</t>
        </is>
      </c>
      <c r="AI235" s="2" t="inlineStr">
        <is>
          <t>3</t>
        </is>
      </c>
      <c r="AJ235" s="2" t="inlineStr">
        <is>
          <t/>
        </is>
      </c>
      <c r="AK235" t="inlineStr">
        <is>
          <t>piirialade elanike jaoks kehtestatud eeskirjad naaberliikmesriigi maismaa välispiiri ületamiseks kooskõlas Euroopa Parlamendi ja nõukogu määrusega (EÜ) nr 1931/2006 [ &lt;a href="http://eur-lex.europa.eu/legal-content/ET/TXT/?uri=CELEX:32006R1931" target="_blank"&gt;CELEX:32006R1931/ET&lt;/a&gt; ]</t>
        </is>
      </c>
      <c r="AL235" s="2" t="inlineStr">
        <is>
          <t>paikallista rajaliikennettä koskeva järjestely</t>
        </is>
      </c>
      <c r="AM235" s="2" t="inlineStr">
        <is>
          <t>3</t>
        </is>
      </c>
      <c r="AN235" s="2" t="inlineStr">
        <is>
          <t/>
        </is>
      </c>
      <c r="AO235" t="inlineStr">
        <is>
          <t/>
        </is>
      </c>
      <c r="AP235" s="2" t="inlineStr">
        <is>
          <t>régime propre au petit trafic frontalier</t>
        </is>
      </c>
      <c r="AQ235" s="2" t="inlineStr">
        <is>
          <t>3</t>
        </is>
      </c>
      <c r="AR235" s="2" t="inlineStr">
        <is>
          <t/>
        </is>
      </c>
      <c r="AS235" t="inlineStr">
        <is>
          <t>ensemble de règles régissant le franchissement régulier, fréquent et pour des raisons sociales, culturelles ou économiques légitimes d’une frontière extérieure de l'Union européenne par des ressortissants de pays tiers voisins résidant dans les zones frontalières avec l’Union</t>
        </is>
      </c>
      <c r="AT235" s="2" t="inlineStr">
        <is>
          <t>córas an tráchta teorann áitiúil</t>
        </is>
      </c>
      <c r="AU235" s="2" t="inlineStr">
        <is>
          <t>3</t>
        </is>
      </c>
      <c r="AV235" s="2" t="inlineStr">
        <is>
          <t/>
        </is>
      </c>
      <c r="AW235" t="inlineStr">
        <is>
          <t/>
        </is>
      </c>
      <c r="AX235" t="inlineStr">
        <is>
          <t/>
        </is>
      </c>
      <c r="AY235" t="inlineStr">
        <is>
          <t/>
        </is>
      </c>
      <c r="AZ235" t="inlineStr">
        <is>
          <t/>
        </is>
      </c>
      <c r="BA235" t="inlineStr">
        <is>
          <t/>
        </is>
      </c>
      <c r="BB235" s="2" t="inlineStr">
        <is>
          <t>kishatárforgalmi rendszer</t>
        </is>
      </c>
      <c r="BC235" s="2" t="inlineStr">
        <is>
          <t>4</t>
        </is>
      </c>
      <c r="BD235" s="2" t="inlineStr">
        <is>
          <t/>
        </is>
      </c>
      <c r="BE235" t="inlineStr">
        <is>
          <t>határ menti lakosokra érvényes rendszer, amelyben kishatárforgalmi engedéllyel [ &lt;a href="/entry/result/3535924/all" id="ENTRY_TO_ENTRY_CONVERTER" target="_blank"&gt;IATE:3535924&lt;/a&gt; ] be- és kiléptetőbélyegző elhelyezése nélkül lépheti át a lakos a szomszédos tagállam külső szárazföldi határát, majd ezt követően ott maximum három hónapig tartózkodhat</t>
        </is>
      </c>
      <c r="BF235" s="2" t="inlineStr">
        <is>
          <t>regime di traffico frontaliero locale</t>
        </is>
      </c>
      <c r="BG235" s="2" t="inlineStr">
        <is>
          <t>3</t>
        </is>
      </c>
      <c r="BH235" s="2" t="inlineStr">
        <is>
          <t/>
        </is>
      </c>
      <c r="BI235" t="inlineStr">
        <is>
          <t>deroga alle regole generali relative ai controlli sulle persone all'atto dell'attraversamento delle frontiere esterne degli Stati membri relativa al passaggio regolare della frontiera terrestre esterna da parte di residenti frontalieri per soggiornare in una zona di frontiera, dovuto, ad esempio, a motivi sociali, culturali o economici comprovati ovvero a legami familiari e per un periodo non superiore a determinati limiti temporali stabiliti</t>
        </is>
      </c>
      <c r="BJ235" s="2" t="inlineStr">
        <is>
          <t>vietinio eismo per sieną režimas</t>
        </is>
      </c>
      <c r="BK235" s="2" t="inlineStr">
        <is>
          <t>4</t>
        </is>
      </c>
      <c r="BL235" s="2" t="inlineStr">
        <is>
          <t/>
        </is>
      </c>
      <c r="BM235" t="inlineStr">
        <is>
          <t>reguliaraus pasienio gyventojų judėjimo kertant išorinę sausumos sieną tvarka, nustatyta Europos Parlamento ir Tarybos reglamentu (EB) Nr. 1931/2006</t>
        </is>
      </c>
      <c r="BN235" s="2" t="inlineStr">
        <is>
          <t>vietējās pierobežas satiksmes režīms</t>
        </is>
      </c>
      <c r="BO235" s="2" t="inlineStr">
        <is>
          <t>3</t>
        </is>
      </c>
      <c r="BP235" s="2" t="inlineStr">
        <is>
          <t/>
        </is>
      </c>
      <c r="BQ235" t="inlineStr">
        <is>
          <t>noteikumu kopums, ko saskaņā ar Eiropas Parlamenta un Padomes Regulu (EK) Nr. 1931/2006 izveido un piemēro regulārai ārējās sauszemes robežas šķērsošanai, ko veic pierobežas iedzīvotāji, lai uzturētos pierobežā, piemēram, sociālu, ar kultūru saistītu, pamatotu ekonomisku vai ģimenes iemeslu dēļ</t>
        </is>
      </c>
      <c r="BR235" s="2" t="inlineStr">
        <is>
          <t>reġim tat-traffiku lokali tal-fruntiera</t>
        </is>
      </c>
      <c r="BS235" s="2" t="inlineStr">
        <is>
          <t>3</t>
        </is>
      </c>
      <c r="BT235" s="2" t="inlineStr">
        <is>
          <t/>
        </is>
      </c>
      <c r="BU235" t="inlineStr">
        <is>
          <t>deroga mir-regoli ġenerali dwar il-kontroll fil-fruntiera ta' persuni li jaqsmu l-fruntieri esterni tal-Istati Membri tal-Unjoni Ewropea (Kodiċi tal-Fruntieri ta' Schengen)</t>
        </is>
      </c>
      <c r="BV235" s="2" t="inlineStr">
        <is>
          <t>regeling inzake klein grensverkeer</t>
        </is>
      </c>
      <c r="BW235" s="2" t="inlineStr">
        <is>
          <t>3</t>
        </is>
      </c>
      <c r="BX235" s="2" t="inlineStr">
        <is>
          <t/>
        </is>
      </c>
      <c r="BY235" t="inlineStr">
        <is>
          <t/>
        </is>
      </c>
      <c r="BZ235" s="2" t="inlineStr">
        <is>
          <t>zasady małego ruchu granicznego</t>
        </is>
      </c>
      <c r="CA235" s="2" t="inlineStr">
        <is>
          <t>3</t>
        </is>
      </c>
      <c r="CB235" s="2" t="inlineStr">
        <is>
          <t/>
        </is>
      </c>
      <c r="CC235" t="inlineStr">
        <is>
          <t/>
        </is>
      </c>
      <c r="CD235" s="2" t="inlineStr">
        <is>
          <t>regime de pequeno tráfego fronteiriço</t>
        </is>
      </c>
      <c r="CE235" s="2" t="inlineStr">
        <is>
          <t>3</t>
        </is>
      </c>
      <c r="CF235" s="2" t="inlineStr">
        <is>
          <t/>
        </is>
      </c>
      <c r="CG235" t="inlineStr">
        <is>
          <t/>
        </is>
      </c>
      <c r="CH235" s="2" t="inlineStr">
        <is>
          <t>regim specific micului trafic de frontieră</t>
        </is>
      </c>
      <c r="CI235" s="2" t="inlineStr">
        <is>
          <t>3</t>
        </is>
      </c>
      <c r="CJ235" s="2" t="inlineStr">
        <is>
          <t/>
        </is>
      </c>
      <c r="CK235" t="inlineStr">
        <is>
          <t>derogare de la normele generale de reglementare a controlului persoanelor la frontierele externe ale statelor membre ale Uniunii Europene, care sunt prevăzute în Regulamentul (CE) nr. 562/2006 al Parlamentului European și al Consiliului din 15 martie 2006 de instituire a unui Cod Comunitar privind regimul de trecere a frontierelor de către persoane (Codul Frontierelor Schengen)</t>
        </is>
      </c>
      <c r="CL235" s="2" t="inlineStr">
        <is>
          <t>režim malého pohraničného styku</t>
        </is>
      </c>
      <c r="CM235" s="2" t="inlineStr">
        <is>
          <t>3</t>
        </is>
      </c>
      <c r="CN235" s="2" t="inlineStr">
        <is>
          <t/>
        </is>
      </c>
      <c r="CO235" t="inlineStr">
        <is>
          <t/>
        </is>
      </c>
      <c r="CP235" s="2" t="inlineStr">
        <is>
          <t>režim obmejnega prometa</t>
        </is>
      </c>
      <c r="CQ235" s="2" t="inlineStr">
        <is>
          <t>3</t>
        </is>
      </c>
      <c r="CR235" s="2" t="inlineStr">
        <is>
          <t/>
        </is>
      </c>
      <c r="CS235" t="inlineStr">
        <is>
          <t/>
        </is>
      </c>
      <c r="CT235" s="2" t="inlineStr">
        <is>
          <t>ordning för lokal gränstrafik</t>
        </is>
      </c>
      <c r="CU235" s="2" t="inlineStr">
        <is>
          <t>3</t>
        </is>
      </c>
      <c r="CV235" s="2" t="inlineStr">
        <is>
          <t/>
        </is>
      </c>
      <c r="CW235" t="inlineStr">
        <is>
          <t>undantag från de allmänna bestämmelser för gränskontroll av personers passage av EU-medlemsstaternas yttre gränser som fastställs i Europaparlamentets och rådets förordning (EG) nr 562/2006 om en gemenskapskodex om gränspassage för personer (kodex om Schengengränserna), [ &lt;a href="http://eur-lex.europa.eu/legal-content/SV/TXT/?uri=CELEX:32006R0562" target="_blank"&gt;CELEX:32006R0562/SV&lt;/a&gt; ]</t>
        </is>
      </c>
    </row>
    <row r="236">
      <c r="A236" s="1" t="str">
        <f>HYPERLINK("https://iate.europa.eu/entry/result/1695987/all", "1695987")</f>
        <v>1695987</v>
      </c>
      <c r="B236" t="inlineStr">
        <is>
          <t>EDUCATION AND COMMUNICATIONS</t>
        </is>
      </c>
      <c r="C236" t="inlineStr">
        <is>
          <t>EDUCATION AND COMMUNICATIONS|communications</t>
        </is>
      </c>
      <c r="D236" t="inlineStr">
        <is>
          <t>no</t>
        </is>
      </c>
      <c r="E236" t="inlineStr">
        <is>
          <t/>
        </is>
      </c>
      <c r="F236" t="inlineStr">
        <is>
          <t/>
        </is>
      </c>
      <c r="G236" t="inlineStr">
        <is>
          <t/>
        </is>
      </c>
      <c r="H236" t="inlineStr">
        <is>
          <t/>
        </is>
      </c>
      <c r="I236" t="inlineStr">
        <is>
          <t/>
        </is>
      </c>
      <c r="J236" t="inlineStr">
        <is>
          <t/>
        </is>
      </c>
      <c r="K236" t="inlineStr">
        <is>
          <t/>
        </is>
      </c>
      <c r="L236" t="inlineStr">
        <is>
          <t/>
        </is>
      </c>
      <c r="M236" t="inlineStr">
        <is>
          <t/>
        </is>
      </c>
      <c r="N236" s="2" t="inlineStr">
        <is>
          <t>ASN.1-grundformater</t>
        </is>
      </c>
      <c r="O236" s="2" t="inlineStr">
        <is>
          <t>3</t>
        </is>
      </c>
      <c r="P236" s="2" t="inlineStr">
        <is>
          <t/>
        </is>
      </c>
      <c r="Q236" t="inlineStr">
        <is>
          <t/>
        </is>
      </c>
      <c r="R236" s="2" t="inlineStr">
        <is>
          <t>grundlegende Kodiervorschriften</t>
        </is>
      </c>
      <c r="S236" s="2" t="inlineStr">
        <is>
          <t>3</t>
        </is>
      </c>
      <c r="T236" s="2" t="inlineStr">
        <is>
          <t/>
        </is>
      </c>
      <c r="U236" t="inlineStr">
        <is>
          <t/>
        </is>
      </c>
      <c r="V236" s="2" t="inlineStr">
        <is>
          <t>βασικοί κανόνες κωδικοποίησης|
βασικοί κανόνες εγκωδίκευσης|
BER</t>
        </is>
      </c>
      <c r="W236" s="2" t="inlineStr">
        <is>
          <t>3|
3|
3</t>
        </is>
      </c>
      <c r="X236" s="2" t="inlineStr">
        <is>
          <t xml:space="preserve">|
|
</t>
        </is>
      </c>
      <c r="Y236" t="inlineStr">
        <is>
          <t/>
        </is>
      </c>
      <c r="Z236" s="2" t="inlineStr">
        <is>
          <t>BER|
basic encoding rules</t>
        </is>
      </c>
      <c r="AA236" s="2" t="inlineStr">
        <is>
          <t>3|
3</t>
        </is>
      </c>
      <c r="AB236" s="2" t="inlineStr">
        <is>
          <t xml:space="preserve">|
</t>
        </is>
      </c>
      <c r="AC236" t="inlineStr">
        <is>
          <t>ASN.1 encoding rules for producing self-identifying and self-delimiting transfer syntax for data structures described in ASN.1 notations</t>
        </is>
      </c>
      <c r="AD236" s="2" t="inlineStr">
        <is>
          <t>BER|
reglas de codificación básicas|
reglas básicas de codificación</t>
        </is>
      </c>
      <c r="AE236" s="2" t="inlineStr">
        <is>
          <t>3|
3|
3</t>
        </is>
      </c>
      <c r="AF236" s="2" t="inlineStr">
        <is>
          <t xml:space="preserve">|
|
</t>
        </is>
      </c>
      <c r="AG236" t="inlineStr">
        <is>
          <t>reglas estándar para codificar datos, descritas en ASN. 1</t>
        </is>
      </c>
      <c r="AH236" t="inlineStr">
        <is>
          <t/>
        </is>
      </c>
      <c r="AI236" t="inlineStr">
        <is>
          <t/>
        </is>
      </c>
      <c r="AJ236" t="inlineStr">
        <is>
          <t/>
        </is>
      </c>
      <c r="AK236" t="inlineStr">
        <is>
          <t/>
        </is>
      </c>
      <c r="AL236" s="2" t="inlineStr">
        <is>
          <t>koodinmuodostuksen perussäännöt|
BER</t>
        </is>
      </c>
      <c r="AM236" s="2" t="inlineStr">
        <is>
          <t>3|
3</t>
        </is>
      </c>
      <c r="AN236" s="2" t="inlineStr">
        <is>
          <t xml:space="preserve">|
</t>
        </is>
      </c>
      <c r="AO236" t="inlineStr">
        <is>
          <t/>
        </is>
      </c>
      <c r="AP236" s="2" t="inlineStr">
        <is>
          <t>règles de base de codage</t>
        </is>
      </c>
      <c r="AQ236" s="2" t="inlineStr">
        <is>
          <t>3</t>
        </is>
      </c>
      <c r="AR236" s="2" t="inlineStr">
        <is>
          <t/>
        </is>
      </c>
      <c r="AS236" t="inlineStr">
        <is>
          <t>règles pour encoder les unités de données décrites par ASN.1</t>
        </is>
      </c>
      <c r="AT236" t="inlineStr">
        <is>
          <t/>
        </is>
      </c>
      <c r="AU236" t="inlineStr">
        <is>
          <t/>
        </is>
      </c>
      <c r="AV236" t="inlineStr">
        <is>
          <t/>
        </is>
      </c>
      <c r="AW236" t="inlineStr">
        <is>
          <t/>
        </is>
      </c>
      <c r="AX236" t="inlineStr">
        <is>
          <t/>
        </is>
      </c>
      <c r="AY236" t="inlineStr">
        <is>
          <t/>
        </is>
      </c>
      <c r="AZ236" t="inlineStr">
        <is>
          <t/>
        </is>
      </c>
      <c r="BA236" t="inlineStr">
        <is>
          <t/>
        </is>
      </c>
      <c r="BB236" t="inlineStr">
        <is>
          <t/>
        </is>
      </c>
      <c r="BC236" t="inlineStr">
        <is>
          <t/>
        </is>
      </c>
      <c r="BD236" t="inlineStr">
        <is>
          <t/>
        </is>
      </c>
      <c r="BE236" t="inlineStr">
        <is>
          <t/>
        </is>
      </c>
      <c r="BF236" s="2" t="inlineStr">
        <is>
          <t>regole basilari per la codifica</t>
        </is>
      </c>
      <c r="BG236" s="2" t="inlineStr">
        <is>
          <t>3</t>
        </is>
      </c>
      <c r="BH236" s="2" t="inlineStr">
        <is>
          <t/>
        </is>
      </c>
      <c r="BI236" t="inlineStr">
        <is>
          <t/>
        </is>
      </c>
      <c r="BJ236" t="inlineStr">
        <is>
          <t/>
        </is>
      </c>
      <c r="BK236" t="inlineStr">
        <is>
          <t/>
        </is>
      </c>
      <c r="BL236" t="inlineStr">
        <is>
          <t/>
        </is>
      </c>
      <c r="BM236" t="inlineStr">
        <is>
          <t/>
        </is>
      </c>
      <c r="BN236" t="inlineStr">
        <is>
          <t/>
        </is>
      </c>
      <c r="BO236" t="inlineStr">
        <is>
          <t/>
        </is>
      </c>
      <c r="BP236" t="inlineStr">
        <is>
          <t/>
        </is>
      </c>
      <c r="BQ236" t="inlineStr">
        <is>
          <t/>
        </is>
      </c>
      <c r="BR236" t="inlineStr">
        <is>
          <t/>
        </is>
      </c>
      <c r="BS236" t="inlineStr">
        <is>
          <t/>
        </is>
      </c>
      <c r="BT236" t="inlineStr">
        <is>
          <t/>
        </is>
      </c>
      <c r="BU236" t="inlineStr">
        <is>
          <t/>
        </is>
      </c>
      <c r="BV236" s="2" t="inlineStr">
        <is>
          <t>basic encoding rules</t>
        </is>
      </c>
      <c r="BW236" s="2" t="inlineStr">
        <is>
          <t>3</t>
        </is>
      </c>
      <c r="BX236" s="2" t="inlineStr">
        <is>
          <t/>
        </is>
      </c>
      <c r="BY236" t="inlineStr">
        <is>
          <t/>
        </is>
      </c>
      <c r="BZ236" t="inlineStr">
        <is>
          <t/>
        </is>
      </c>
      <c r="CA236" t="inlineStr">
        <is>
          <t/>
        </is>
      </c>
      <c r="CB236" t="inlineStr">
        <is>
          <t/>
        </is>
      </c>
      <c r="CC236" t="inlineStr">
        <is>
          <t/>
        </is>
      </c>
      <c r="CD236" s="2" t="inlineStr">
        <is>
          <t>regras básicas de codificação</t>
        </is>
      </c>
      <c r="CE236" s="2" t="inlineStr">
        <is>
          <t>3</t>
        </is>
      </c>
      <c r="CF236" s="2" t="inlineStr">
        <is>
          <t/>
        </is>
      </c>
      <c r="CG236" t="inlineStr">
        <is>
          <t/>
        </is>
      </c>
      <c r="CH236" t="inlineStr">
        <is>
          <t/>
        </is>
      </c>
      <c r="CI236" t="inlineStr">
        <is>
          <t/>
        </is>
      </c>
      <c r="CJ236" t="inlineStr">
        <is>
          <t/>
        </is>
      </c>
      <c r="CK236" t="inlineStr">
        <is>
          <t/>
        </is>
      </c>
      <c r="CL236" t="inlineStr">
        <is>
          <t/>
        </is>
      </c>
      <c r="CM236" t="inlineStr">
        <is>
          <t/>
        </is>
      </c>
      <c r="CN236" t="inlineStr">
        <is>
          <t/>
        </is>
      </c>
      <c r="CO236" t="inlineStr">
        <is>
          <t/>
        </is>
      </c>
      <c r="CP236" t="inlineStr">
        <is>
          <t/>
        </is>
      </c>
      <c r="CQ236" t="inlineStr">
        <is>
          <t/>
        </is>
      </c>
      <c r="CR236" t="inlineStr">
        <is>
          <t/>
        </is>
      </c>
      <c r="CS236" t="inlineStr">
        <is>
          <t/>
        </is>
      </c>
      <c r="CT236" s="2" t="inlineStr">
        <is>
          <t>grundläggande kodningsregler</t>
        </is>
      </c>
      <c r="CU236" s="2" t="inlineStr">
        <is>
          <t>3</t>
        </is>
      </c>
      <c r="CV236" s="2" t="inlineStr">
        <is>
          <t/>
        </is>
      </c>
      <c r="CW236" t="inlineStr">
        <is>
          <t/>
        </is>
      </c>
    </row>
    <row r="237">
      <c r="A237" s="1" t="str">
        <f>HYPERLINK("https://iate.europa.eu/entry/result/3568641/all", "3568641")</f>
        <v>3568641</v>
      </c>
      <c r="B237" t="inlineStr">
        <is>
          <t>POLITICS;LAW;SOCIAL QUESTIONS;EDUCATION AND COMMUNICATIONS;SCIENCE</t>
        </is>
      </c>
      <c r="C237" t="inlineStr">
        <is>
          <t>POLITICS|politics and public safety|public safety;LAW|international law|private international law;SOCIAL QUESTIONS|migration;EDUCATION AND COMMUNICATIONS|information technology and data processing;SCIENCE|natural and applied sciences|applied sciences</t>
        </is>
      </c>
      <c r="D237" t="inlineStr">
        <is>
          <t>yes</t>
        </is>
      </c>
      <c r="E237" t="inlineStr">
        <is>
          <t/>
        </is>
      </c>
      <c r="F237" s="2" t="inlineStr">
        <is>
          <t>портретна снимка, направена на място</t>
        </is>
      </c>
      <c r="G237" s="2" t="inlineStr">
        <is>
          <t>3</t>
        </is>
      </c>
      <c r="H237" s="2" t="inlineStr">
        <is>
          <t/>
        </is>
      </c>
      <c r="I237" t="inlineStr">
        <is>
          <t/>
        </is>
      </c>
      <c r="J237" s="2" t="inlineStr">
        <is>
          <t>zobrazení obličeje pořízené na místě</t>
        </is>
      </c>
      <c r="K237" s="2" t="inlineStr">
        <is>
          <t>3</t>
        </is>
      </c>
      <c r="L237" s="2" t="inlineStr">
        <is>
          <t/>
        </is>
      </c>
      <c r="M237" t="inlineStr">
        <is>
          <t>snímek obličeje cestujícího pořízený v místě jeho kontroly</t>
        </is>
      </c>
      <c r="N237" s="2" t="inlineStr">
        <is>
          <t>ansigtsbillede taget på stedet</t>
        </is>
      </c>
      <c r="O237" s="2" t="inlineStr">
        <is>
          <t>2</t>
        </is>
      </c>
      <c r="P237" s="2" t="inlineStr">
        <is>
          <t/>
        </is>
      </c>
      <c r="Q237" t="inlineStr">
        <is>
          <t/>
        </is>
      </c>
      <c r="R237" s="2" t="inlineStr">
        <is>
          <t>vor Ort aufgenommenes Gesichtsbild</t>
        </is>
      </c>
      <c r="S237" s="2" t="inlineStr">
        <is>
          <t>3</t>
        </is>
      </c>
      <c r="T237" s="2" t="inlineStr">
        <is>
          <t/>
        </is>
      </c>
      <c r="U237" t="inlineStr">
        <is>
          <t>von einem Reisenden an einer Kontrollstelle (z. B. an der Grenze) aufgenommenes Gesichtsbild, das anschließend mit dem elektronisch auf dem Chip eines Reisedokuments gespeicherten Gesichtsbild abgeglichen wird</t>
        </is>
      </c>
      <c r="V237" s="2" t="inlineStr">
        <is>
          <t>δια ζώσης εικόνα του προσώπου|
ζωντανή εικόνα προσώπου</t>
        </is>
      </c>
      <c r="W237" s="2" t="inlineStr">
        <is>
          <t>3|
3</t>
        </is>
      </c>
      <c r="X237" s="2" t="inlineStr">
        <is>
          <t xml:space="preserve">preferred|
</t>
        </is>
      </c>
      <c r="Y237" t="inlineStr">
        <is>
          <t>εικόνα του προσώπου ενός ταξιδιώτη που έχει ληφθεί σε κάποιο σημείο συνοριακού ελέγχου και η οποία στη συνέχεια επαληθεύεται μέσω της αντιπαραβολής με την εικόνα που έχει καταχωριστεί στο τσιπ του ηλεκτρονικού μηχανικώς αναγνώσιμου ταξιδιωτικού εγγράφου</t>
        </is>
      </c>
      <c r="Z237" s="2" t="inlineStr">
        <is>
          <t>live facial image</t>
        </is>
      </c>
      <c r="AA237" s="2" t="inlineStr">
        <is>
          <t>3</t>
        </is>
      </c>
      <c r="AB237" s="2" t="inlineStr">
        <is>
          <t/>
        </is>
      </c>
      <c r="AC237" t="inlineStr">
        <is>
          <t>personal image of a traveller taken at a checkpoint (e.g. border control booth or check-in kiosk) which is then, for identity verification purposes, compared to the image electronically stored on the chip of an electronic travel document</t>
        </is>
      </c>
      <c r="AD237" s="2" t="inlineStr">
        <is>
          <t>imagen facial en vivo</t>
        </is>
      </c>
      <c r="AE237" s="2" t="inlineStr">
        <is>
          <t>3</t>
        </is>
      </c>
      <c r="AF237" s="2" t="inlineStr">
        <is>
          <t/>
        </is>
      </c>
      <c r="AG237" t="inlineStr">
        <is>
          <t>Imagen personal del titular de un documento de viaje electrónico que se compara con la imagen facial almacenada en el chip de este con el fin de comprobar la identidad del titular.</t>
        </is>
      </c>
      <c r="AH237" s="2" t="inlineStr">
        <is>
          <t>tegelik näokujutis</t>
        </is>
      </c>
      <c r="AI237" s="2" t="inlineStr">
        <is>
          <t>2</t>
        </is>
      </c>
      <c r="AJ237" s="2" t="inlineStr">
        <is>
          <t/>
        </is>
      </c>
      <c r="AK237" t="inlineStr">
        <is>
          <t/>
        </is>
      </c>
      <c r="AL237" s="2" t="inlineStr">
        <is>
          <t>reaaliaikainen kasvokuva</t>
        </is>
      </c>
      <c r="AM237" s="2" t="inlineStr">
        <is>
          <t>3</t>
        </is>
      </c>
      <c r="AN237" s="2" t="inlineStr">
        <is>
          <t/>
        </is>
      </c>
      <c r="AO237" t="inlineStr">
        <is>
          <t/>
        </is>
      </c>
      <c r="AP237" s="2" t="inlineStr">
        <is>
          <t>image faciale réelle|
image faciale prise en direct</t>
        </is>
      </c>
      <c r="AQ237" s="2" t="inlineStr">
        <is>
          <t>3|
3</t>
        </is>
      </c>
      <c r="AR237" s="2" t="inlineStr">
        <is>
          <t xml:space="preserve">|
</t>
        </is>
      </c>
      <c r="AS237" t="inlineStr">
        <is>
          <t>image faciale d’une personne prise à un poste frontalier en vue de la comparer à celle enregistrée dans le document de voyage électronique de cette personne afin de vérifier son identité</t>
        </is>
      </c>
      <c r="AT237" s="2" t="inlineStr">
        <is>
          <t>íomhá bheo den aghaidh</t>
        </is>
      </c>
      <c r="AU237" s="2" t="inlineStr">
        <is>
          <t>2</t>
        </is>
      </c>
      <c r="AV237" s="2" t="inlineStr">
        <is>
          <t/>
        </is>
      </c>
      <c r="AW237" t="inlineStr">
        <is>
          <t/>
        </is>
      </c>
      <c r="AX237" s="2" t="inlineStr">
        <is>
          <t>prikaz lica uživo</t>
        </is>
      </c>
      <c r="AY237" s="2" t="inlineStr">
        <is>
          <t>3</t>
        </is>
      </c>
      <c r="AZ237" s="2" t="inlineStr">
        <is>
          <t/>
        </is>
      </c>
      <c r="BA237" t="inlineStr">
        <is>
          <t/>
        </is>
      </c>
      <c r="BB237" s="2" t="inlineStr">
        <is>
          <t>helyben rögzített arcképmás</t>
        </is>
      </c>
      <c r="BC237" s="2" t="inlineStr">
        <is>
          <t>3</t>
        </is>
      </c>
      <c r="BD237" s="2" t="inlineStr">
        <is>
          <t/>
        </is>
      </c>
      <c r="BE237" t="inlineStr">
        <is>
          <t>a határellenőrző pontnál, személyazonosság ellenőrzése céljából készített (digitális) fénykép, amelynek adatait összevetik az elektronikus úti okmány chipjén szereplő adatokkal</t>
        </is>
      </c>
      <c r="BF237" s="2" t="inlineStr">
        <is>
          <t>immagine del volto rilevata sul posto</t>
        </is>
      </c>
      <c r="BG237" s="2" t="inlineStr">
        <is>
          <t>3</t>
        </is>
      </c>
      <c r="BH237" s="2" t="inlineStr">
        <is>
          <t/>
        </is>
      </c>
      <c r="BI237" t="inlineStr">
        <is>
          <t>immagine del volto [ &lt;a href="/entry/result/931684/all" id="ENTRY_TO_ENTRY_CONVERTER" target="_blank"&gt;IATE:931684&lt;/a&gt; ] di un viaggiatore presa in un punto di controllo alla frontiera al fine di verificare l'identità della persona interessata comparando tale immagine con l'immagine del volto registrata nel chip del documento di viaggio elettronico</t>
        </is>
      </c>
      <c r="BJ237" s="2" t="inlineStr">
        <is>
          <t>vietoje nuskaitytas veido atvaizdas</t>
        </is>
      </c>
      <c r="BK237" s="2" t="inlineStr">
        <is>
          <t>3</t>
        </is>
      </c>
      <c r="BL237" s="2" t="inlineStr">
        <is>
          <t/>
        </is>
      </c>
      <c r="BM237" t="inlineStr">
        <is>
          <t>tikrinimo vietoje nuskaitytas sieną kertančio asmens veido atvaizdas, kuris lyginamas su veido atvaizdu elektroniniame kelionės dokumente ir taip nustatoma asmens tapatybė</t>
        </is>
      </c>
      <c r="BN237" s="2" t="inlineStr">
        <is>
          <t>faktiskais sejas attēls</t>
        </is>
      </c>
      <c r="BO237" s="2" t="inlineStr">
        <is>
          <t>3</t>
        </is>
      </c>
      <c r="BP237" s="2" t="inlineStr">
        <is>
          <t/>
        </is>
      </c>
      <c r="BQ237" t="inlineStr">
        <is>
          <t>ceļotāja personisks attēls, ko uzņem kontrolpunktā (piemēram, robežkontroles kabīnē vai reģistrācijas kioskā) un pēc tam identitātes pārbaudes nolūkos salīdzina ar attēlu, kas elektroniski glabājas elektroniska ceļošanas dokumenta mikroshēmā</t>
        </is>
      </c>
      <c r="BR237" s="2" t="inlineStr">
        <is>
          <t>immaġni tal-wiċċ meħuda dak il-ħin|
immaġni tal-wiċċ meħuda fuq il-post</t>
        </is>
      </c>
      <c r="BS237" s="2" t="inlineStr">
        <is>
          <t>3|
3</t>
        </is>
      </c>
      <c r="BT237" s="2" t="inlineStr">
        <is>
          <t xml:space="preserve">preferred|
</t>
        </is>
      </c>
      <c r="BU237" t="inlineStr">
        <is>
          <t>immaġni personali ta' vjaġġatur li tittieħed fil-post tal-kontroll (pereżempju fil-kabina tal-kontrolli fil-fruntiera jew f'check-in kiosk) li mbagħad għal finijiet ta' verifika tal-identità titqabbel mal-immaġni maħżuna elettronikament fuq iċ-ċippa ta' dokument tal-ivvjaġġar elettroniku</t>
        </is>
      </c>
      <c r="BV237" s="2" t="inlineStr">
        <is>
          <t>ter plaatste gemaakte gezichtsopname|
live gezichtsopname</t>
        </is>
      </c>
      <c r="BW237" s="2" t="inlineStr">
        <is>
          <t>3|
2</t>
        </is>
      </c>
      <c r="BX237" s="2" t="inlineStr">
        <is>
          <t xml:space="preserve">|
</t>
        </is>
      </c>
      <c r="BY237" t="inlineStr">
        <is>
          <t>digitale afbeelding van het gezicht die op het moment zelf gemaakt wordt en een resolutie en kwaliteit heeft die voldoende zijn voor het gebruik van de afbeelding voor geautomatiseerde biometrische matching</t>
        </is>
      </c>
      <c r="BZ237" s="2" t="inlineStr">
        <is>
          <t>wizerunek twarzy pobrany na miejscu|
pobrany wizerunek twarzy</t>
        </is>
      </c>
      <c r="CA237" s="2" t="inlineStr">
        <is>
          <t>3|
3</t>
        </is>
      </c>
      <c r="CB237" s="2" t="inlineStr">
        <is>
          <t xml:space="preserve">preferred|
</t>
        </is>
      </c>
      <c r="CC237" t="inlineStr">
        <is>
          <t>pobrany w punkcie odprawy granicznej wizerunek twarzy podróżnego, który podlega następnie, w celu weryfikacji, porówaniu do wizerunku twarzy zapisanego na elektronicznym nośniku informacji (chipie) w dokumencie podróży</t>
        </is>
      </c>
      <c r="CD237" s="2" t="inlineStr">
        <is>
          <t>imagem facial ao vivo</t>
        </is>
      </c>
      <c r="CE237" s="2" t="inlineStr">
        <is>
          <t>3</t>
        </is>
      </c>
      <c r="CF237" s="2" t="inlineStr">
        <is>
          <t/>
        </is>
      </c>
      <c r="CG237" t="inlineStr">
        <is>
          <t>Imagem digital do rosto de um nacional de país terceiro tirada no momento, com a qual é comparada, para efeitos de &lt;a href="http://iate.europa.eu/entry/result/2217753" target="_blank"&gt;verificação&lt;/a&gt;, a imagem facial desse nacional registada num suporte eletrónico de armazenamento (&lt;i&gt;chip&lt;/i&gt;).</t>
        </is>
      </c>
      <c r="CH237" s="2" t="inlineStr">
        <is>
          <t>imagine facială obținută în timp real|
imagine facială prelevată în timp real</t>
        </is>
      </c>
      <c r="CI237" s="2" t="inlineStr">
        <is>
          <t>3|
3</t>
        </is>
      </c>
      <c r="CJ237" s="2" t="inlineStr">
        <is>
          <t xml:space="preserve">|
</t>
        </is>
      </c>
      <c r="CK237" t="inlineStr">
        <is>
          <t>imagine facială a unei persoane prelevată la un punct de control la frontieră și comparată apoi, în scopul verificării identității, cu imaginea facială înregistrată pe cipul documentului de călătorie electronic al persoanei respective</t>
        </is>
      </c>
      <c r="CL237" s="2" t="inlineStr">
        <is>
          <t>podoba tváre nasnímaná na mieste</t>
        </is>
      </c>
      <c r="CM237" s="2" t="inlineStr">
        <is>
          <t>3</t>
        </is>
      </c>
      <c r="CN237" s="2" t="inlineStr">
        <is>
          <t/>
        </is>
      </c>
      <c r="CO237" t="inlineStr">
        <is>
          <t/>
        </is>
      </c>
      <c r="CP237" s="2" t="inlineStr">
        <is>
          <t>podoba obraza, posneta v živo</t>
        </is>
      </c>
      <c r="CQ237" s="2" t="inlineStr">
        <is>
          <t>3</t>
        </is>
      </c>
      <c r="CR237" s="2" t="inlineStr">
        <is>
          <t/>
        </is>
      </c>
      <c r="CS237" t="inlineStr">
        <is>
          <t/>
        </is>
      </c>
      <c r="CT237" s="2" t="inlineStr">
        <is>
          <t>ansiktsbild som tagits på plats</t>
        </is>
      </c>
      <c r="CU237" s="2" t="inlineStr">
        <is>
          <t>2</t>
        </is>
      </c>
      <c r="CV237" s="2" t="inlineStr">
        <is>
          <t/>
        </is>
      </c>
      <c r="CW237" t="inlineStr">
        <is>
          <t/>
        </is>
      </c>
    </row>
    <row r="238">
      <c r="A238" s="1" t="str">
        <f>HYPERLINK("https://iate.europa.eu/entry/result/3599063/all", "3599063")</f>
        <v>3599063</v>
      </c>
      <c r="B238" t="inlineStr">
        <is>
          <t>EDUCATION AND COMMUNICATIONS</t>
        </is>
      </c>
      <c r="C238" t="inlineStr">
        <is>
          <t>EDUCATION AND COMMUNICATIONS|information technology and data processing|data processing|coding|cryptography</t>
        </is>
      </c>
      <c r="D238" t="inlineStr">
        <is>
          <t>yes</t>
        </is>
      </c>
      <c r="E238" t="inlineStr">
        <is>
          <t/>
        </is>
      </c>
      <c r="F238" t="inlineStr">
        <is>
          <t/>
        </is>
      </c>
      <c r="G238" t="inlineStr">
        <is>
          <t/>
        </is>
      </c>
      <c r="H238" t="inlineStr">
        <is>
          <t/>
        </is>
      </c>
      <c r="I238" t="inlineStr">
        <is>
          <t/>
        </is>
      </c>
      <c r="J238" s="2" t="inlineStr">
        <is>
          <t>tajný klíč</t>
        </is>
      </c>
      <c r="K238" s="2" t="inlineStr">
        <is>
          <t>3</t>
        </is>
      </c>
      <c r="L238" s="2" t="inlineStr">
        <is>
          <t/>
        </is>
      </c>
      <c r="M238" t="inlineStr">
        <is>
          <t/>
        </is>
      </c>
      <c r="N238" s="2" t="inlineStr">
        <is>
          <t>hemmelig nøgle</t>
        </is>
      </c>
      <c r="O238" s="2" t="inlineStr">
        <is>
          <t>3</t>
        </is>
      </c>
      <c r="P238" s="2" t="inlineStr">
        <is>
          <t/>
        </is>
      </c>
      <c r="Q238" t="inlineStr">
        <is>
          <t/>
        </is>
      </c>
      <c r="R238" s="2" t="inlineStr">
        <is>
          <t>geheimer Schlüssel</t>
        </is>
      </c>
      <c r="S238" s="2" t="inlineStr">
        <is>
          <t>3</t>
        </is>
      </c>
      <c r="T238" s="2" t="inlineStr">
        <is>
          <t/>
        </is>
      </c>
      <c r="U238" t="inlineStr">
        <is>
          <t/>
        </is>
      </c>
      <c r="V238" s="2" t="inlineStr">
        <is>
          <t>μυστικό κλειδί</t>
        </is>
      </c>
      <c r="W238" s="2" t="inlineStr">
        <is>
          <t>3</t>
        </is>
      </c>
      <c r="X238" s="2" t="inlineStr">
        <is>
          <t/>
        </is>
      </c>
      <c r="Y238" t="inlineStr">
        <is>
          <t/>
        </is>
      </c>
      <c r="Z238" s="2" t="inlineStr">
        <is>
          <t>secret key</t>
        </is>
      </c>
      <c r="AA238" s="2" t="inlineStr">
        <is>
          <t>3</t>
        </is>
      </c>
      <c r="AB238" s="2" t="inlineStr">
        <is>
          <t/>
        </is>
      </c>
      <c r="AC238" t="inlineStr">
        <is>
          <t>key used in symmetric cryptography
to encrypt and decrypt messages</t>
        </is>
      </c>
      <c r="AD238" s="2" t="inlineStr">
        <is>
          <t>clave secreta</t>
        </is>
      </c>
      <c r="AE238" s="2" t="inlineStr">
        <is>
          <t>3</t>
        </is>
      </c>
      <c r="AF238" s="2" t="inlineStr">
        <is>
          <t/>
        </is>
      </c>
      <c r="AG238" t="inlineStr">
        <is>
          <t/>
        </is>
      </c>
      <c r="AH238" s="2" t="inlineStr">
        <is>
          <t>salajane võti</t>
        </is>
      </c>
      <c r="AI238" s="2" t="inlineStr">
        <is>
          <t>3</t>
        </is>
      </c>
      <c r="AJ238" s="2" t="inlineStr">
        <is>
          <t/>
        </is>
      </c>
      <c r="AK238" t="inlineStr">
        <is>
          <t>osalejate krüptovõti salajase võtmega krüptograafias, on kõrvalistele (sealhulgas ründajaile) eeldatavalt kättesaamatu</t>
        </is>
      </c>
      <c r="AL238" s="2" t="inlineStr">
        <is>
          <t>salainen avain</t>
        </is>
      </c>
      <c r="AM238" s="2" t="inlineStr">
        <is>
          <t>3</t>
        </is>
      </c>
      <c r="AN238" s="2" t="inlineStr">
        <is>
          <t/>
        </is>
      </c>
      <c r="AO238" t="inlineStr">
        <is>
          <t/>
        </is>
      </c>
      <c r="AP238" s="2" t="inlineStr">
        <is>
          <t>clé secrète</t>
        </is>
      </c>
      <c r="AQ238" s="2" t="inlineStr">
        <is>
          <t>3</t>
        </is>
      </c>
      <c r="AR238" s="2" t="inlineStr">
        <is>
          <t/>
        </is>
      </c>
      <c r="AS238" t="inlineStr">
        <is>
          <t/>
        </is>
      </c>
      <c r="AT238" t="inlineStr">
        <is>
          <t/>
        </is>
      </c>
      <c r="AU238" t="inlineStr">
        <is>
          <t/>
        </is>
      </c>
      <c r="AV238" t="inlineStr">
        <is>
          <t/>
        </is>
      </c>
      <c r="AW238" t="inlineStr">
        <is>
          <t/>
        </is>
      </c>
      <c r="AX238" t="inlineStr">
        <is>
          <t/>
        </is>
      </c>
      <c r="AY238" t="inlineStr">
        <is>
          <t/>
        </is>
      </c>
      <c r="AZ238" t="inlineStr">
        <is>
          <t/>
        </is>
      </c>
      <c r="BA238" t="inlineStr">
        <is>
          <t/>
        </is>
      </c>
      <c r="BB238" s="2" t="inlineStr">
        <is>
          <t>titkos kulcs</t>
        </is>
      </c>
      <c r="BC238" s="2" t="inlineStr">
        <is>
          <t>2</t>
        </is>
      </c>
      <c r="BD238" s="2" t="inlineStr">
        <is>
          <t/>
        </is>
      </c>
      <c r="BE238" t="inlineStr">
        <is>
          <t/>
        </is>
      </c>
      <c r="BF238" s="2" t="inlineStr">
        <is>
          <t>chiave segreta|
chiave simmetrica</t>
        </is>
      </c>
      <c r="BG238" s="2" t="inlineStr">
        <is>
          <t>3|
3</t>
        </is>
      </c>
      <c r="BH238" s="2" t="inlineStr">
        <is>
          <t xml:space="preserve">|
</t>
        </is>
      </c>
      <c r="BI238" t="inlineStr">
        <is>
          <t/>
        </is>
      </c>
      <c r="BJ238" t="inlineStr">
        <is>
          <t/>
        </is>
      </c>
      <c r="BK238" t="inlineStr">
        <is>
          <t/>
        </is>
      </c>
      <c r="BL238" t="inlineStr">
        <is>
          <t/>
        </is>
      </c>
      <c r="BM238" t="inlineStr">
        <is>
          <t/>
        </is>
      </c>
      <c r="BN238" s="2" t="inlineStr">
        <is>
          <t>slepenā atslēga</t>
        </is>
      </c>
      <c r="BO238" s="2" t="inlineStr">
        <is>
          <t>3</t>
        </is>
      </c>
      <c r="BP238" s="2" t="inlineStr">
        <is>
          <t/>
        </is>
      </c>
      <c r="BQ238" t="inlineStr">
        <is>
          <t/>
        </is>
      </c>
      <c r="BR238" t="inlineStr">
        <is>
          <t/>
        </is>
      </c>
      <c r="BS238" t="inlineStr">
        <is>
          <t/>
        </is>
      </c>
      <c r="BT238" t="inlineStr">
        <is>
          <t/>
        </is>
      </c>
      <c r="BU238" t="inlineStr">
        <is>
          <t/>
        </is>
      </c>
      <c r="BV238" s="2" t="inlineStr">
        <is>
          <t>geheime sleutel</t>
        </is>
      </c>
      <c r="BW238" s="2" t="inlineStr">
        <is>
          <t>2</t>
        </is>
      </c>
      <c r="BX238" s="2" t="inlineStr">
        <is>
          <t/>
        </is>
      </c>
      <c r="BY238" t="inlineStr">
        <is>
          <t/>
        </is>
      </c>
      <c r="BZ238" t="inlineStr">
        <is>
          <t/>
        </is>
      </c>
      <c r="CA238" t="inlineStr">
        <is>
          <t/>
        </is>
      </c>
      <c r="CB238" t="inlineStr">
        <is>
          <t/>
        </is>
      </c>
      <c r="CC238" t="inlineStr">
        <is>
          <t/>
        </is>
      </c>
      <c r="CD238" s="2" t="inlineStr">
        <is>
          <t>chave secreta</t>
        </is>
      </c>
      <c r="CE238" s="2" t="inlineStr">
        <is>
          <t>3</t>
        </is>
      </c>
      <c r="CF238" s="2" t="inlineStr">
        <is>
          <t/>
        </is>
      </c>
      <c r="CG238" t="inlineStr">
        <is>
          <t/>
        </is>
      </c>
      <c r="CH238" s="2" t="inlineStr">
        <is>
          <t>cheie secretă</t>
        </is>
      </c>
      <c r="CI238" s="2" t="inlineStr">
        <is>
          <t>3</t>
        </is>
      </c>
      <c r="CJ238" s="2" t="inlineStr">
        <is>
          <t/>
        </is>
      </c>
      <c r="CK238" t="inlineStr">
        <is>
          <t/>
        </is>
      </c>
      <c r="CL238" t="inlineStr">
        <is>
          <t/>
        </is>
      </c>
      <c r="CM238" t="inlineStr">
        <is>
          <t/>
        </is>
      </c>
      <c r="CN238" t="inlineStr">
        <is>
          <t/>
        </is>
      </c>
      <c r="CO238" t="inlineStr">
        <is>
          <t/>
        </is>
      </c>
      <c r="CP238" t="inlineStr">
        <is>
          <t/>
        </is>
      </c>
      <c r="CQ238" t="inlineStr">
        <is>
          <t/>
        </is>
      </c>
      <c r="CR238" t="inlineStr">
        <is>
          <t/>
        </is>
      </c>
      <c r="CS238" t="inlineStr">
        <is>
          <t/>
        </is>
      </c>
      <c r="CT238" t="inlineStr">
        <is>
          <t/>
        </is>
      </c>
      <c r="CU238" t="inlineStr">
        <is>
          <t/>
        </is>
      </c>
      <c r="CV238" t="inlineStr">
        <is>
          <t/>
        </is>
      </c>
      <c r="CW238" t="inlineStr">
        <is>
          <t/>
        </is>
      </c>
    </row>
    <row r="239">
      <c r="A239" s="1" t="str">
        <f>HYPERLINK("https://iate.europa.eu/entry/result/3599416/all", "3599416")</f>
        <v>3599416</v>
      </c>
      <c r="B239" t="inlineStr">
        <is>
          <t>SOCIAL QUESTIONS;LAW</t>
        </is>
      </c>
      <c r="C239" t="inlineStr">
        <is>
          <t>SOCIAL QUESTIONS|migration;LAW|international law|public international law|free movement of persons|Schengen Agreement|Schengen Information System</t>
        </is>
      </c>
      <c r="D239" t="inlineStr">
        <is>
          <t>yes</t>
        </is>
      </c>
      <c r="E239" t="inlineStr">
        <is>
          <t/>
        </is>
      </c>
      <c r="F239" t="inlineStr">
        <is>
          <t/>
        </is>
      </c>
      <c r="G239" t="inlineStr">
        <is>
          <t/>
        </is>
      </c>
      <c r="H239" t="inlineStr">
        <is>
          <t/>
        </is>
      </c>
      <c r="I239" t="inlineStr">
        <is>
          <t/>
        </is>
      </c>
      <c r="J239" t="inlineStr">
        <is>
          <t/>
        </is>
      </c>
      <c r="K239" t="inlineStr">
        <is>
          <t/>
        </is>
      </c>
      <c r="L239" t="inlineStr">
        <is>
          <t/>
        </is>
      </c>
      <c r="M239" t="inlineStr">
        <is>
          <t/>
        </is>
      </c>
      <c r="N239" t="inlineStr">
        <is>
          <t/>
        </is>
      </c>
      <c r="O239" t="inlineStr">
        <is>
          <t/>
        </is>
      </c>
      <c r="P239" t="inlineStr">
        <is>
          <t/>
        </is>
      </c>
      <c r="Q239" t="inlineStr">
        <is>
          <t/>
        </is>
      </c>
      <c r="R239" t="inlineStr">
        <is>
          <t/>
        </is>
      </c>
      <c r="S239" t="inlineStr">
        <is>
          <t/>
        </is>
      </c>
      <c r="T239" t="inlineStr">
        <is>
          <t/>
        </is>
      </c>
      <c r="U239" t="inlineStr">
        <is>
          <t/>
        </is>
      </c>
      <c r="V239" t="inlineStr">
        <is>
          <t/>
        </is>
      </c>
      <c r="W239" t="inlineStr">
        <is>
          <t/>
        </is>
      </c>
      <c r="X239" t="inlineStr">
        <is>
          <t/>
        </is>
      </c>
      <c r="Y239" t="inlineStr">
        <is>
          <t/>
        </is>
      </c>
      <c r="Z239" s="2" t="inlineStr">
        <is>
          <t>hot hit</t>
        </is>
      </c>
      <c r="AA239" s="2" t="inlineStr">
        <is>
          <t>3</t>
        </is>
      </c>
      <c r="AB239" s="2" t="inlineStr">
        <is>
          <t/>
        </is>
      </c>
      <c r="AC239" t="inlineStr">
        <is>
          <t>in
the upgraded &lt;a href="https://iate.europa.eu/entry/result/798566/en" target="_blank"&gt;SIRENE&lt;/a&gt; workflow system, indication that a positive result should be handled as a priority</t>
        </is>
      </c>
      <c r="AD239" t="inlineStr">
        <is>
          <t/>
        </is>
      </c>
      <c r="AE239" t="inlineStr">
        <is>
          <t/>
        </is>
      </c>
      <c r="AF239" t="inlineStr">
        <is>
          <t/>
        </is>
      </c>
      <c r="AG239" t="inlineStr">
        <is>
          <t/>
        </is>
      </c>
      <c r="AH239" t="inlineStr">
        <is>
          <t/>
        </is>
      </c>
      <c r="AI239" t="inlineStr">
        <is>
          <t/>
        </is>
      </c>
      <c r="AJ239" t="inlineStr">
        <is>
          <t/>
        </is>
      </c>
      <c r="AK239" t="inlineStr">
        <is>
          <t/>
        </is>
      </c>
      <c r="AL239" t="inlineStr">
        <is>
          <t/>
        </is>
      </c>
      <c r="AM239" t="inlineStr">
        <is>
          <t/>
        </is>
      </c>
      <c r="AN239" t="inlineStr">
        <is>
          <t/>
        </is>
      </c>
      <c r="AO239" t="inlineStr">
        <is>
          <t/>
        </is>
      </c>
      <c r="AP239" s="2" t="inlineStr">
        <is>
          <t>réponse positive prioritaire</t>
        </is>
      </c>
      <c r="AQ239" s="2" t="inlineStr">
        <is>
          <t>3</t>
        </is>
      </c>
      <c r="AR239" s="2" t="inlineStr">
        <is>
          <t/>
        </is>
      </c>
      <c r="AS239" t="inlineStr">
        <is>
          <t/>
        </is>
      </c>
      <c r="AT239" t="inlineStr">
        <is>
          <t/>
        </is>
      </c>
      <c r="AU239" t="inlineStr">
        <is>
          <t/>
        </is>
      </c>
      <c r="AV239" t="inlineStr">
        <is>
          <t/>
        </is>
      </c>
      <c r="AW239" t="inlineStr">
        <is>
          <t/>
        </is>
      </c>
      <c r="AX239" t="inlineStr">
        <is>
          <t/>
        </is>
      </c>
      <c r="AY239" t="inlineStr">
        <is>
          <t/>
        </is>
      </c>
      <c r="AZ239" t="inlineStr">
        <is>
          <t/>
        </is>
      </c>
      <c r="BA239" t="inlineStr">
        <is>
          <t/>
        </is>
      </c>
      <c r="BB239" t="inlineStr">
        <is>
          <t/>
        </is>
      </c>
      <c r="BC239" t="inlineStr">
        <is>
          <t/>
        </is>
      </c>
      <c r="BD239" t="inlineStr">
        <is>
          <t/>
        </is>
      </c>
      <c r="BE239" t="inlineStr">
        <is>
          <t/>
        </is>
      </c>
      <c r="BF239" t="inlineStr">
        <is>
          <t/>
        </is>
      </c>
      <c r="BG239" t="inlineStr">
        <is>
          <t/>
        </is>
      </c>
      <c r="BH239" t="inlineStr">
        <is>
          <t/>
        </is>
      </c>
      <c r="BI239" t="inlineStr">
        <is>
          <t/>
        </is>
      </c>
      <c r="BJ239" t="inlineStr">
        <is>
          <t/>
        </is>
      </c>
      <c r="BK239" t="inlineStr">
        <is>
          <t/>
        </is>
      </c>
      <c r="BL239" t="inlineStr">
        <is>
          <t/>
        </is>
      </c>
      <c r="BM239" t="inlineStr">
        <is>
          <t/>
        </is>
      </c>
      <c r="BN239" t="inlineStr">
        <is>
          <t/>
        </is>
      </c>
      <c r="BO239" t="inlineStr">
        <is>
          <t/>
        </is>
      </c>
      <c r="BP239" t="inlineStr">
        <is>
          <t/>
        </is>
      </c>
      <c r="BQ239" t="inlineStr">
        <is>
          <t/>
        </is>
      </c>
      <c r="BR239" t="inlineStr">
        <is>
          <t/>
        </is>
      </c>
      <c r="BS239" t="inlineStr">
        <is>
          <t/>
        </is>
      </c>
      <c r="BT239" t="inlineStr">
        <is>
          <t/>
        </is>
      </c>
      <c r="BU239" t="inlineStr">
        <is>
          <t/>
        </is>
      </c>
      <c r="BV239" t="inlineStr">
        <is>
          <t/>
        </is>
      </c>
      <c r="BW239" t="inlineStr">
        <is>
          <t/>
        </is>
      </c>
      <c r="BX239" t="inlineStr">
        <is>
          <t/>
        </is>
      </c>
      <c r="BY239" t="inlineStr">
        <is>
          <t/>
        </is>
      </c>
      <c r="BZ239" t="inlineStr">
        <is>
          <t/>
        </is>
      </c>
      <c r="CA239" t="inlineStr">
        <is>
          <t/>
        </is>
      </c>
      <c r="CB239" t="inlineStr">
        <is>
          <t/>
        </is>
      </c>
      <c r="CC239" t="inlineStr">
        <is>
          <t/>
        </is>
      </c>
      <c r="CD239" t="inlineStr">
        <is>
          <t/>
        </is>
      </c>
      <c r="CE239" t="inlineStr">
        <is>
          <t/>
        </is>
      </c>
      <c r="CF239" t="inlineStr">
        <is>
          <t/>
        </is>
      </c>
      <c r="CG239" t="inlineStr">
        <is>
          <t/>
        </is>
      </c>
      <c r="CH239" s="2" t="inlineStr">
        <is>
          <t>rezultat pozitiv prioritizat</t>
        </is>
      </c>
      <c r="CI239" s="2" t="inlineStr">
        <is>
          <t>3</t>
        </is>
      </c>
      <c r="CJ239" s="2" t="inlineStr">
        <is>
          <t>proposed</t>
        </is>
      </c>
      <c r="CK239" t="inlineStr">
        <is>
          <t/>
        </is>
      </c>
      <c r="CL239" t="inlineStr">
        <is>
          <t/>
        </is>
      </c>
      <c r="CM239" t="inlineStr">
        <is>
          <t/>
        </is>
      </c>
      <c r="CN239" t="inlineStr">
        <is>
          <t/>
        </is>
      </c>
      <c r="CO239" t="inlineStr">
        <is>
          <t/>
        </is>
      </c>
      <c r="CP239" t="inlineStr">
        <is>
          <t/>
        </is>
      </c>
      <c r="CQ239" t="inlineStr">
        <is>
          <t/>
        </is>
      </c>
      <c r="CR239" t="inlineStr">
        <is>
          <t/>
        </is>
      </c>
      <c r="CS239" t="inlineStr">
        <is>
          <t/>
        </is>
      </c>
      <c r="CT239" t="inlineStr">
        <is>
          <t/>
        </is>
      </c>
      <c r="CU239" t="inlineStr">
        <is>
          <t/>
        </is>
      </c>
      <c r="CV239" t="inlineStr">
        <is>
          <t/>
        </is>
      </c>
      <c r="CW239" t="inlineStr">
        <is>
          <t/>
        </is>
      </c>
    </row>
    <row r="240">
      <c r="A240" s="1" t="str">
        <f>HYPERLINK("https://iate.europa.eu/entry/result/3627270/all", "3627270")</f>
        <v>3627270</v>
      </c>
      <c r="B240" t="inlineStr">
        <is>
          <t>SOCIAL QUESTIONS;INTERNATIONAL RELATIONS;LAW</t>
        </is>
      </c>
      <c r="C240" t="inlineStr">
        <is>
          <t>SOCIAL QUESTIONS|migration;INTERNATIONAL RELATIONS|international balance|international issue;LAW|international law|public international law|territorial law|frontier|external border of the EU</t>
        </is>
      </c>
      <c r="D240" t="inlineStr">
        <is>
          <t>yes</t>
        </is>
      </c>
      <c r="E240" t="inlineStr">
        <is>
          <t/>
        </is>
      </c>
      <c r="F240" s="2" t="inlineStr">
        <is>
          <t>масово навлизане|
масово навлизане на разселени лица</t>
        </is>
      </c>
      <c r="G240" s="2" t="inlineStr">
        <is>
          <t>3|
3</t>
        </is>
      </c>
      <c r="H240" s="2" t="inlineStr">
        <is>
          <t xml:space="preserve">|
</t>
        </is>
      </c>
      <c r="I240" t="inlineStr">
        <is>
          <t>пристигане в Съюза на голям брой лица, идващи от определена държава или географска област, като тяхното пристигане е спонтанно или подпомогнато, например посредством програма за евакуация</t>
        </is>
      </c>
      <c r="J240" s="2" t="inlineStr">
        <is>
          <t>hromadný příliv|
hromadný příliv vysídlených osob</t>
        </is>
      </c>
      <c r="K240" s="2" t="inlineStr">
        <is>
          <t>3|
3</t>
        </is>
      </c>
      <c r="L240" s="2" t="inlineStr">
        <is>
          <t xml:space="preserve">|
</t>
        </is>
      </c>
      <c r="M240" t="inlineStr">
        <is>
          <t>příchod velkého počtu &lt;a href="https://iate.europa.eu/entry/result/131427/cs" target="_blank"&gt;vysídlených osob&lt;/a&gt;pocházejících z určité země nebo zeměpisné oblasti do Evropské unie bez ohledu na to, zda se jedná o vstup spontánní nebo organizovaný, například v rámci evakuačního programu</t>
        </is>
      </c>
      <c r="N240" s="2" t="inlineStr">
        <is>
          <t>massetilstrømning|
massetilstrømning af fordrevne personer</t>
        </is>
      </c>
      <c r="O240" s="2" t="inlineStr">
        <is>
          <t>3|
3</t>
        </is>
      </c>
      <c r="P240" s="2" t="inlineStr">
        <is>
          <t xml:space="preserve">|
</t>
        </is>
      </c>
      <c r="Q240" t="inlineStr">
        <is>
          <t>tilstrømning til Den Europæiske Union af et stort antal fordrevne personer, som kommer fra et bestemt land eller et bestemt geografisk område, uanset om de er ankommet spontant eller er blevet hjulpet, f.eks. gennem et evakueringsprogram</t>
        </is>
      </c>
      <c r="R240" s="2" t="inlineStr">
        <is>
          <t>Massenzustrom|
Massenzustrom von Vertriebenen</t>
        </is>
      </c>
      <c r="S240" s="2" t="inlineStr">
        <is>
          <t>3|
3</t>
        </is>
      </c>
      <c r="T240" s="2" t="inlineStr">
        <is>
          <t xml:space="preserve">|
</t>
        </is>
      </c>
      <c r="U240" t="inlineStr">
        <is>
          <t>Zustrom einer großen Zahl Vertriebener, die aus einem bestimmten Land oder einem bestimmten Gebiet kommen, unabhängig davon, ob der Zustrom in die Gemeinschaft spontan erfolgte oder beispielsweise durch ein Evakuierungsprogramm unterstützt wurde</t>
        </is>
      </c>
      <c r="V240" s="2" t="inlineStr">
        <is>
          <t>μαζική εισροή εκτοπισθέντων|
μαζική εισροή</t>
        </is>
      </c>
      <c r="W240" s="2" t="inlineStr">
        <is>
          <t>3|
3</t>
        </is>
      </c>
      <c r="X240" s="2" t="inlineStr">
        <is>
          <t xml:space="preserve">|
</t>
        </is>
      </c>
      <c r="Y240" t="inlineStr">
        <is>
          <t>άφιξη στην Ευρωπαϊκή Ένωση σημαντικού αριθμού εκτοπισθέντων, οι οποίοι προέρχονται από καθορισμένη χώρα ή γεωγραφική ζώνη, ανεξαρτήτως του εάν η άφιξή τους υπήρξε αυθόρμητη ή υποβοηθούμενη, για παράδειγμα μέσω προγράμματος εκκένωσης</t>
        </is>
      </c>
      <c r="Z240" s="2" t="inlineStr">
        <is>
          <t>mass influx of third-country nationals|
mass influx of persons|
mass influx|
mass influx of displaced persons</t>
        </is>
      </c>
      <c r="AA240" s="2" t="inlineStr">
        <is>
          <t>1|
1|
3|
3</t>
        </is>
      </c>
      <c r="AB240" s="2" t="inlineStr">
        <is>
          <t xml:space="preserve">|
|
|
</t>
        </is>
      </c>
      <c r="AC240" t="inlineStr">
        <is>
          <t>arrival in the European Union of a large number of displaced persons, who come from a specific country or geographical area, whether their arrival was spontaneous or aided, for example through an evacuation programme</t>
        </is>
      </c>
      <c r="AD240" s="2" t="inlineStr">
        <is>
          <t>afluencia en gran escala|
afluencia masiva|
afluencia masiva de personas desplazadas</t>
        </is>
      </c>
      <c r="AE240" s="2" t="inlineStr">
        <is>
          <t>3|
3|
3</t>
        </is>
      </c>
      <c r="AF240" s="2" t="inlineStr">
        <is>
          <t xml:space="preserve">|
|
</t>
        </is>
      </c>
      <c r="AG240" t="inlineStr">
        <is>
          <t>Llegada a la Unión Europea de un número importante de personas desplazadas, procedentes de un país o de una zona geográfica determinada, independientemente de que su llegada se haya producido de forma espontánea o con ayuda, por ejemplo, de un programa de evacuación.</t>
        </is>
      </c>
      <c r="AH240" s="2" t="inlineStr">
        <is>
          <t>massiline sissevool</t>
        </is>
      </c>
      <c r="AI240" s="2" t="inlineStr">
        <is>
          <t>3</t>
        </is>
      </c>
      <c r="AJ240" s="2" t="inlineStr">
        <is>
          <t/>
        </is>
      </c>
      <c r="AK240" t="inlineStr">
        <is>
          <t>suure arvu konkreetsest riigist või geograafiliselt alalt pärit ümberasustatud isikute saabumine liikmesriiki, olenemata sellest, kas nende saabumine ühendusse oli omaalgatuslik või aidati sellele kaasa näiteks evakueerimiskava abil</t>
        </is>
      </c>
      <c r="AL240" s="2" t="inlineStr">
        <is>
          <t>joukoittainen maahantulo|
siirtymään joutuneiden henkilöiden joukoittainen maahantulo</t>
        </is>
      </c>
      <c r="AM240" s="2" t="inlineStr">
        <is>
          <t>3|
3</t>
        </is>
      </c>
      <c r="AN240" s="2" t="inlineStr">
        <is>
          <t xml:space="preserve">|
</t>
        </is>
      </c>
      <c r="AO240" t="inlineStr">
        <is>
          <t>tilanne, jossa Euroopan unionin alueelle tulee suuri määrä kolmansista maista siirtymään joutuneita henkilöitä, jotka eivät voi palata kotimaahansa ja jotka ovat lähtöisin tietystä maasta tai tietyltä maantieteelliseltä alueelta, riippumatta siitä, tulevatko he Euroopan unionin alueelle omasta aloitteestaan tai avustettuna, esimerkiksi evakuointiohjelman kautta</t>
        </is>
      </c>
      <c r="AP240" s="2" t="inlineStr">
        <is>
          <t>afflux massif|
afflux massif de personnes déplacées</t>
        </is>
      </c>
      <c r="AQ240" s="2" t="inlineStr">
        <is>
          <t>3|
3</t>
        </is>
      </c>
      <c r="AR240" s="2" t="inlineStr">
        <is>
          <t xml:space="preserve">|
</t>
        </is>
      </c>
      <c r="AS240" t="inlineStr">
        <is>
          <t>arrivée dans l'Union européenne d'un nombre important de personnes déplacées, en provenance d'un pays ou d'une zone géographique déterminés, que leur arrivée dans l'UE soit spontanée ou organisée, par exemple dans le cadre d'un programme d'évacuation</t>
        </is>
      </c>
      <c r="AT240" s="2" t="inlineStr">
        <is>
          <t>mórphlódú isteach daoine easáitithe</t>
        </is>
      </c>
      <c r="AU240" s="2" t="inlineStr">
        <is>
          <t>3</t>
        </is>
      </c>
      <c r="AV240" s="2" t="inlineStr">
        <is>
          <t/>
        </is>
      </c>
      <c r="AW240" t="inlineStr">
        <is>
          <t/>
        </is>
      </c>
      <c r="AX240" s="2" t="inlineStr">
        <is>
          <t>masovni priljev|
masovni priljev raseljenih osoba</t>
        </is>
      </c>
      <c r="AY240" s="2" t="inlineStr">
        <is>
          <t>3|
3</t>
        </is>
      </c>
      <c r="AZ240" s="2" t="inlineStr">
        <is>
          <t xml:space="preserve">|
</t>
        </is>
      </c>
      <c r="BA240" t="inlineStr">
        <is>
          <t>dolazak u Zajednicu velikog broja raseljenih osoba koje potječu iz određene zemlje ili zemljopisnog područja, bez obzira na to da li je njihov dolazak u Zajednicu bio spontan ili potpomognut, primjerice programom evakuacije</t>
        </is>
      </c>
      <c r="BB240" s="2" t="inlineStr">
        <is>
          <t>tömeges beáramlás</t>
        </is>
      </c>
      <c r="BC240" s="2" t="inlineStr">
        <is>
          <t>3</t>
        </is>
      </c>
      <c r="BD240" s="2" t="inlineStr">
        <is>
          <t/>
        </is>
      </c>
      <c r="BE240" t="inlineStr">
        <is>
          <t>a lakóhelyüket elhagyni kényszerült olyan személyeknek nagy számban a 
Közösség területére történő érkezése, akik valamely meghatározott 
országból vagy földrajzi területről érkeztek, függetlenül attól, hogy 
spontán vagy támogatott módon, pl. evakuálási program keretében 
érkeztek-e a Közösség területére</t>
        </is>
      </c>
      <c r="BF240" s="2" t="inlineStr">
        <is>
          <t>afflusso massiccio di sfollati|
afflusso massiccio</t>
        </is>
      </c>
      <c r="BG240" s="2" t="inlineStr">
        <is>
          <t>3|
3</t>
        </is>
      </c>
      <c r="BH240" s="2" t="inlineStr">
        <is>
          <t xml:space="preserve">|
</t>
        </is>
      </c>
      <c r="BI240" t="inlineStr">
        <is>
          <t>arrivo nell’Unione
europea un numero considerevole di sfollati, provenienti da un paese
determinato o da una zona geografica determinata, sia che il loro arrivo
avvenga spontaneamente o sia agevolato, per esempio mediante un programma di
evacuazione</t>
        </is>
      </c>
      <c r="BJ240" s="2" t="inlineStr">
        <is>
          <t>perkeltųjų asmenų masinis srautas|
masinis perkeltųjų asmenų antplūdis|
perkeltųjų asmenų antplūdis|
masinis antplūdis|
masinis srautas</t>
        </is>
      </c>
      <c r="BK240" s="2" t="inlineStr">
        <is>
          <t>3|
3|
3|
3|
3</t>
        </is>
      </c>
      <c r="BL240" s="2" t="inlineStr">
        <is>
          <t xml:space="preserve">|
|
|
|
</t>
        </is>
      </c>
      <c r="BM240" t="inlineStr">
        <is>
          <t>didelio perkeltųjų asmenų skaičiaus atvykimas į ES iš konkrečios šalies ar geografinės vietos, nesvarbu, ar į jie atvyko spontaniškai, ar kam padedant, pavyzdžiui, pagal evakavimo programą</t>
        </is>
      </c>
      <c r="BN240" s="2" t="inlineStr">
        <is>
          <t>pārvietoto personu masveida pieplūdums|
masveida pieplūdums</t>
        </is>
      </c>
      <c r="BO240" s="2" t="inlineStr">
        <is>
          <t>3|
3</t>
        </is>
      </c>
      <c r="BP240" s="2" t="inlineStr">
        <is>
          <t xml:space="preserve">|
</t>
        </is>
      </c>
      <c r="BQ240" t="inlineStr">
        <is>
          <t/>
        </is>
      </c>
      <c r="BR240" s="2" t="inlineStr">
        <is>
          <t>influss bil-massa</t>
        </is>
      </c>
      <c r="BS240" s="2" t="inlineStr">
        <is>
          <t>3</t>
        </is>
      </c>
      <c r="BT240" s="2" t="inlineStr">
        <is>
          <t/>
        </is>
      </c>
      <c r="BU240" t="inlineStr">
        <is>
          <t>il-wasla fl-Unjoni Ewropea ta' numu kbir ta' persuni spostati, li jkunu ġejjin minn pajjiż speċifiku jew żona speċifika, sewwa jekk il-wasla tagħhom fil-Komunità kienet spontanja u sewwa jekk megħjuna, per eżempju permezz ta' programm ta' evakwazzjoni</t>
        </is>
      </c>
      <c r="BV240" s="2" t="inlineStr">
        <is>
          <t>massale toestroom|
massale toestroom van ontheemden</t>
        </is>
      </c>
      <c r="BW240" s="2" t="inlineStr">
        <is>
          <t>3|
3</t>
        </is>
      </c>
      <c r="BX240" s="2" t="inlineStr">
        <is>
          <t xml:space="preserve">|
</t>
        </is>
      </c>
      <c r="BY240" t="inlineStr">
        <is>
          <t>aankomst van een aanzienlijk aantal ontheemden uit een bepaald land of een bepaalde regio, die om verschillende redenen niet naar hun land of regio van oorsprong kunnen terugkeren, ongeacht of zij op eigen initiatief of met hulp zijn aangekomen</t>
        </is>
      </c>
      <c r="BZ240" s="2" t="inlineStr">
        <is>
          <t>masowy napływ|
masowy napływ wysiedleńców</t>
        </is>
      </c>
      <c r="CA240" s="2" t="inlineStr">
        <is>
          <t>3|
3</t>
        </is>
      </c>
      <c r="CB240" s="2" t="inlineStr">
        <is>
          <t xml:space="preserve">|
</t>
        </is>
      </c>
      <c r="CC240" t="inlineStr">
        <is>
          <t>przybycie na terytorium Wspólnoty znacznej liczby wysiedleńców pochodzących z określonego kraju lub obszaru geograficznego, bez względu na to, czy ich przybycie na terytorium Wspólnoty ma charakter spontaniczny, czy też jest wynikiem działań pomocowych, na przykład programu ewakuacji</t>
        </is>
      </c>
      <c r="CD240" s="2" t="inlineStr">
        <is>
          <t>afluxo maciço de pessoas deslocadas|
afluxo maciço</t>
        </is>
      </c>
      <c r="CE240" s="2" t="inlineStr">
        <is>
          <t>3|
3</t>
        </is>
      </c>
      <c r="CF240" s="2" t="inlineStr">
        <is>
          <t xml:space="preserve">|
</t>
        </is>
      </c>
      <c r="CG240" t="inlineStr">
        <is>
          <t>Chegada a um território de um número relevante de pessoas deslocadas, provenientes de um país ou zona geográfica determinados, por sua espontânea vontade ou como resultado de um programa de evacuação.</t>
        </is>
      </c>
      <c r="CH240" s="2" t="inlineStr">
        <is>
          <t>aflux masiv|
aflux masiv de persoane strămutate</t>
        </is>
      </c>
      <c r="CI240" s="2" t="inlineStr">
        <is>
          <t>3|
3</t>
        </is>
      </c>
      <c r="CJ240" s="2" t="inlineStr">
        <is>
          <t xml:space="preserve">|
</t>
        </is>
      </c>
      <c r="CK240" t="inlineStr">
        <is>
          <t>sosirea în Uniunea Europeană a unui număr important de persoane strămutate, care vin dintr-o țară sau dintr-o zonă geografică determinate, indiferent dacă sosirea lor în Uniunea Europeană a fost spontană sau organizată, de exemplu, printr-un program de evacuare</t>
        </is>
      </c>
      <c r="CL240" s="2" t="inlineStr">
        <is>
          <t>hromadný prílev vysídlených osôb|
hromadný prílev</t>
        </is>
      </c>
      <c r="CM240" s="2" t="inlineStr">
        <is>
          <t>3|
3</t>
        </is>
      </c>
      <c r="CN240" s="2" t="inlineStr">
        <is>
          <t xml:space="preserve">|
</t>
        </is>
      </c>
      <c r="CO240" t="inlineStr">
        <is>
          <t>príchod veľkého počtu vysídlených osôb do Európskej únie, ktoré pochádzajú z určitej krajiny alebo zemepisnej oblasti, bez ohľadu na to, či prídu do Únie spontánne alebo im bola poskytnutá pomoc, napríklad prostredníctvom programu evakuácie</t>
        </is>
      </c>
      <c r="CP240" s="2" t="inlineStr">
        <is>
          <t>množični prihod razseljenih oseb|
množični prihod</t>
        </is>
      </c>
      <c r="CQ240" s="2" t="inlineStr">
        <is>
          <t>3|
3</t>
        </is>
      </c>
      <c r="CR240" s="2" t="inlineStr">
        <is>
          <t xml:space="preserve">|
</t>
        </is>
      </c>
      <c r="CS240" t="inlineStr">
        <is>
          <t>prihod velikega števila razseljenih oseb v Skupnost, ki prihajajo iz določene države ali geografskega območja, če je bil njihov prihod v Skupnost spontan ali s pomočjo, na primer, evakuacijskega programa</t>
        </is>
      </c>
      <c r="CT240" s="2" t="inlineStr">
        <is>
          <t>massiv tillströmning</t>
        </is>
      </c>
      <c r="CU240" s="2" t="inlineStr">
        <is>
          <t>3</t>
        </is>
      </c>
      <c r="CV240" s="2" t="inlineStr">
        <is>
          <t/>
        </is>
      </c>
      <c r="CW240" t="inlineStr">
        <is>
          <t/>
        </is>
      </c>
    </row>
    <row r="241">
      <c r="A241" s="1" t="str">
        <f>HYPERLINK("https://iate.europa.eu/entry/result/3627237/all", "3627237")</f>
        <v>3627237</v>
      </c>
      <c r="B241" t="inlineStr">
        <is>
          <t>TRANSPORT;INTERNATIONAL RELATIONS;POLITICS;LAW</t>
        </is>
      </c>
      <c r="C241" t="inlineStr">
        <is>
          <t>TRANSPORT|organisation of transport|organisation of transport;INTERNATIONAL RELATIONS|cooperation policy|humanitarian aid;POLITICS|politics and public safety|public safety|public order|police checks|border control;LAW|international law|public international law|territorial law|frontier|external border of the EU</t>
        </is>
      </c>
      <c r="D241" t="inlineStr">
        <is>
          <t>yes</t>
        </is>
      </c>
      <c r="E241" t="inlineStr">
        <is>
          <t/>
        </is>
      </c>
      <c r="F241" s="2" t="inlineStr">
        <is>
          <t>лента за спешна подкрепа</t>
        </is>
      </c>
      <c r="G241" s="2" t="inlineStr">
        <is>
          <t>3</t>
        </is>
      </c>
      <c r="H241" s="2" t="inlineStr">
        <is>
          <t/>
        </is>
      </c>
      <c r="I241" t="inlineStr">
        <is>
          <t>специални ленти на граничните контролно-пропускателни пунктове с цел да се осигури бърз и безопасен достъп и връщане на хуманитарните конвои и доставчиците на спешна помощ, предлагана в рамките на Механизма за гражданска защита на Съюза, както и на хуманитарна помощ за хората на украинска територия</t>
        </is>
      </c>
      <c r="J241" s="2" t="inlineStr">
        <is>
          <t>pruh pro mimořádnou podporu</t>
        </is>
      </c>
      <c r="K241" s="2" t="inlineStr">
        <is>
          <t>3</t>
        </is>
      </c>
      <c r="L241" s="2" t="inlineStr">
        <is>
          <t/>
        </is>
      </c>
      <c r="M241" t="inlineStr">
        <is>
          <t>zvláštní pruh označený členskými státy na hraničních přechodech, který má zajistit rychlý a bezpečný přístup a návrat humanitárních konvojů a poskytovatelů pomoci při mimořádných událostech podle &lt;a href="https://iate.europa.eu/entry/result/924561/cs" target="_blank"&gt;mechanismu civilní ochrany Unie&lt;/a&gt;, jakož i humanitární pomoci lidem na ukrajinském území</t>
        </is>
      </c>
      <c r="N241" s="2" t="inlineStr">
        <is>
          <t>nødhjælpsbane</t>
        </is>
      </c>
      <c r="O241" s="2" t="inlineStr">
        <is>
          <t>3</t>
        </is>
      </c>
      <c r="P241" s="2" t="inlineStr">
        <is>
          <t/>
        </is>
      </c>
      <c r="Q241" t="inlineStr">
        <is>
          <t>særlig bane ved grænseovergangssted, der har til formål at sikre, at humanitære konvojer og leverandører af nødhjælp inden for rammerne af &lt;a href="https://iate.europa.eu/entry/result/924561/da" target="_blank"&gt;EU-civilbeskyttelsesmekanismen&lt;/a&gt; og humanitær bistand til personer på ukrainsk område kan komme hurtigt og sikkert frem og tilbage</t>
        </is>
      </c>
      <c r="R241" s="2" t="inlineStr">
        <is>
          <t>Nothilfekorridor</t>
        </is>
      </c>
      <c r="S241" s="2" t="inlineStr">
        <is>
          <t>3</t>
        </is>
      </c>
      <c r="T241" s="2" t="inlineStr">
        <is>
          <t/>
        </is>
      </c>
      <c r="U241" t="inlineStr">
        <is>
          <t>spezieller Korridor zur Sicherstellung einer raschen und sicheren Zufahrt und Rückkehr von humanitären Hilfskonvois und 
Nothelfern im Rahmen des Katastrophenschutzverfahrens der Union sowie 
humanitärer Hilfe für die Menschen auf ukrainischem Hoheitsgebiet</t>
        </is>
      </c>
      <c r="V241" s="2" t="inlineStr">
        <is>
          <t>λωρίδα στήριξης έκτακτης ανάγκης</t>
        </is>
      </c>
      <c r="W241" s="2" t="inlineStr">
        <is>
          <t>3</t>
        </is>
      </c>
      <c r="X241" s="2" t="inlineStr">
        <is>
          <t/>
        </is>
      </c>
      <c r="Y241" t="inlineStr">
        <is>
          <t>ειδικές λωρίδες στα σημεία διέλευσης των συνόρων με στόχο να διασφαλιστεί η ταχεία και ασφαλής πρόσβαση και επιστροφή των ανθρωπιστικών αποστολών και των παρόχων τόσο βοήθειας έκτακτης ανάγκης στο πλαίσιο του μηχανισμού πολιτικής προστασίας της Ένωσης όσο και ανθρωπιστικής βοήθειας σε άτομα που βρίσκονται στο ουκρανικό έδαφος</t>
        </is>
      </c>
      <c r="Z241" s="2" t="inlineStr">
        <is>
          <t>emergency support lane</t>
        </is>
      </c>
      <c r="AA241" s="2" t="inlineStr">
        <is>
          <t>3</t>
        </is>
      </c>
      <c r="AB241" s="2" t="inlineStr">
        <is>
          <t/>
        </is>
      </c>
      <c r="AC241" t="inlineStr">
        <is>
          <t>special lanes at border crossing points for the purpose of ensuring swift and safe access and return of humanitarian convoys and
providers of emergency assistance offered under the &lt;a href="https://iate.europa.eu/entry/result/924561/en" target="_blank"&gt;Union Civil Protection Mechanism&lt;/a&gt; as well as humanitarian aid to people in the Ukrainian territory</t>
        </is>
      </c>
      <c r="AD241" s="2" t="inlineStr">
        <is>
          <t>corredor de asistencia urgente</t>
        </is>
      </c>
      <c r="AE241" s="2" t="inlineStr">
        <is>
          <t>3</t>
        </is>
      </c>
      <c r="AF241" s="2" t="inlineStr">
        <is>
          <t/>
        </is>
      </c>
      <c r="AG241" t="inlineStr">
        <is>
          <t>Corredores especiales que los Estados miembros deben designar en los pasos fronterizos para asegurar un acceso y un retorno rápidos y seguros de los convoyes
humanitarios de los proveedores de ayuda de emergencia ofrecidos en el marco del
&lt;a href="https://iate.europa.eu/entry/result/924561/es" target="_blank"&gt;Mecanismo de Protección Civil de la Unión&lt;/a&gt;, así como de la ayuda humanitaria a las
personas en el territorio ucraniano.</t>
        </is>
      </c>
      <c r="AH241" s="2" t="inlineStr">
        <is>
          <t>hädaabikoridor</t>
        </is>
      </c>
      <c r="AI241" s="2" t="inlineStr">
        <is>
          <t>3</t>
        </is>
      </c>
      <c r="AJ241" s="2" t="inlineStr">
        <is>
          <t/>
        </is>
      </c>
      <c r="AK241" t="inlineStr">
        <is>
          <t>spetsiaalne rida piiripunktis, tagada Ukraina territooriumil viibivatele
inimestele humanitaarabi andvate organisatsioonide juurdepääs ja
tagasipöördumine</t>
        </is>
      </c>
      <c r="AL241" s="2" t="inlineStr">
        <is>
          <t>hätäapukaista</t>
        </is>
      </c>
      <c r="AM241" s="2" t="inlineStr">
        <is>
          <t>3</t>
        </is>
      </c>
      <c r="AN241" s="2" t="inlineStr">
        <is>
          <t/>
        </is>
      </c>
      <c r="AO241" t="inlineStr">
        <is>
          <t>rajanylityspaikalle perustettu erityinen kaista, jolla varmistetaan humanitaarisen avun kuljetusten, unionin
pelastuspalvelumekanismin puitteissa hätäapua toimittavien ja Ukrainan alueella
oleville ihmisille humanitaarista apua toimittavien nopea ja turvallinen pääsy
Ukrainaan ja sieltä takaisin</t>
        </is>
      </c>
      <c r="AP241" s="2" t="inlineStr">
        <is>
          <t>voie d'aide d'urgence</t>
        </is>
      </c>
      <c r="AQ241" s="2" t="inlineStr">
        <is>
          <t>3</t>
        </is>
      </c>
      <c r="AR241" s="2" t="inlineStr">
        <is>
          <t/>
        </is>
      </c>
      <c r="AS241" t="inlineStr">
        <is>
          <t>couloir spécial que les États membres doivent désigner aux points de passage frontaliers afin de permettre l'accès et le retour rapides et sûrs des convois humanitaires et des pourvoyeurs de l'aide d'urgence fournie au titre du &lt;a href="https://iate.europa.eu/entry/result/924561/fr" target="_blank"&gt;mécanisme de protection civile de l'Union&lt;/a&gt; ainsi que de l'aide humanitaire apportée aux personnes se trouvant sur le territoire ukrainien</t>
        </is>
      </c>
      <c r="AT241" s="2" t="inlineStr">
        <is>
          <t>lána tacaíochta éigeandála</t>
        </is>
      </c>
      <c r="AU241" s="2" t="inlineStr">
        <is>
          <t>3</t>
        </is>
      </c>
      <c r="AV241" s="2" t="inlineStr">
        <is>
          <t/>
        </is>
      </c>
      <c r="AW241" t="inlineStr">
        <is>
          <t/>
        </is>
      </c>
      <c r="AX241" s="2" t="inlineStr">
        <is>
          <t>vozne trake za hitnu potporu</t>
        </is>
      </c>
      <c r="AY241" s="2" t="inlineStr">
        <is>
          <t>3</t>
        </is>
      </c>
      <c r="AZ241" s="2" t="inlineStr">
        <is>
          <t/>
        </is>
      </c>
      <c r="BA241" t="inlineStr">
        <is>
          <t>posebne vozne trake na graničnim prijelazima čija je svrha osigurati brz i siguran pristup i povratak humanitarnih konvoja i osoba koje dostavljaju hitnu pomoć koja se pruža u okviru Mehanizma Unije za civilnu zaštitu ljudima na državnom području Ukrajine</t>
        </is>
      </c>
      <c r="BB241" s="2" t="inlineStr">
        <is>
          <t>vészhelyzeti sáv</t>
        </is>
      </c>
      <c r="BC241" s="2" t="inlineStr">
        <is>
          <t>3</t>
        </is>
      </c>
      <c r="BD241" s="2" t="inlineStr">
        <is>
          <t/>
        </is>
      </c>
      <c r="BE241" t="inlineStr">
        <is>
          <t>annak biztosítása érdekében létrehoztott sáv, hogy az ukrán&lt;br&gt;területen humanitárius segítséget nyújtó szervezetek bejuthassanak Ukrajnába és onnan visszatérhessenek</t>
        </is>
      </c>
      <c r="BF241" s="2" t="inlineStr">
        <is>
          <t>corsia per il sostegno di emergenza</t>
        </is>
      </c>
      <c r="BG241" s="2" t="inlineStr">
        <is>
          <t>3</t>
        </is>
      </c>
      <c r="BH241" s="2" t="inlineStr">
        <is>
          <t/>
        </is>
      </c>
      <c r="BI241" t="inlineStr">
        <is>
          <t>corsia apposita istituita
ai valichi di frontiera al fine di garantire l’accesso e il rientro rapidi e
sicuri dei convogli umanitari, nonché di chi presta assistenza emergenziale
nell’ambito del meccanismo unionale di protezione civile e di chi porta aiuti
umanitari alla popolazione sul territorio ucraino</t>
        </is>
      </c>
      <c r="BJ241" s="2" t="inlineStr">
        <is>
          <t>skubios pagalbos juosta</t>
        </is>
      </c>
      <c r="BK241" s="2" t="inlineStr">
        <is>
          <t>3</t>
        </is>
      </c>
      <c r="BL241" s="2" t="inlineStr">
        <is>
          <t/>
        </is>
      </c>
      <c r="BM241" t="inlineStr">
        <is>
          <t/>
        </is>
      </c>
      <c r="BN241" s="2" t="inlineStr">
        <is>
          <t>ārkārtas atbalsta josla</t>
        </is>
      </c>
      <c r="BO241" s="2" t="inlineStr">
        <is>
          <t>3</t>
        </is>
      </c>
      <c r="BP241" s="2" t="inlineStr">
        <is>
          <t/>
        </is>
      </c>
      <c r="BQ241" t="inlineStr">
        <is>
          <t>īpaša pārvietošanās josla robežšķērsošanas
vietā, kas ieviesta, lai nodrošinātu ātru palīdzības sniegšanu un humānās
palīdzības darbinieku drošību</t>
        </is>
      </c>
      <c r="BR241" s="2" t="inlineStr">
        <is>
          <t>korsija ta' appoġġ ta' emerġenza</t>
        </is>
      </c>
      <c r="BS241" s="2" t="inlineStr">
        <is>
          <t>3</t>
        </is>
      </c>
      <c r="BT241" s="2" t="inlineStr">
        <is>
          <t/>
        </is>
      </c>
      <c r="BU241" t="inlineStr">
        <is>
          <t>korsija speċjali f'punti tal-qism tal-fruntiera, stabbilita bil-għan li jiġu żgurati aċċess u ritorn rapidi u sikuri ta' konvjoys umanitarji u ta' provdituri ta' assistenza ta' emerġenza offruta abbażi tal-Mekkaniżmu tal-Unjoni għall-Protezzjoni Ċivili kif ukoll ta’ għajnuna umanitarja lil persuni fit-territorju Ukren</t>
        </is>
      </c>
      <c r="BV241" s="2" t="inlineStr">
        <is>
          <t>rijstrook voor noodhulp</t>
        </is>
      </c>
      <c r="BW241" s="2" t="inlineStr">
        <is>
          <t>3</t>
        </is>
      </c>
      <c r="BX241" s="2" t="inlineStr">
        <is>
          <t/>
        </is>
      </c>
      <c r="BY241" t="inlineStr">
        <is>
          <t>rijstrook
 op een grensdoorlaatpost waarlangs humanitaire konvooien en verleners van
 noodbijstand in het kader van het Uniemechanisme voor civiele bescherming,
 alsook verleners van humanitaire hulp aan mensen op het Oekraïense
 grondgebied snel en veilig de grens kunnen oversteken</t>
        </is>
      </c>
      <c r="BZ241" s="2" t="inlineStr">
        <is>
          <t>uprzywilejowany korytarz</t>
        </is>
      </c>
      <c r="CA241" s="2" t="inlineStr">
        <is>
          <t>3</t>
        </is>
      </c>
      <c r="CB241" s="2" t="inlineStr">
        <is>
          <t/>
        </is>
      </c>
      <c r="CC241" t="inlineStr">
        <is>
          <t/>
        </is>
      </c>
      <c r="CD241" s="2" t="inlineStr">
        <is>
          <t>corredor de apoio de emergência</t>
        </is>
      </c>
      <c r="CE241" s="2" t="inlineStr">
        <is>
          <t>3</t>
        </is>
      </c>
      <c r="CF241" s="2" t="inlineStr">
        <is>
          <t/>
        </is>
      </c>
      <c r="CG241" t="inlineStr">
        <is>
          <t>Corredor aduaneiro especial criado num posto de passagem de fronteira de um Estado-Membro da UE a fim de garantir o acesso e o regresso rápidos e seguros dos comboios humanitários
e dos prestadores da assistência humanitária oferecida ao abrigo do Mecanismo de
Proteção Civil da União, bem como de ajuda humanitária às populações no território
ucraniano.</t>
        </is>
      </c>
      <c r="CH241" s="2" t="inlineStr">
        <is>
          <t>culoar de sprijin de urgență</t>
        </is>
      </c>
      <c r="CI241" s="2" t="inlineStr">
        <is>
          <t>3</t>
        </is>
      </c>
      <c r="CJ241" s="2" t="inlineStr">
        <is>
          <t/>
        </is>
      </c>
      <c r="CK241" t="inlineStr">
        <is>
          <t>culoar special la punctele de trecere a frontierei, desemnat pentru a asigura accesul și întoarcerea rapide și în condiții de siguranță ale 
convoaielor umanitare și ale furnizorilor de ajutoare de urgență oferite în cadrul 
mecanismului de protecție civilă al Uniunii și de ajutoare umanitare pentru populația 
de pe teritoriul Ucrainei</t>
        </is>
      </c>
      <c r="CL241" s="2" t="inlineStr">
        <is>
          <t>jazdný pruh pre núdzovú pomoc</t>
        </is>
      </c>
      <c r="CM241" s="2" t="inlineStr">
        <is>
          <t>3</t>
        </is>
      </c>
      <c r="CN241" s="2" t="inlineStr">
        <is>
          <t/>
        </is>
      </c>
      <c r="CO241" t="inlineStr">
        <is>
          <t>osobitný jazdný pruh zriadený na hraničných priechodoch s cieľom zabezpečiť rýchly a bezpečný prístup a návrat humanitárnych konvojov
a poskytovateľov núdzovej pomoci ponúkanej v rámci &lt;a href="https://iate.europa.eu/entry/result/924561/sk" target="_blank"&gt;mechanizmu Únie v oblasti civilnej ochrany&lt;/a&gt;, ako aj humanitárnej pomoci obyvateľstvu na ukrajinskom území</t>
        </is>
      </c>
      <c r="CP241" s="2" t="inlineStr">
        <is>
          <t>vozni pas za nujno pomoč</t>
        </is>
      </c>
      <c r="CQ241" s="2" t="inlineStr">
        <is>
          <t>3</t>
        </is>
      </c>
      <c r="CR241" s="2" t="inlineStr">
        <is>
          <t/>
        </is>
      </c>
      <c r="CS241" t="inlineStr">
        <is>
          <t>posebni vozni pas na mejnih prehodih, namenjen za hiter in varen dostop humanitarnih konvojev in ponudnikov nujne 
pomoči, ki se zagotavlja v okviru mehanizma Unije na področju civilne zaščite, ter 
humanitarne pomoči do ljudi na ukrajinskem ozemlju</t>
        </is>
      </c>
      <c r="CT241" s="2" t="inlineStr">
        <is>
          <t>nödkörfält</t>
        </is>
      </c>
      <c r="CU241" s="2" t="inlineStr">
        <is>
          <t>3</t>
        </is>
      </c>
      <c r="CV241" s="2" t="inlineStr">
        <is>
          <t/>
        </is>
      </c>
      <c r="CW241" t="inlineStr">
        <is>
          <t/>
        </is>
      </c>
    </row>
    <row r="242">
      <c r="A242" s="1" t="str">
        <f>HYPERLINK("https://iate.europa.eu/entry/result/893215/all", "893215")</f>
        <v>893215</v>
      </c>
      <c r="B242" t="inlineStr">
        <is>
          <t>TRANSPORT</t>
        </is>
      </c>
      <c r="C242" t="inlineStr">
        <is>
          <t>TRANSPORT|air and space transport|air transport</t>
        </is>
      </c>
      <c r="D242" t="inlineStr">
        <is>
          <t>yes</t>
        </is>
      </c>
      <c r="E242" t="inlineStr">
        <is>
          <t/>
        </is>
      </c>
      <c r="F242" s="2" t="inlineStr">
        <is>
          <t>управляващ орган на летище|
управляваща летището организация|
летищен оператор</t>
        </is>
      </c>
      <c r="G242" s="2" t="inlineStr">
        <is>
          <t>3|
3|
3</t>
        </is>
      </c>
      <c r="H242" s="2" t="inlineStr">
        <is>
          <t xml:space="preserve">|
|
</t>
        </is>
      </c>
      <c r="I242" t="inlineStr">
        <is>
          <t>oрган, който във връзка с други дейности или по друг начин има за задача, съгласно националните закони и разпоредби, да администрира и управлява летищните съоръжения и да координира и контролира дейностите на различните оператори, които се намират на летището или в съответната летищна система</t>
        </is>
      </c>
      <c r="J242" t="inlineStr">
        <is>
          <t/>
        </is>
      </c>
      <c r="K242" t="inlineStr">
        <is>
          <t/>
        </is>
      </c>
      <c r="L242" t="inlineStr">
        <is>
          <t/>
        </is>
      </c>
      <c r="M242" t="inlineStr">
        <is>
          <t/>
        </is>
      </c>
      <c r="N242" s="2" t="inlineStr">
        <is>
          <t>lufthavnsoperatør|
koncessionshaver|
lufthavnens forvaltningsorgan|
forvaltningsorgan|
lufthavnsvirksomhed</t>
        </is>
      </c>
      <c r="O242" s="2" t="inlineStr">
        <is>
          <t>4|
4|
4|
2|
4</t>
        </is>
      </c>
      <c r="P242" s="2" t="inlineStr">
        <is>
          <t xml:space="preserve">|
|
|
|
</t>
        </is>
      </c>
      <c r="Q242" t="inlineStr">
        <is>
          <t>"Organ, som, eventuelt i tilknytning til andre aktiviteter, i henhold til nationale love eller bestemmelser har til opgave at administrere og forvalte lufthavnens faciliteter og koordinere og kontrollere de aktiviteter, der udføres af de forskellige operatører, der opererer i lufthavnen eller i lufthavnssystemet."</t>
        </is>
      </c>
      <c r="R242" s="2" t="inlineStr">
        <is>
          <t>Flughafenbetreiber|
Leitungsorgan des Flughafens</t>
        </is>
      </c>
      <c r="S242" s="2" t="inlineStr">
        <is>
          <t>3|
3</t>
        </is>
      </c>
      <c r="T242" s="2" t="inlineStr">
        <is>
          <t xml:space="preserve">|
</t>
        </is>
      </c>
      <c r="U242" t="inlineStr">
        <is>
          <t>Stelle, die nach den nationalen Rechtsvorschriften (...) die Aufgabe hat, die Flughafeneinrichtungen zu verwalten und zu betreiben und die Tätigkeiten der verschiedenen Beteiligten auf dem betreffenden Flughafen oder in dem betreffenden Flughafensystem zu koordinieren und zu überwachen</t>
        </is>
      </c>
      <c r="V242" s="2" t="inlineStr">
        <is>
          <t>φορέας διαχείρισης του αερολιμένα|
φορέας διαχείρισης</t>
        </is>
      </c>
      <c r="W242" s="2" t="inlineStr">
        <is>
          <t>3|
3</t>
        </is>
      </c>
      <c r="X242" s="2" t="inlineStr">
        <is>
          <t xml:space="preserve">|
</t>
        </is>
      </c>
      <c r="Y242" t="inlineStr">
        <is>
          <t>"στ) "φορέας διαχείρισης του αερολιμένα" ή "φορέας διαχείρισης", ο φορέας ο οποίος με βάση την εθνική νομοθεσία έχει κυρίως ως αποστολή τη διοίκηση και τη διαχείριση των αερολιμενικών υποδομών και το συντονισμό και τον έλεγχο των δραστηριοτήτων των διαφόρων αερομεταφορέων που χρησιμοποιούν το συγκεκριμένο αερολιμένα ή σύστημα αερολιμένων·"</t>
        </is>
      </c>
      <c r="Z242" s="2" t="inlineStr">
        <is>
          <t>airport operator|
airport manager managers bodies|
managing body of the airport|
airport managing body|
managing body of an airport</t>
        </is>
      </c>
      <c r="AA242" s="2" t="inlineStr">
        <is>
          <t>3|
1|
3|
3|
3</t>
        </is>
      </c>
      <c r="AB242" s="2" t="inlineStr">
        <is>
          <t xml:space="preserve">|
|
|
|
</t>
        </is>
      </c>
      <c r="AC242" t="inlineStr">
        <is>
          <t>body which has the task under national laws or regulations of administering and managing the airport facilities and coordinating and controlling the activities of the various operators present at the airport or within the airport system concerned</t>
        </is>
      </c>
      <c r="AD242" s="2" t="inlineStr">
        <is>
          <t>explotador de aeropuerto|
entidad gestora de un aeropuerto|
organismo de gestión de un aeropuerto</t>
        </is>
      </c>
      <c r="AE242" s="2" t="inlineStr">
        <is>
          <t>2|
3|
3</t>
        </is>
      </c>
      <c r="AF242" s="2" t="inlineStr">
        <is>
          <t xml:space="preserve">|
|
</t>
        </is>
      </c>
      <c r="AG242" t="inlineStr">
        <is>
          <t>El organismo que, en conjunción o no con otras actividades, tiene asignada, conforme a la reglamentación nacional, la función de administrar y gestionar las instalaciones aeroportuarias, y la de coordinar y controlar las actividades de los diferentes operadores presentes en el aeropuerto o sistema aeroportuario correspondiente.</t>
        </is>
      </c>
      <c r="AH242" s="2" t="inlineStr">
        <is>
          <t>lennujaama käitaja</t>
        </is>
      </c>
      <c r="AI242" s="2" t="inlineStr">
        <is>
          <t>3</t>
        </is>
      </c>
      <c r="AJ242" s="2" t="inlineStr">
        <is>
          <t/>
        </is>
      </c>
      <c r="AK242" t="inlineStr">
        <is>
          <t>asutus, kelle eesmärgiks on siseriiklike õigusaktide alusel lennujaama infrastruktuuride haldamine ja juhtimine ning asjaomases lennujaamas või lennujaamade süsteemis asuvate erinevate ettevõtjate tegevuse koordineerimine ja kontrollimine</t>
        </is>
      </c>
      <c r="AL242" s="2" t="inlineStr">
        <is>
          <t>lentoaseman pitäjä</t>
        </is>
      </c>
      <c r="AM242" s="2" t="inlineStr">
        <is>
          <t>3</t>
        </is>
      </c>
      <c r="AN242" s="2" t="inlineStr">
        <is>
          <t/>
        </is>
      </c>
      <c r="AO242" t="inlineStr">
        <is>
          <t/>
        </is>
      </c>
      <c r="AP242" s="2" t="inlineStr">
        <is>
          <t>entité gestionnaire|
organisme de gestion d'un aéroport|
exploitant d'aéroport|
exploitant d’aéroport|
entité gestionnaire d'un aéroport</t>
        </is>
      </c>
      <c r="AQ242" s="2" t="inlineStr">
        <is>
          <t>3|
3|
3|
3|
3</t>
        </is>
      </c>
      <c r="AR242" s="2" t="inlineStr">
        <is>
          <t xml:space="preserve">|
|
|
|
</t>
        </is>
      </c>
      <c r="AS242" t="inlineStr">
        <is>
          <t>entité qui tient de la législation nationale notamment la mission d'administration et de gestion des infrastructures aéroportuaires ainsi que de coordination et de contrôle des activités des différents opérateurs présents dans l'aéroport ou le système aéroportuaire</t>
        </is>
      </c>
      <c r="AT242" s="2" t="inlineStr">
        <is>
          <t>comhlacht bainistithe aerfoirt</t>
        </is>
      </c>
      <c r="AU242" s="2" t="inlineStr">
        <is>
          <t>3</t>
        </is>
      </c>
      <c r="AV242" s="2" t="inlineStr">
        <is>
          <t/>
        </is>
      </c>
      <c r="AW242" t="inlineStr">
        <is>
          <t/>
        </is>
      </c>
      <c r="AX242" t="inlineStr">
        <is>
          <t/>
        </is>
      </c>
      <c r="AY242" t="inlineStr">
        <is>
          <t/>
        </is>
      </c>
      <c r="AZ242" t="inlineStr">
        <is>
          <t/>
        </is>
      </c>
      <c r="BA242" t="inlineStr">
        <is>
          <t/>
        </is>
      </c>
      <c r="BB242" s="2" t="inlineStr">
        <is>
          <t>repülőtér-irányító szervezet|
repülőtér-üzembentartó|
repülőtér vezetése|
repülőtér irányító szervezete</t>
        </is>
      </c>
      <c r="BC242" s="2" t="inlineStr">
        <is>
          <t>4|
4|
4|
3</t>
        </is>
      </c>
      <c r="BD242" s="2" t="inlineStr">
        <is>
          <t>|
|
|
admitted</t>
        </is>
      </c>
      <c r="BE242" t="inlineStr">
        <is>
          <t>Az a szerv, amely - egyéb tevékenységekhez kapcsoltan vagy más módon - a nemzeti jogszabályok vagy szabályzatok alapján ellátja a repülőtéri létesítmények igazgatásának és kezelésének feladatát, és összehangolja, valamint ellenőrzi az érintett repülőtéren vagy repülőtérrendszeren belül található különféle üzemeltetők tevékenységeit.</t>
        </is>
      </c>
      <c r="BF242" s="2" t="inlineStr">
        <is>
          <t>ente di gestione di un aeroporto|
gestore aeroportuale|
ente di gestione</t>
        </is>
      </c>
      <c r="BG242" s="2" t="inlineStr">
        <is>
          <t>3|
3|
3</t>
        </is>
      </c>
      <c r="BH242" s="2" t="inlineStr">
        <is>
          <t xml:space="preserve">|
|
</t>
        </is>
      </c>
      <c r="BI242" t="inlineStr">
        <is>
          <t>Soggetto cui è affidato, insieme ad altre attività o in via esclusiva, il compito di amministrare e di gestire le infrastrutture aeroportuali e di coordinare e controllare le attività dei vari operatori privati presenti dell'aeroporto o nel sistema aeroportuale considerato.</t>
        </is>
      </c>
      <c r="BJ242" s="2" t="inlineStr">
        <is>
          <t>oro uosto veiklos vykdytojas|
oro uosto valdymo organas|
oro uostą valdanti įstaiga|
oro uosto operatorius</t>
        </is>
      </c>
      <c r="BK242" s="2" t="inlineStr">
        <is>
          <t>3|
3|
3|
3</t>
        </is>
      </c>
      <c r="BL242" s="2" t="inlineStr">
        <is>
          <t xml:space="preserve">|
|
|
</t>
        </is>
      </c>
      <c r="BM242" t="inlineStr">
        <is>
          <t>įstaiga, kurios pirminis tikslas pagal nacionalinius teisės aktus yra oro uosto infrastruktūrų administravimas ir valdymas ir įvairių oro uoste ar oro uostų sistemoje veikiančių subjektų veiklos koordinavimas ir kontrolė</t>
        </is>
      </c>
      <c r="BN242" s="2" t="inlineStr">
        <is>
          <t>lidostas vadības dienests|
lidostas ekspluatants</t>
        </is>
      </c>
      <c r="BO242" s="2" t="inlineStr">
        <is>
          <t>2|
2</t>
        </is>
      </c>
      <c r="BP242" s="2" t="inlineStr">
        <is>
          <t xml:space="preserve">|
</t>
        </is>
      </c>
      <c r="BQ242" t="inlineStr">
        <is>
          <t>Dienests, kam saskaņā ar valsts normatīvajiem aktiem ir uzdevums, kopā ar citām darbībām vai citādi, vadīt un pārvaldīt lidostas infrastruktūras, kā arī koordinēt un kontrolēt dažādo attiecīgajā lidostā vai lidostu sistēmā esošo uzņēmēju darbību.</t>
        </is>
      </c>
      <c r="BR242" s="2" t="inlineStr">
        <is>
          <t>korp ta' amministrazzjoni ta' ajruport|
operatur ta' ajruport</t>
        </is>
      </c>
      <c r="BS242" s="2" t="inlineStr">
        <is>
          <t>3|
3</t>
        </is>
      </c>
      <c r="BT242" s="2" t="inlineStr">
        <is>
          <t xml:space="preserve">|
</t>
        </is>
      </c>
      <c r="BU242" t="inlineStr">
        <is>
          <t>korp li jkollu l-kompitu taħt liġijiet jew regolamenti nazzjonali li jamministra u jimmaniġġa l-faċilitajiet tal-ajruport u li jikkordina u jikkontrolla l-attivitajiet tal-operaturi varji presenti fl-ajruport jew fi ħdan is-sistema tal-ajruport konċernat</t>
        </is>
      </c>
      <c r="BV242" s="2" t="inlineStr">
        <is>
          <t>luchthavenexploitant|
beheersorgaan|
luchthavenbeheerder|
beheersorgaan van de luchthaven</t>
        </is>
      </c>
      <c r="BW242" s="2" t="inlineStr">
        <is>
          <t>3|
3|
3|
3</t>
        </is>
      </c>
      <c r="BX242" s="2" t="inlineStr">
        <is>
          <t xml:space="preserve">|
|
|
</t>
        </is>
      </c>
      <c r="BY242" t="inlineStr">
        <is>
          <t>"orgaan waaraan uit hoofde van de nationale wetgeving het bestuur en het beheer van de luchthaveninfrastructuur en de coördinatie van en het toezicht op de activiteiten van de diverse exploitanten in de betrokken luchthaven of luchthavensystemen zijn toevertrouwd"</t>
        </is>
      </c>
      <c r="BZ242" s="2" t="inlineStr">
        <is>
          <t>operator portu lotniczego|
organ zarządzający|
organ zarządzający portem lotniczym</t>
        </is>
      </c>
      <c r="CA242" s="2" t="inlineStr">
        <is>
          <t>3|
3|
3</t>
        </is>
      </c>
      <c r="CB242" s="2" t="inlineStr">
        <is>
          <t xml:space="preserve">|
|
</t>
        </is>
      </c>
      <c r="CC242" t="inlineStr">
        <is>
          <t>organ, którego celem zgodnie z ustawodawstwem krajowym jest w szczególności administrowanie i zarządzanie infrastrukturą portu lotniczego oraz koordynowanie i kontrolowanie działalności różnych podmiotów gospodarczych działających w porcie lotniczym lub w systemie portu lotniczego</t>
        </is>
      </c>
      <c r="CD242" s="2" t="inlineStr">
        <is>
          <t>entidade gestora de um aeroporto</t>
        </is>
      </c>
      <c r="CE242" s="2" t="inlineStr">
        <is>
          <t>2</t>
        </is>
      </c>
      <c r="CF242" s="2" t="inlineStr">
        <is>
          <t/>
        </is>
      </c>
      <c r="CG242" t="inlineStr">
        <is>
          <t/>
        </is>
      </c>
      <c r="CH242" s="2" t="inlineStr">
        <is>
          <t>organism de conducere a unui aeroport|
administrator al unui aeroport|
organism de gestionare a aeroportului|
organism de administrare a unui aeroport|
operator aeroportuar</t>
        </is>
      </c>
      <c r="CI242" s="2" t="inlineStr">
        <is>
          <t>3|
3|
3|
3|
3</t>
        </is>
      </c>
      <c r="CJ242" s="2" t="inlineStr">
        <is>
          <t xml:space="preserve">|
preferred|
|
|
</t>
        </is>
      </c>
      <c r="CK242" t="inlineStr">
        <is>
          <t>organism al cărui principal obiect de activitate stabilit prin legislația internă este reprezentat de administrarea și gestionarea infrastructurilor unui aeroport, precum și coordonarea și controlul activităților diverșilor operatori prezenți la aeroport sau în sistemul aeroportului</t>
        </is>
      </c>
      <c r="CL242" s="2" t="inlineStr">
        <is>
          <t>prevádzkovateľ letiska|
riadiaci orgán|
riadiaci orgán letiska</t>
        </is>
      </c>
      <c r="CM242" s="2" t="inlineStr">
        <is>
          <t>3|
3|
2</t>
        </is>
      </c>
      <c r="CN242" s="2" t="inlineStr">
        <is>
          <t xml:space="preserve">|
|
</t>
        </is>
      </c>
      <c r="CO242" t="inlineStr">
        <is>
          <t>orgán, ktorého hlavnou úlohou je na základe vnútroštátnych predpisov správa a riadenie infraštruktúry letiska a koordinácia a riadenie činností rôznych prevádzkovateľov prítomných na príslušnom letisku alebo v letiskovom systéme</t>
        </is>
      </c>
      <c r="CP242" s="2" t="inlineStr">
        <is>
          <t>upravljavec letališča|
vodstveni organ letališča|
organ za upravljanje letališča</t>
        </is>
      </c>
      <c r="CQ242" s="2" t="inlineStr">
        <is>
          <t>3|
3|
3</t>
        </is>
      </c>
      <c r="CR242" s="2" t="inlineStr">
        <is>
          <t xml:space="preserve">|
|
</t>
        </is>
      </c>
      <c r="CS242" t="inlineStr">
        <is>
          <t/>
        </is>
      </c>
      <c r="CT242" s="2" t="inlineStr">
        <is>
          <t>flygplatsens ledningsenhet</t>
        </is>
      </c>
      <c r="CU242" s="2" t="inlineStr">
        <is>
          <t>3</t>
        </is>
      </c>
      <c r="CV242" s="2" t="inlineStr">
        <is>
          <t/>
        </is>
      </c>
      <c r="CW242" t="inlineStr">
        <is>
          <t/>
        </is>
      </c>
    </row>
    <row r="243">
      <c r="A243" s="1" t="str">
        <f>HYPERLINK("https://iate.europa.eu/entry/result/3542072/all", "3542072")</f>
        <v>3542072</v>
      </c>
      <c r="B243" t="inlineStr">
        <is>
          <t>ENVIRONMENT;TRANSPORT</t>
        </is>
      </c>
      <c r="C243" t="inlineStr">
        <is>
          <t>ENVIRONMENT|environmental policy|climate change policy|emission trading|EU Emissions Trading Scheme;TRANSPORT|air and space transport|air transport</t>
        </is>
      </c>
      <c r="D243" t="inlineStr">
        <is>
          <t>yes</t>
        </is>
      </c>
      <c r="E243" t="inlineStr">
        <is>
          <t/>
        </is>
      </c>
      <c r="F243" t="inlineStr">
        <is>
          <t/>
        </is>
      </c>
      <c r="G243" t="inlineStr">
        <is>
          <t/>
        </is>
      </c>
      <c r="H243" t="inlineStr">
        <is>
          <t/>
        </is>
      </c>
      <c r="I243" t="inlineStr">
        <is>
          <t/>
        </is>
      </c>
      <c r="J243" s="2" t="inlineStr">
        <is>
          <t>provoz v obchodní letecké dopravě|
obchodní letecká doprava</t>
        </is>
      </c>
      <c r="K243" s="2" t="inlineStr">
        <is>
          <t>3|
3</t>
        </is>
      </c>
      <c r="L243" s="2" t="inlineStr">
        <is>
          <t>|
preferred</t>
        </is>
      </c>
      <c r="M243" t="inlineStr">
        <is>
          <t>provoz letadla zahrnující dopravu cestujících, nákladu
nebo pošty za náhradu nebo náhradu nájmu</t>
        </is>
      </c>
      <c r="N243" s="2" t="inlineStr">
        <is>
          <t>erhvervsmæssig luftfart|
erhvervsmæssig flyvning|
erhvervsmæssig lufttransport|
kommerciel flyvning|
erhvervsmæssig lufttransportoperation</t>
        </is>
      </c>
      <c r="O243" s="2" t="inlineStr">
        <is>
          <t>4|
4|
3|
4|
3</t>
        </is>
      </c>
      <c r="P243" s="2" t="inlineStr">
        <is>
          <t xml:space="preserve">|
|
|
|
</t>
        </is>
      </c>
      <c r="Q243" t="inlineStr">
        <is>
          <t>flyvning, hvor der befordres passagerer, gods eller post mod betaling af vederlag eller leje</t>
        </is>
      </c>
      <c r="R243" s="2" t="inlineStr">
        <is>
          <t>gewerblicher Luftverkehrsbetrieb</t>
        </is>
      </c>
      <c r="S243" s="2" t="inlineStr">
        <is>
          <t>3</t>
        </is>
      </c>
      <c r="T243" s="2" t="inlineStr">
        <is>
          <t/>
        </is>
      </c>
      <c r="U243" t="inlineStr">
        <is>
          <t>Betrieb von Luftfahrzeugen zur Beförderung von Fluggästen, Fracht oder Post gegen Entgelt oder sonstige geldwerte Gegenleistungen</t>
        </is>
      </c>
      <c r="V243" s="2" t="inlineStr">
        <is>
          <t>εμπορική αεροπορική μεταφορά|
εμπορική πτήση|
λειτουργία εμπορικής αερομεταφοράς|
εμπορική αερομεταφορά|
CAT</t>
        </is>
      </c>
      <c r="W243" s="2" t="inlineStr">
        <is>
          <t>3|
3|
3|
3|
3</t>
        </is>
      </c>
      <c r="X243" s="2" t="inlineStr">
        <is>
          <t xml:space="preserve">|
|
|
|
</t>
        </is>
      </c>
      <c r="Y243" t="inlineStr">
        <is>
          <t>πτητική λειτουργία αεροσκάφους για τη μεταφορά επιβατών, φορτίου ή ταχυδρομείου έναντι αμοιβής ή άλλου τιμήματος</t>
        </is>
      </c>
      <c r="Z243" s="2" t="inlineStr">
        <is>
          <t>commercial air transport operation|
CAT operation|
commercial air transport flight|
commercial flight</t>
        </is>
      </c>
      <c r="AA243" s="2" t="inlineStr">
        <is>
          <t>3|
3|
3|
3</t>
        </is>
      </c>
      <c r="AB243" s="2" t="inlineStr">
        <is>
          <t xml:space="preserve">|
|
|
</t>
        </is>
      </c>
      <c r="AC243" t="inlineStr">
        <is>
          <t>aircraft operation involving the transport of passengers, cargo or mail for remuneration or hire</t>
        </is>
      </c>
      <c r="AD243" s="2" t="inlineStr">
        <is>
          <t>operación de transporte aéreo comercial</t>
        </is>
      </c>
      <c r="AE243" s="2" t="inlineStr">
        <is>
          <t>3</t>
        </is>
      </c>
      <c r="AF243" s="2" t="inlineStr">
        <is>
          <t/>
        </is>
      </c>
      <c r="AG243" t="inlineStr">
        <is>
          <t>Operación de aeronave que supone el transporte de pasajeros, carga o correo por
remuneración o arrendamiento.</t>
        </is>
      </c>
      <c r="AH243" s="2" t="inlineStr">
        <is>
          <t>äriline lennutransport|
kommertslend</t>
        </is>
      </c>
      <c r="AI243" s="2" t="inlineStr">
        <is>
          <t>3|
3</t>
        </is>
      </c>
      <c r="AJ243" s="2" t="inlineStr">
        <is>
          <t xml:space="preserve">|
</t>
        </is>
      </c>
      <c r="AK243" t="inlineStr">
        <is>
          <t>õhusõiduki käitamine reisijate, kauba või posti veoks rahalise või muu tasu eest</t>
        </is>
      </c>
      <c r="AL243" s="2" t="inlineStr">
        <is>
          <t>kaupallinen lento|
kaupallinen ilmakuljetus</t>
        </is>
      </c>
      <c r="AM243" s="2" t="inlineStr">
        <is>
          <t>2|
3</t>
        </is>
      </c>
      <c r="AN243" s="2" t="inlineStr">
        <is>
          <t xml:space="preserve">|
</t>
        </is>
      </c>
      <c r="AO243" t="inlineStr">
        <is>
          <t>matkustajien, rahdin tai postin kuljettaminen ilma-aluksella korvausta
vastaan</t>
        </is>
      </c>
      <c r="AP243" s="2" t="inlineStr">
        <is>
          <t>opération de transport aérien commercial</t>
        </is>
      </c>
      <c r="AQ243" s="2" t="inlineStr">
        <is>
          <t>3</t>
        </is>
      </c>
      <c r="AR243" s="2" t="inlineStr">
        <is>
          <t/>
        </is>
      </c>
      <c r="AS243" t="inlineStr">
        <is>
          <t>opération consistant à transporter par voie aérienne des passagers, du fret ou du courrier contre rémunération ou à tout autre titre onéreux</t>
        </is>
      </c>
      <c r="AT243" s="2" t="inlineStr">
        <is>
          <t>oibríocht aeriompair tráchtála</t>
        </is>
      </c>
      <c r="AU243" s="2" t="inlineStr">
        <is>
          <t>3</t>
        </is>
      </c>
      <c r="AV243" s="2" t="inlineStr">
        <is>
          <t/>
        </is>
      </c>
      <c r="AW243" t="inlineStr">
        <is>
          <t/>
        </is>
      </c>
      <c r="AX243" s="2" t="inlineStr">
        <is>
          <t>komercijalni zračni prijevoz</t>
        </is>
      </c>
      <c r="AY243" s="2" t="inlineStr">
        <is>
          <t>3</t>
        </is>
      </c>
      <c r="AZ243" s="2" t="inlineStr">
        <is>
          <t/>
        </is>
      </c>
      <c r="BA243" t="inlineStr">
        <is>
          <t>prijevoz putnika, tereta ili pošte za naplatu ili drugu vrstu naknade</t>
        </is>
      </c>
      <c r="BB243" s="2" t="inlineStr">
        <is>
          <t>kereskedelmi repülés|
kereskedelmi légiszállító üzem|
kereskedelmi légi szállítási művelet</t>
        </is>
      </c>
      <c r="BC243" s="2" t="inlineStr">
        <is>
          <t>3|
4|
3</t>
        </is>
      </c>
      <c r="BD243" s="2" t="inlineStr">
        <is>
          <t xml:space="preserve">|
|
</t>
        </is>
      </c>
      <c r="BE243" t="inlineStr">
        <is>
          <t>Bérért vagy ellenszolgáltatásért végzett utas, áru, vagy posta szállítására kiterjedő légijármű-üzemeltetés.</t>
        </is>
      </c>
      <c r="BF243" s="2" t="inlineStr">
        <is>
          <t>operazione di trasporto aereo commerciale|
operazione CAT|
volo commerciale</t>
        </is>
      </c>
      <c r="BG243" s="2" t="inlineStr">
        <is>
          <t>3|
3|
2</t>
        </is>
      </c>
      <c r="BH243" s="2" t="inlineStr">
        <is>
          <t xml:space="preserve">|
|
</t>
        </is>
      </c>
      <c r="BI243" t="inlineStr">
        <is>
          <t>conduzione di un aeromobile nel trasporto di passeggeri, merci o
posta a pagamento o in affitto</t>
        </is>
      </c>
      <c r="BJ243" s="2" t="inlineStr">
        <is>
          <t>komercinis skrydis</t>
        </is>
      </c>
      <c r="BK243" s="2" t="inlineStr">
        <is>
          <t>3</t>
        </is>
      </c>
      <c r="BL243" s="2" t="inlineStr">
        <is>
          <t/>
        </is>
      </c>
      <c r="BM243" t="inlineStr">
        <is>
          <t>skrydis, kai orlaivis naudojamas už užmokestį ar kitokį vertingą atlygį keleiviams, kroviniams ar paštui skraidinti</t>
        </is>
      </c>
      <c r="BN243" s="2" t="inlineStr">
        <is>
          <t>komerciāli gaisa pārvadājumi</t>
        </is>
      </c>
      <c r="BO243" s="2" t="inlineStr">
        <is>
          <t>3</t>
        </is>
      </c>
      <c r="BP243" s="2" t="inlineStr">
        <is>
          <t/>
        </is>
      </c>
      <c r="BQ243" t="inlineStr">
        <is>
          <t>&lt;p&gt;gaisa kuģa lidojums pasažieru, kravas vai pasta pārvadāšanai par samaksu
vai saskaņā ar nomu&lt;/p&gt;</t>
        </is>
      </c>
      <c r="BR243" s="2" t="inlineStr">
        <is>
          <t>operazzjoni CAT|
titjira tat-trasport kummerċjali bl-ajru|
operazzjoni tat-trasport kummerċjali bl-ajru</t>
        </is>
      </c>
      <c r="BS243" s="2" t="inlineStr">
        <is>
          <t>3|
3|
3</t>
        </is>
      </c>
      <c r="BT243" s="2" t="inlineStr">
        <is>
          <t xml:space="preserve">|
|
</t>
        </is>
      </c>
      <c r="BU243" t="inlineStr">
        <is>
          <t>operazzjoni ta' inġenju tal-ajru li tinvolvi t-trasport ta' passiġġieri, merkanzija jew posta għal remunerazzjoni jew kiri</t>
        </is>
      </c>
      <c r="BV243" s="2" t="inlineStr">
        <is>
          <t>commercieel luchtvervoer</t>
        </is>
      </c>
      <c r="BW243" s="2" t="inlineStr">
        <is>
          <t>3</t>
        </is>
      </c>
      <c r="BX243" s="2" t="inlineStr">
        <is>
          <t/>
        </is>
      </c>
      <c r="BY243" t="inlineStr">
        <is>
          <t>exploitatie van een luchtvaartuig waarbij tegen vergoeding of betaling van huur passagiers, vracht of post worden vervoerd</t>
        </is>
      </c>
      <c r="BZ243" s="2" t="inlineStr">
        <is>
          <t>operacja zarobkowego transportu lotniczego|
operacja CAT|
lot komercyjny</t>
        </is>
      </c>
      <c r="CA243" s="2" t="inlineStr">
        <is>
          <t>3|
3|
3</t>
        </is>
      </c>
      <c r="CB243" s="2" t="inlineStr">
        <is>
          <t xml:space="preserve">|
|
</t>
        </is>
      </c>
      <c r="CC243" t="inlineStr">
        <is>
          <t>operacja lotnicza, której celem jest przewóz pasażerów, ładunku lub poczty za wynagrodzeniem lub na zasadzie innego świadczenia wzajemnego</t>
        </is>
      </c>
      <c r="CD243" s="2" t="inlineStr">
        <is>
          <t>operação de transporte aéreo comercial</t>
        </is>
      </c>
      <c r="CE243" s="2" t="inlineStr">
        <is>
          <t>3</t>
        </is>
      </c>
      <c r="CF243" s="2" t="inlineStr">
        <is>
          <t/>
        </is>
      </c>
      <c r="CG243" t="inlineStr">
        <is>
          <t>Operação realizada por uma aeronave para transportar passageiros, carga ou correio, mediante remuneração ou contra outra retribuição.</t>
        </is>
      </c>
      <c r="CH243" s="2" t="inlineStr">
        <is>
          <t>operațiune de transport aerian comercial</t>
        </is>
      </c>
      <c r="CI243" s="2" t="inlineStr">
        <is>
          <t>3</t>
        </is>
      </c>
      <c r="CJ243" s="2" t="inlineStr">
        <is>
          <t/>
        </is>
      </c>
      <c r="CK243" t="inlineStr">
        <is>
          <t>operațiune de transport pasageri, bagaje, mărfuri sau poștă, efectuată pe baze comerciale de transportatori aerieni, prin curse regulate sau neregulate</t>
        </is>
      </c>
      <c r="CL243" s="2" t="inlineStr">
        <is>
          <t>obchodná letecká doprava</t>
        </is>
      </c>
      <c r="CM243" s="2" t="inlineStr">
        <is>
          <t>3</t>
        </is>
      </c>
      <c r="CN243" s="2" t="inlineStr">
        <is>
          <t/>
        </is>
      </c>
      <c r="CO243" t="inlineStr">
        <is>
          <t>prevádzka lietadla zahŕňajúca dopravu cestujúcich, nákladu alebo poštových zásielok za úhradu alebo úhradu prenájmu</t>
        </is>
      </c>
      <c r="CP243" s="2" t="inlineStr">
        <is>
          <t>operacija komercialnega zračnega prevoza</t>
        </is>
      </c>
      <c r="CQ243" s="2" t="inlineStr">
        <is>
          <t>3</t>
        </is>
      </c>
      <c r="CR243" s="2" t="inlineStr">
        <is>
          <t/>
        </is>
      </c>
      <c r="CS243" t="inlineStr">
        <is>
          <t/>
        </is>
      </c>
      <c r="CT243" s="2" t="inlineStr">
        <is>
          <t>kommersiell flygtransport|
kommersiell lufttransport|
kommersiellt flyg (commercial flight)</t>
        </is>
      </c>
      <c r="CU243" s="2" t="inlineStr">
        <is>
          <t>3|
3|
3</t>
        </is>
      </c>
      <c r="CV243" s="2" t="inlineStr">
        <is>
          <t xml:space="preserve">|
|
</t>
        </is>
      </c>
      <c r="CW243" t="inlineStr">
        <is>
          <t>verksamhet med luftfartyg som avser transport av passagerare, gods eller post mot ersättning</t>
        </is>
      </c>
    </row>
    <row r="244">
      <c r="A244" s="1" t="str">
        <f>HYPERLINK("https://iate.europa.eu/entry/result/875372/all", "875372")</f>
        <v>875372</v>
      </c>
      <c r="B244" t="inlineStr">
        <is>
          <t>INTERNATIONAL RELATIONS;TRANSPORT</t>
        </is>
      </c>
      <c r="C244" t="inlineStr">
        <is>
          <t>INTERNATIONAL RELATIONS|international affairs|international organisation;TRANSPORT|air and space transport|air transport</t>
        </is>
      </c>
      <c r="D244" t="inlineStr">
        <is>
          <t>yes</t>
        </is>
      </c>
      <c r="E244" t="inlineStr">
        <is>
          <t/>
        </is>
      </c>
      <c r="F244" s="2" t="inlineStr">
        <is>
          <t>Международен съвет на летищата|
ACI</t>
        </is>
      </c>
      <c r="G244" s="2" t="inlineStr">
        <is>
          <t>3|
3</t>
        </is>
      </c>
      <c r="H244" s="2" t="inlineStr">
        <is>
          <t xml:space="preserve">|
</t>
        </is>
      </c>
      <c r="I244" t="inlineStr">
        <is>
          <t>Международният съвет на летищата е единствената световна професионална асоциация на летищата. Създадена през 1991 г., ACI представлява интересите на летищата пред правителства и муждународни организации, развива стандарти и политики, препоръчва практики и и предоставя информация и възможности за обучение с цел повишаване на стандартите в световен план.</t>
        </is>
      </c>
      <c r="J244" s="2" t="inlineStr">
        <is>
          <t>Mezinárodní rada letišť</t>
        </is>
      </c>
      <c r="K244" s="2" t="inlineStr">
        <is>
          <t>3</t>
        </is>
      </c>
      <c r="L244" s="2" t="inlineStr">
        <is>
          <t/>
        </is>
      </c>
      <c r="M244" t="inlineStr">
        <is>
          <t>celosvětové profesionální sdružení letištních operátorů</t>
        </is>
      </c>
      <c r="N244" s="2" t="inlineStr">
        <is>
          <t>ACI|
Airports Council International|
Det Internationale Lufthavnsråd</t>
        </is>
      </c>
      <c r="O244" s="2" t="inlineStr">
        <is>
          <t>3|
3|
2</t>
        </is>
      </c>
      <c r="P244" s="2" t="inlineStr">
        <is>
          <t xml:space="preserve">|
|
</t>
        </is>
      </c>
      <c r="Q244" t="inlineStr">
        <is>
          <t>En international sammenslutning af mere end 450 lufthavne.</t>
        </is>
      </c>
      <c r="R244" s="2" t="inlineStr">
        <is>
          <t>Internationaler Flughafenrat|
ACI|
Airports Council International</t>
        </is>
      </c>
      <c r="S244" s="2" t="inlineStr">
        <is>
          <t>2|
3|
3</t>
        </is>
      </c>
      <c r="T244" s="2" t="inlineStr">
        <is>
          <t xml:space="preserve">|
|
</t>
        </is>
      </c>
      <c r="U244" t="inlineStr">
        <is>
          <t>internationale Interessenvertretung der Verkehrsflughäfen</t>
        </is>
      </c>
      <c r="V244" s="2" t="inlineStr">
        <is>
          <t>Διεθνές Συμβούλιο Αερολιμένων|
ACI</t>
        </is>
      </c>
      <c r="W244" s="2" t="inlineStr">
        <is>
          <t>3|
3</t>
        </is>
      </c>
      <c r="X244" s="2" t="inlineStr">
        <is>
          <t xml:space="preserve">|
</t>
        </is>
      </c>
      <c r="Y244" t="inlineStr">
        <is>
          <t/>
        </is>
      </c>
      <c r="Z244" s="2" t="inlineStr">
        <is>
          <t>Airports Association Council International|
ACI|
AACI|
Airports Council International</t>
        </is>
      </c>
      <c r="AA244" s="2" t="inlineStr">
        <is>
          <t>3|
4|
3|
4</t>
        </is>
      </c>
      <c r="AB244" s="2" t="inlineStr">
        <is>
          <t xml:space="preserve">obsolete|
|
obsolete|
</t>
        </is>
      </c>
      <c r="AC244" t="inlineStr">
        <is>
          <t>non-profit organisation whose prime purpose is to advance the interests of airports and to promote professional excellence in airport management and operations</t>
        </is>
      </c>
      <c r="AD244" s="2" t="inlineStr">
        <is>
          <t>Consejo Internacional de Aeropuertos|
ACI</t>
        </is>
      </c>
      <c r="AE244" s="2" t="inlineStr">
        <is>
          <t>4|
4</t>
        </is>
      </c>
      <c r="AF244" s="2" t="inlineStr">
        <is>
          <t xml:space="preserve">|
</t>
        </is>
      </c>
      <c r="AG244" t="inlineStr">
        <is>
          <t>Asociación internacional de los aeropuertos del mundo. Fue creada en 1991 como organismo sucesor del Consejo Coordinador de Asociaciones de Aeropuertos (AACC) &lt;a href="/entry/result/767607/all" id="ENTRY_TO_ENTRY_CONVERTER" target="_blank"&gt;IATE:767607&lt;/a&gt; . Es una organización sin fines de lucro, cuyo objetivo principal es el de desarrollar la cooperación entre sus aeropuertos miembros y otros participantes del sector aeronáutico mundial, incluyendo las organizaciones que representan a los gobiernos, líneas aéreas y fabricantes de aeronaves.</t>
        </is>
      </c>
      <c r="AH244" s="2" t="inlineStr">
        <is>
          <t>Rahvusvaheline Lennujaamade Nõukogu</t>
        </is>
      </c>
      <c r="AI244" s="2" t="inlineStr">
        <is>
          <t>3</t>
        </is>
      </c>
      <c r="AJ244" s="2" t="inlineStr">
        <is>
          <t/>
        </is>
      </c>
      <c r="AK244" t="inlineStr">
        <is>
          <t>ülemaailmne lennujaamaoperaatorite kutseühing</t>
        </is>
      </c>
      <c r="AL244" s="2" t="inlineStr">
        <is>
          <t>kansainvälinen lentoasemien järjestö|
ACI</t>
        </is>
      </c>
      <c r="AM244" s="2" t="inlineStr">
        <is>
          <t>2|
4</t>
        </is>
      </c>
      <c r="AN244" s="2" t="inlineStr">
        <is>
          <t xml:space="preserve">|
</t>
        </is>
      </c>
      <c r="AO244" t="inlineStr">
        <is>
          <t/>
        </is>
      </c>
      <c r="AP244" s="2" t="inlineStr">
        <is>
          <t>Conseil international des aéroports|
ACI</t>
        </is>
      </c>
      <c r="AQ244" s="2" t="inlineStr">
        <is>
          <t>3|
3</t>
        </is>
      </c>
      <c r="AR244" s="2" t="inlineStr">
        <is>
          <t xml:space="preserve">|
</t>
        </is>
      </c>
      <c r="AS244" t="inlineStr">
        <is>
          <t>organisation sans but lucratif dont le principal objectif est de promouvoir la coopération entre ses membres et avec d'autres partenaires du domaine de l'aviation, notamment les organisations gouvernementales, les entreprises de transport aérien et les constructeurs</t>
        </is>
      </c>
      <c r="AT244" s="2" t="inlineStr">
        <is>
          <t>Comhairle Idirnáisiúnta na nAerfort|
ACI</t>
        </is>
      </c>
      <c r="AU244" s="2" t="inlineStr">
        <is>
          <t>3|
3</t>
        </is>
      </c>
      <c r="AV244" s="2" t="inlineStr">
        <is>
          <t xml:space="preserve">|
</t>
        </is>
      </c>
      <c r="AW244" t="inlineStr">
        <is>
          <t/>
        </is>
      </c>
      <c r="AX244" s="2" t="inlineStr">
        <is>
          <t>Međunarodno udruženje zračnih luka</t>
        </is>
      </c>
      <c r="AY244" s="2" t="inlineStr">
        <is>
          <t>3</t>
        </is>
      </c>
      <c r="AZ244" s="2" t="inlineStr">
        <is>
          <t/>
        </is>
      </c>
      <c r="BA244" t="inlineStr">
        <is>
          <t/>
        </is>
      </c>
      <c r="BB244" s="2" t="inlineStr">
        <is>
          <t>Repülőterek Nemzetközi Tanácsa</t>
        </is>
      </c>
      <c r="BC244" s="2" t="inlineStr">
        <is>
          <t>3</t>
        </is>
      </c>
      <c r="BD244" s="2" t="inlineStr">
        <is>
          <t/>
        </is>
      </c>
      <c r="BE244" t="inlineStr">
        <is>
          <t/>
        </is>
      </c>
      <c r="BF244" s="2" t="inlineStr">
        <is>
          <t>Consiglio Internazionale degli Aeroporti|
Airports Council International</t>
        </is>
      </c>
      <c r="BG244" s="2" t="inlineStr">
        <is>
          <t>2|
2</t>
        </is>
      </c>
      <c r="BH244" s="2" t="inlineStr">
        <is>
          <t xml:space="preserve">|
</t>
        </is>
      </c>
      <c r="BI244" t="inlineStr">
        <is>
          <t>Associazione professionale mondiale dei gestori di aeroporti</t>
        </is>
      </c>
      <c r="BJ244" s="2" t="inlineStr">
        <is>
          <t>ACI|
Tarptautinė oro uostų taryba</t>
        </is>
      </c>
      <c r="BK244" s="2" t="inlineStr">
        <is>
          <t>3|
3</t>
        </is>
      </c>
      <c r="BL244" s="2" t="inlineStr">
        <is>
          <t xml:space="preserve">|
</t>
        </is>
      </c>
      <c r="BM244" t="inlineStr">
        <is>
          <t/>
        </is>
      </c>
      <c r="BN244" s="2" t="inlineStr">
        <is>
          <t>Starptautiskā lidostu padome|
&lt;i&gt;ACI&lt;/i&gt;</t>
        </is>
      </c>
      <c r="BO244" s="2" t="inlineStr">
        <is>
          <t>3|
3</t>
        </is>
      </c>
      <c r="BP244" s="2" t="inlineStr">
        <is>
          <t xml:space="preserve">|
</t>
        </is>
      </c>
      <c r="BQ244" t="inlineStr">
        <is>
          <t/>
        </is>
      </c>
      <c r="BR244" s="2" t="inlineStr">
        <is>
          <t>Kunsill Internazzjonali tal-Ajruporti</t>
        </is>
      </c>
      <c r="BS244" s="2" t="inlineStr">
        <is>
          <t>3</t>
        </is>
      </c>
      <c r="BT244" s="2" t="inlineStr">
        <is>
          <t/>
        </is>
      </c>
      <c r="BU244" t="inlineStr">
        <is>
          <t/>
        </is>
      </c>
      <c r="BV244" s="2" t="inlineStr">
        <is>
          <t>ACI|
Airports Council International</t>
        </is>
      </c>
      <c r="BW244" s="2" t="inlineStr">
        <is>
          <t>1|
2</t>
        </is>
      </c>
      <c r="BX244" s="2" t="inlineStr">
        <is>
          <t xml:space="preserve">|
</t>
        </is>
      </c>
      <c r="BY244" t="inlineStr">
        <is>
          <t/>
        </is>
      </c>
      <c r="BZ244" s="2" t="inlineStr">
        <is>
          <t>Międzynarodowa Rada Portów Lotniczych</t>
        </is>
      </c>
      <c r="CA244" s="2" t="inlineStr">
        <is>
          <t>2</t>
        </is>
      </c>
      <c r="CB244" s="2" t="inlineStr">
        <is>
          <t/>
        </is>
      </c>
      <c r="CC244" t="inlineStr">
        <is>
          <t/>
        </is>
      </c>
      <c r="CD244" s="2" t="inlineStr">
        <is>
          <t>ACI|
Conselho Internacional dos Aeroportos</t>
        </is>
      </c>
      <c r="CE244" s="2" t="inlineStr">
        <is>
          <t>2|
2</t>
        </is>
      </c>
      <c r="CF244" s="2" t="inlineStr">
        <is>
          <t xml:space="preserve">|
</t>
        </is>
      </c>
      <c r="CG244" t="inlineStr">
        <is>
          <t/>
        </is>
      </c>
      <c r="CH244" s="2" t="inlineStr">
        <is>
          <t>ACI|
Consiliul Internațional al Aeroporturilor</t>
        </is>
      </c>
      <c r="CI244" s="2" t="inlineStr">
        <is>
          <t>3|
3</t>
        </is>
      </c>
      <c r="CJ244" s="2" t="inlineStr">
        <is>
          <t xml:space="preserve">|
</t>
        </is>
      </c>
      <c r="CK244" t="inlineStr">
        <is>
          <t/>
        </is>
      </c>
      <c r="CL244" s="2" t="inlineStr">
        <is>
          <t>Medzinárodná rada letísk</t>
        </is>
      </c>
      <c r="CM244" s="2" t="inlineStr">
        <is>
          <t>3</t>
        </is>
      </c>
      <c r="CN244" s="2" t="inlineStr">
        <is>
          <t/>
        </is>
      </c>
      <c r="CO244" t="inlineStr">
        <is>
          <t>celosvetové odborné združenie prevádzkovateľov letísk</t>
        </is>
      </c>
      <c r="CP244" s="2" t="inlineStr">
        <is>
          <t>Mednarodni letališki svet</t>
        </is>
      </c>
      <c r="CQ244" s="2" t="inlineStr">
        <is>
          <t>3</t>
        </is>
      </c>
      <c r="CR244" s="2" t="inlineStr">
        <is>
          <t/>
        </is>
      </c>
      <c r="CS244" t="inlineStr">
        <is>
          <t>Mednarodni letališki svet (ACI) je edino svetovno strokovno združenje upravljavcev letališč.</t>
        </is>
      </c>
      <c r="CT244" s="2" t="inlineStr">
        <is>
          <t>ACI|
Airports Council International</t>
        </is>
      </c>
      <c r="CU244" s="2" t="inlineStr">
        <is>
          <t>1|
1</t>
        </is>
      </c>
      <c r="CV244" s="2" t="inlineStr">
        <is>
          <t xml:space="preserve">|
</t>
        </is>
      </c>
      <c r="CW244" t="inlineStr">
        <is>
          <t>"ACI, Airports Council International, internationell flygplatsorganisation"</t>
        </is>
      </c>
    </row>
    <row r="245">
      <c r="A245" s="1" t="str">
        <f>HYPERLINK("https://iate.europa.eu/entry/result/3548918/all", "3548918")</f>
        <v>3548918</v>
      </c>
      <c r="B245" t="inlineStr">
        <is>
          <t>TRANSPORT</t>
        </is>
      </c>
      <c r="C245" t="inlineStr">
        <is>
          <t>TRANSPORT|air and space transport|air transport</t>
        </is>
      </c>
      <c r="D245" t="inlineStr">
        <is>
          <t>no</t>
        </is>
      </c>
      <c r="E245" t="inlineStr">
        <is>
          <t/>
        </is>
      </c>
      <c r="F245" t="inlineStr">
        <is>
          <t/>
        </is>
      </c>
      <c r="G245" t="inlineStr">
        <is>
          <t/>
        </is>
      </c>
      <c r="H245" t="inlineStr">
        <is>
          <t/>
        </is>
      </c>
      <c r="I245" t="inlineStr">
        <is>
          <t/>
        </is>
      </c>
      <c r="J245" t="inlineStr">
        <is>
          <t/>
        </is>
      </c>
      <c r="K245" t="inlineStr">
        <is>
          <t/>
        </is>
      </c>
      <c r="L245" t="inlineStr">
        <is>
          <t/>
        </is>
      </c>
      <c r="M245" t="inlineStr">
        <is>
          <t/>
        </is>
      </c>
      <c r="N245" t="inlineStr">
        <is>
          <t/>
        </is>
      </c>
      <c r="O245" t="inlineStr">
        <is>
          <t/>
        </is>
      </c>
      <c r="P245" t="inlineStr">
        <is>
          <t/>
        </is>
      </c>
      <c r="Q245" t="inlineStr">
        <is>
          <t/>
        </is>
      </c>
      <c r="R245" t="inlineStr">
        <is>
          <t/>
        </is>
      </c>
      <c r="S245" t="inlineStr">
        <is>
          <t/>
        </is>
      </c>
      <c r="T245" t="inlineStr">
        <is>
          <t/>
        </is>
      </c>
      <c r="U245" t="inlineStr">
        <is>
          <t/>
        </is>
      </c>
      <c r="V245" t="inlineStr">
        <is>
          <t/>
        </is>
      </c>
      <c r="W245" t="inlineStr">
        <is>
          <t/>
        </is>
      </c>
      <c r="X245" t="inlineStr">
        <is>
          <t/>
        </is>
      </c>
      <c r="Y245" t="inlineStr">
        <is>
          <t/>
        </is>
      </c>
      <c r="Z245" s="2" t="inlineStr">
        <is>
          <t>tarmac delay</t>
        </is>
      </c>
      <c r="AA245" s="2" t="inlineStr">
        <is>
          <t>3</t>
        </is>
      </c>
      <c r="AB245" s="2" t="inlineStr">
        <is>
          <t/>
        </is>
      </c>
      <c r="AC245" t="inlineStr">
        <is>
          <t>at departure, the time the aircraft remains on the ground between the start of boarding of the passengers and the take-off time of the aircraft or, at arrival, the time between the touch-down of the aircraft and the start of disembarkation of the passengers</t>
        </is>
      </c>
      <c r="AD245" t="inlineStr">
        <is>
          <t/>
        </is>
      </c>
      <c r="AE245" t="inlineStr">
        <is>
          <t/>
        </is>
      </c>
      <c r="AF245" t="inlineStr">
        <is>
          <t/>
        </is>
      </c>
      <c r="AG245" t="inlineStr">
        <is>
          <t/>
        </is>
      </c>
      <c r="AH245" t="inlineStr">
        <is>
          <t/>
        </is>
      </c>
      <c r="AI245" t="inlineStr">
        <is>
          <t/>
        </is>
      </c>
      <c r="AJ245" t="inlineStr">
        <is>
          <t/>
        </is>
      </c>
      <c r="AK245" t="inlineStr">
        <is>
          <t/>
        </is>
      </c>
      <c r="AL245" t="inlineStr">
        <is>
          <t/>
        </is>
      </c>
      <c r="AM245" t="inlineStr">
        <is>
          <t/>
        </is>
      </c>
      <c r="AN245" t="inlineStr">
        <is>
          <t/>
        </is>
      </c>
      <c r="AO245" t="inlineStr">
        <is>
          <t/>
        </is>
      </c>
      <c r="AP245" s="2" t="inlineStr">
        <is>
          <t>retard sur le tarmac|
retard sur l'aire de trafic</t>
        </is>
      </c>
      <c r="AQ245" s="2" t="inlineStr">
        <is>
          <t>3|
3</t>
        </is>
      </c>
      <c r="AR245" s="2" t="inlineStr">
        <is>
          <t>|
preferred</t>
        </is>
      </c>
      <c r="AS245" t="inlineStr">
        <is>
          <t>au départ, la période durant laquelle l'aéronef reste au sol entre le début de l’embarquement des passagers et l’heure de décollage de l'aéronef ou, à l'arrivée, la période écoulée entre le toucher des roues de l'aéronef et le début du débarquement des passagers</t>
        </is>
      </c>
      <c r="AT245" t="inlineStr">
        <is>
          <t/>
        </is>
      </c>
      <c r="AU245" t="inlineStr">
        <is>
          <t/>
        </is>
      </c>
      <c r="AV245" t="inlineStr">
        <is>
          <t/>
        </is>
      </c>
      <c r="AW245" t="inlineStr">
        <is>
          <t/>
        </is>
      </c>
      <c r="AX245" t="inlineStr">
        <is>
          <t/>
        </is>
      </c>
      <c r="AY245" t="inlineStr">
        <is>
          <t/>
        </is>
      </c>
      <c r="AZ245" t="inlineStr">
        <is>
          <t/>
        </is>
      </c>
      <c r="BA245" t="inlineStr">
        <is>
          <t/>
        </is>
      </c>
      <c r="BB245" t="inlineStr">
        <is>
          <t/>
        </is>
      </c>
      <c r="BC245" t="inlineStr">
        <is>
          <t/>
        </is>
      </c>
      <c r="BD245" t="inlineStr">
        <is>
          <t/>
        </is>
      </c>
      <c r="BE245" t="inlineStr">
        <is>
          <t/>
        </is>
      </c>
      <c r="BF245" t="inlineStr">
        <is>
          <t/>
        </is>
      </c>
      <c r="BG245" t="inlineStr">
        <is>
          <t/>
        </is>
      </c>
      <c r="BH245" t="inlineStr">
        <is>
          <t/>
        </is>
      </c>
      <c r="BI245" t="inlineStr">
        <is>
          <t/>
        </is>
      </c>
      <c r="BJ245" t="inlineStr">
        <is>
          <t/>
        </is>
      </c>
      <c r="BK245" t="inlineStr">
        <is>
          <t/>
        </is>
      </c>
      <c r="BL245" t="inlineStr">
        <is>
          <t/>
        </is>
      </c>
      <c r="BM245" t="inlineStr">
        <is>
          <t/>
        </is>
      </c>
      <c r="BN245" t="inlineStr">
        <is>
          <t/>
        </is>
      </c>
      <c r="BO245" t="inlineStr">
        <is>
          <t/>
        </is>
      </c>
      <c r="BP245" t="inlineStr">
        <is>
          <t/>
        </is>
      </c>
      <c r="BQ245" t="inlineStr">
        <is>
          <t/>
        </is>
      </c>
      <c r="BR245" t="inlineStr">
        <is>
          <t/>
        </is>
      </c>
      <c r="BS245" t="inlineStr">
        <is>
          <t/>
        </is>
      </c>
      <c r="BT245" t="inlineStr">
        <is>
          <t/>
        </is>
      </c>
      <c r="BU245" t="inlineStr">
        <is>
          <t/>
        </is>
      </c>
      <c r="BV245" t="inlineStr">
        <is>
          <t/>
        </is>
      </c>
      <c r="BW245" t="inlineStr">
        <is>
          <t/>
        </is>
      </c>
      <c r="BX245" t="inlineStr">
        <is>
          <t/>
        </is>
      </c>
      <c r="BY245" t="inlineStr">
        <is>
          <t/>
        </is>
      </c>
      <c r="BZ245" t="inlineStr">
        <is>
          <t/>
        </is>
      </c>
      <c r="CA245" t="inlineStr">
        <is>
          <t/>
        </is>
      </c>
      <c r="CB245" t="inlineStr">
        <is>
          <t/>
        </is>
      </c>
      <c r="CC245" t="inlineStr">
        <is>
          <t/>
        </is>
      </c>
      <c r="CD245" s="2" t="inlineStr">
        <is>
          <t>atraso na pista</t>
        </is>
      </c>
      <c r="CE245" s="2" t="inlineStr">
        <is>
          <t>3</t>
        </is>
      </c>
      <c r="CF245" s="2" t="inlineStr">
        <is>
          <t/>
        </is>
      </c>
      <c r="CG245" t="inlineStr">
        <is>
          <t/>
        </is>
      </c>
      <c r="CH245" t="inlineStr">
        <is>
          <t/>
        </is>
      </c>
      <c r="CI245" t="inlineStr">
        <is>
          <t/>
        </is>
      </c>
      <c r="CJ245" t="inlineStr">
        <is>
          <t/>
        </is>
      </c>
      <c r="CK245" t="inlineStr">
        <is>
          <t/>
        </is>
      </c>
      <c r="CL245" t="inlineStr">
        <is>
          <t/>
        </is>
      </c>
      <c r="CM245" t="inlineStr">
        <is>
          <t/>
        </is>
      </c>
      <c r="CN245" t="inlineStr">
        <is>
          <t/>
        </is>
      </c>
      <c r="CO245" t="inlineStr">
        <is>
          <t/>
        </is>
      </c>
      <c r="CP245" t="inlineStr">
        <is>
          <t/>
        </is>
      </c>
      <c r="CQ245" t="inlineStr">
        <is>
          <t/>
        </is>
      </c>
      <c r="CR245" t="inlineStr">
        <is>
          <t/>
        </is>
      </c>
      <c r="CS245" t="inlineStr">
        <is>
          <t/>
        </is>
      </c>
      <c r="CT245" t="inlineStr">
        <is>
          <t/>
        </is>
      </c>
      <c r="CU245" t="inlineStr">
        <is>
          <t/>
        </is>
      </c>
      <c r="CV245" t="inlineStr">
        <is>
          <t/>
        </is>
      </c>
      <c r="CW245" t="inlineStr">
        <is>
          <t/>
        </is>
      </c>
    </row>
    <row r="246">
      <c r="A246" s="1" t="str">
        <f>HYPERLINK("https://iate.europa.eu/entry/result/895462/all", "895462")</f>
        <v>895462</v>
      </c>
      <c r="B246" t="inlineStr">
        <is>
          <t>SOCIAL QUESTIONS;TRANSPORT</t>
        </is>
      </c>
      <c r="C246" t="inlineStr">
        <is>
          <t>SOCIAL QUESTIONS|demography and population|composition of the population;TRANSPORT|air and space transport|air transport</t>
        </is>
      </c>
      <c r="D246" t="inlineStr">
        <is>
          <t>yes</t>
        </is>
      </c>
      <c r="E246" t="inlineStr">
        <is>
          <t/>
        </is>
      </c>
      <c r="F246" s="2" t="inlineStr">
        <is>
          <t>дете без придружител|
непридружено дете</t>
        </is>
      </c>
      <c r="G246" s="2" t="inlineStr">
        <is>
          <t>3|
3</t>
        </is>
      </c>
      <c r="H246" s="2" t="inlineStr">
        <is>
          <t xml:space="preserve">|
</t>
        </is>
      </c>
      <c r="I246" t="inlineStr">
        <is>
          <t>дете, което пътува със самолет без придружаващ го възрастен</t>
        </is>
      </c>
      <c r="J246" s="2" t="inlineStr">
        <is>
          <t>UM|
dítě bez doprovodu|
nezletilá osoba bez doprovodu</t>
        </is>
      </c>
      <c r="K246" s="2" t="inlineStr">
        <is>
          <t>2|
3|
2</t>
        </is>
      </c>
      <c r="L246" s="2" t="inlineStr">
        <is>
          <t xml:space="preserve">|
|
</t>
        </is>
      </c>
      <c r="M246" t="inlineStr">
        <is>
          <t>cestující v letecké dopravě určitého věku nebo v rozmezí let věku (obvykle 5 až 14 let, ale pravidla jednotlivých leteckých společností jsou různá) cestující bez doprovodu dospělých</t>
        </is>
      </c>
      <c r="N246" s="2" t="inlineStr">
        <is>
          <t>uledsaget barn|
uledsaget mindreårig</t>
        </is>
      </c>
      <c r="O246" s="2" t="inlineStr">
        <is>
          <t>3|
3</t>
        </is>
      </c>
      <c r="P246" s="2" t="inlineStr">
        <is>
          <t xml:space="preserve">|
</t>
        </is>
      </c>
      <c r="Q246" t="inlineStr">
        <is>
          <t>luftfartspassager under en bestemt alder eller mellem to aldre (som regel mellem 5 og 14 år, men luftfartsregulativerne varierer), som rejser uden en ledsagende voksen</t>
        </is>
      </c>
      <c r="R246" s="2" t="inlineStr">
        <is>
          <t>unbegleiteter Minderjähriger|
alleinreisender Minderjähriger|
alleinreisendes Kind</t>
        </is>
      </c>
      <c r="S246" s="2" t="inlineStr">
        <is>
          <t>3|
3|
3</t>
        </is>
      </c>
      <c r="T246" s="2" t="inlineStr">
        <is>
          <t xml:space="preserve">|
|
</t>
        </is>
      </c>
      <c r="U246" t="inlineStr">
        <is>
          <t>minderjähriger Fluggast, i.d.R zwischen 5 und 14 Jahren (Altersgrenze kann je nach Fluggesellschaft variieren), der nicht in Begleitung eines Erwachsenen reist</t>
        </is>
      </c>
      <c r="V246" s="2" t="inlineStr">
        <is>
          <t>ασυνόδευτος ανήλικος|
ασυνόδευτο παιδί</t>
        </is>
      </c>
      <c r="W246" s="2" t="inlineStr">
        <is>
          <t>4|
3</t>
        </is>
      </c>
      <c r="X246" s="2" t="inlineStr">
        <is>
          <t xml:space="preserve">|
</t>
        </is>
      </c>
      <c r="Y246" t="inlineStr">
        <is>
          <t>Ανήλικος που δεν συνοδεύεται από ενήλικα ο οποίος έχει την ευθύνη του (πχ σε τραίνο, αεροπλάνο κλπ). Δεν πρόκειται απαραιτήτως για ανήλικο υπήκοο τρίτης χώρας, ο οποίος παρουσιάζεται στα σύνορα με σκοπό την είσοδό του.</t>
        </is>
      </c>
      <c r="Z246" s="2" t="inlineStr">
        <is>
          <t>unaccompanied child|
UM|
unaccompanied minor</t>
        </is>
      </c>
      <c r="AA246" s="2" t="inlineStr">
        <is>
          <t>3|
3|
3</t>
        </is>
      </c>
      <c r="AB246" s="2" t="inlineStr">
        <is>
          <t xml:space="preserve">|
|
</t>
        </is>
      </c>
      <c r="AC246" t="inlineStr">
        <is>
          <t>airline passenger under a certain age or between certain ages (usually between 5 and 14 years, but airline regulations vary) who travels without an accompanying adult</t>
        </is>
      </c>
      <c r="AD246" s="2" t="inlineStr">
        <is>
          <t>menor no acompañado|
menor sin acompañante|
menor sin acompañar|
niño que viaja solo</t>
        </is>
      </c>
      <c r="AE246" s="2" t="inlineStr">
        <is>
          <t>3|
3|
3|
3</t>
        </is>
      </c>
      <c r="AF246" s="2" t="inlineStr">
        <is>
          <t xml:space="preserve">|
|
|
</t>
        </is>
      </c>
      <c r="AG246" t="inlineStr">
        <is>
          <t>Menor de edad que viaja solo.</t>
        </is>
      </c>
      <c r="AH246" s="2" t="inlineStr">
        <is>
          <t>üksi reisiv alaealine|
saatjata reisiv laps|
üksi reisiv laps</t>
        </is>
      </c>
      <c r="AI246" s="2" t="inlineStr">
        <is>
          <t>2|
2|
2</t>
        </is>
      </c>
      <c r="AJ246" s="2" t="inlineStr">
        <is>
          <t xml:space="preserve">|
|
</t>
        </is>
      </c>
      <c r="AK246" t="inlineStr">
        <is>
          <t>alaealine lennureisija, kes reisib ilma täiskasvanud saatjata. Vanusevahemik sõltub lennufirmast, tavaliselt mõeldakse 5- kuni 14-aastast last</t>
        </is>
      </c>
      <c r="AL246" s="2" t="inlineStr">
        <is>
          <t>yksin matkustava lapsi</t>
        </is>
      </c>
      <c r="AM246" s="2" t="inlineStr">
        <is>
          <t>3</t>
        </is>
      </c>
      <c r="AN246" s="2" t="inlineStr">
        <is>
          <t/>
        </is>
      </c>
      <c r="AO246" t="inlineStr">
        <is>
          <t>lapsi tai alaikäinen nuori, joka matkustaa, yleensä lentokoneessa, ilman aikuista</t>
        </is>
      </c>
      <c r="AP246" s="2" t="inlineStr">
        <is>
          <t>enfant voyageant seul|
UM|
enfant non accompagné|
mineur non accompagné</t>
        </is>
      </c>
      <c r="AQ246" s="2" t="inlineStr">
        <is>
          <t>2|
3|
3|
3</t>
        </is>
      </c>
      <c r="AR246" s="2" t="inlineStr">
        <is>
          <t xml:space="preserve">|
|
|
</t>
        </is>
      </c>
      <c r="AS246" t="inlineStr">
        <is>
          <t>mineur qui voyage par train ou par avion sans être accompagné par une personne majeure</t>
        </is>
      </c>
      <c r="AT246" s="2" t="inlineStr">
        <is>
          <t>mionaoiseach neamhthionlactha</t>
        </is>
      </c>
      <c r="AU246" s="2" t="inlineStr">
        <is>
          <t>3</t>
        </is>
      </c>
      <c r="AV246" s="2" t="inlineStr">
        <is>
          <t/>
        </is>
      </c>
      <c r="AW246" t="inlineStr">
        <is>
          <t/>
        </is>
      </c>
      <c r="AX246" s="2" t="inlineStr">
        <is>
          <t>nepraćeno dijete</t>
        </is>
      </c>
      <c r="AY246" s="2" t="inlineStr">
        <is>
          <t>3</t>
        </is>
      </c>
      <c r="AZ246" s="2" t="inlineStr">
        <is>
          <t/>
        </is>
      </c>
      <c r="BA246" t="inlineStr">
        <is>
          <t>djeca u dobi od 5 do 12 godina, koja putuju sama i o kojima prijevoznik vodi posebnu skrb.</t>
        </is>
      </c>
      <c r="BB246" s="2" t="inlineStr">
        <is>
          <t>kísérő nélküli kiskorú</t>
        </is>
      </c>
      <c r="BC246" s="2" t="inlineStr">
        <is>
          <t>3</t>
        </is>
      </c>
      <c r="BD246" s="2" t="inlineStr">
        <is>
          <t/>
        </is>
      </c>
      <c r="BE246" t="inlineStr">
        <is>
          <t>egyedül, felnőtt kísérete nélkül utazó kiskorú (általában 5 és 14 év közötti életkorú) légi utas</t>
        </is>
      </c>
      <c r="BF246" s="2" t="inlineStr">
        <is>
          <t>minore non accompagnato</t>
        </is>
      </c>
      <c r="BG246" s="2" t="inlineStr">
        <is>
          <t>3</t>
        </is>
      </c>
      <c r="BH246" s="2" t="inlineStr">
        <is>
          <t/>
        </is>
      </c>
      <c r="BI246" t="inlineStr">
        <is>
          <t>passeggero aereo minorenne (di età variabile a seconda delle compagnie aeree, di norma compresa tra i 4-5 e i 14-15 anni) che viaggia da solo</t>
        </is>
      </c>
      <c r="BJ246" s="2" t="inlineStr">
        <is>
          <t>nelydimas vaikas|
nelydimas nepilnametis</t>
        </is>
      </c>
      <c r="BK246" s="2" t="inlineStr">
        <is>
          <t>3|
3</t>
        </is>
      </c>
      <c r="BL246" s="2" t="inlineStr">
        <is>
          <t xml:space="preserve">|
</t>
        </is>
      </c>
      <c r="BM246" t="inlineStr">
        <is>
          <t>tam tikro amžiaus (dažniausiai 5-14 metų, nuostatos dėl amžiaus gali įvairuoti) oro transporto keleivis, keliaujantis be lydinčiojo suaugusio asmens</t>
        </is>
      </c>
      <c r="BN246" s="2" t="inlineStr">
        <is>
          <t>bērns bez pavadoņa|
nepavadīts bērns|
bērns, kas ceļo bez pavadības</t>
        </is>
      </c>
      <c r="BO246" s="2" t="inlineStr">
        <is>
          <t>3|
3|
2</t>
        </is>
      </c>
      <c r="BP246" s="2" t="inlineStr">
        <is>
          <t xml:space="preserve">|
|
</t>
        </is>
      </c>
      <c r="BQ246" t="inlineStr">
        <is>
          <t>bērns, kas bez pieaugušā pavadības izmanto gaisa transportu (dažādu aviokompāniju noteikumi par ceļošanas kārtību un bērna vecumu ir atšķirīgi)</t>
        </is>
      </c>
      <c r="BR246" s="2" t="inlineStr">
        <is>
          <t>minorenni mhux akkumpanjat</t>
        </is>
      </c>
      <c r="BS246" s="2" t="inlineStr">
        <is>
          <t>3</t>
        </is>
      </c>
      <c r="BT246" s="2" t="inlineStr">
        <is>
          <t/>
        </is>
      </c>
      <c r="BU246" t="inlineStr">
        <is>
          <t>passiġġier ta' linja tal-ajru taħt ċerta età (l-età tvarja minn linja tal-ajru għall-oħra iżda normalment hija ta' bejn 5 u 14-il sena) li jkun qed jivvjaġġa mingħajr il-kumpanija ta' adult</t>
        </is>
      </c>
      <c r="BV246" s="2" t="inlineStr">
        <is>
          <t>alleenreizende minderjarige|
alleenreizend kind|
UM</t>
        </is>
      </c>
      <c r="BW246" s="2" t="inlineStr">
        <is>
          <t>3|
3|
2</t>
        </is>
      </c>
      <c r="BX246" s="2" t="inlineStr">
        <is>
          <t xml:space="preserve">|
|
</t>
        </is>
      </c>
      <c r="BY246" t="inlineStr">
        <is>
          <t>kinderen binnen een bepaalde leeftijdsgroep, gewoonlijk tussen 5 en 14 jaar (afhankelijk van de luchtvaartmaatschappij), die alleen reizen en hierbij verplicht begeleiding genieten van de luchtvaartmaatschappij</t>
        </is>
      </c>
      <c r="BZ246" s="2" t="inlineStr">
        <is>
          <t>dziecko bez opieki</t>
        </is>
      </c>
      <c r="CA246" s="2" t="inlineStr">
        <is>
          <t>3</t>
        </is>
      </c>
      <c r="CB246" s="2" t="inlineStr">
        <is>
          <t/>
        </is>
      </c>
      <c r="CC246" t="inlineStr">
        <is>
          <t/>
        </is>
      </c>
      <c r="CD246" s="2" t="inlineStr">
        <is>
          <t>menor não acompanhado|
criança não acompanhada|
UMNR, anteriormente UM</t>
        </is>
      </c>
      <c r="CE246" s="2" t="inlineStr">
        <is>
          <t>3|
3|
3</t>
        </is>
      </c>
      <c r="CF246" s="2" t="inlineStr">
        <is>
          <t xml:space="preserve">|
|
</t>
        </is>
      </c>
      <c r="CG246" t="inlineStr">
        <is>
          <t>No contexto dos transportes, nomeadamente do transporte aéreo, um menor não acompanhado é uma criança que viaja sozinha, ou seja, não acompanhada por um adulto, necessitando por isso de assistência por parte do pessoal da empresa de transportes. Este serviço é normalmente fornecido pelas companhias aéreas internacionais a crianças com idades entre os 5 e os 11 anos, mas estes limites podem variar.</t>
        </is>
      </c>
      <c r="CH246" s="2" t="inlineStr">
        <is>
          <t>minor neînsoțit</t>
        </is>
      </c>
      <c r="CI246" s="2" t="inlineStr">
        <is>
          <t>3</t>
        </is>
      </c>
      <c r="CJ246" s="2" t="inlineStr">
        <is>
          <t/>
        </is>
      </c>
      <c r="CK246" t="inlineStr">
        <is>
          <t>pasager al transportului aerian cu vârsta cuprinsă între anumite limite variabile în funcție de politicile companiilor aeriene, cea superioară fiind sub 18 ani, care călătorește fără un părinte sau tutore</t>
        </is>
      </c>
      <c r="CL246" s="2" t="inlineStr">
        <is>
          <t>nesprevádzané dieťa|
maloletý bez sprievodu</t>
        </is>
      </c>
      <c r="CM246" s="2" t="inlineStr">
        <is>
          <t>3|
3</t>
        </is>
      </c>
      <c r="CN246" s="2" t="inlineStr">
        <is>
          <t xml:space="preserve">|
</t>
        </is>
      </c>
      <c r="CO246" t="inlineStr">
        <is>
          <t>neplnoletá osoba, ktorá cestuje lietadlom bez sprievodu plnoletej osoby</t>
        </is>
      </c>
      <c r="CP246" s="2" t="inlineStr">
        <is>
          <t>otrok brez spremstva|
mladoletnik brez spremstva</t>
        </is>
      </c>
      <c r="CQ246" s="2" t="inlineStr">
        <is>
          <t>3|
3</t>
        </is>
      </c>
      <c r="CR246" s="2" t="inlineStr">
        <is>
          <t xml:space="preserve">|
</t>
        </is>
      </c>
      <c r="CS246" t="inlineStr">
        <is>
          <t>otrok oziroma mladoletna oseba, ki potuje z letalom brez spremstva starejše osebe</t>
        </is>
      </c>
      <c r="CT246" s="2" t="inlineStr">
        <is>
          <t>ensamresande barn</t>
        </is>
      </c>
      <c r="CU246" s="2" t="inlineStr">
        <is>
          <t>3</t>
        </is>
      </c>
      <c r="CV246" s="2" t="inlineStr">
        <is>
          <t/>
        </is>
      </c>
      <c r="CW246" t="inlineStr">
        <is>
          <t/>
        </is>
      </c>
    </row>
    <row r="247">
      <c r="A247" s="1" t="str">
        <f>HYPERLINK("https://iate.europa.eu/entry/result/797565/all", "797565")</f>
        <v>797565</v>
      </c>
      <c r="B247" t="inlineStr">
        <is>
          <t>EUROPEAN UNION;TRADE;TRANSPORT</t>
        </is>
      </c>
      <c r="C247" t="inlineStr">
        <is>
          <t>EUROPEAN UNION|European construction|European Union;TRADE|consumption;TRANSPORT|air and space transport|air transport</t>
        </is>
      </c>
      <c r="D247" t="inlineStr">
        <is>
          <t>yes</t>
        </is>
      </c>
      <c r="E247" t="inlineStr">
        <is>
          <t/>
        </is>
      </c>
      <c r="F247" s="2" t="inlineStr">
        <is>
          <t>отказан достъп на борда</t>
        </is>
      </c>
      <c r="G247" s="2" t="inlineStr">
        <is>
          <t>4</t>
        </is>
      </c>
      <c r="H247" s="2" t="inlineStr">
        <is>
          <t/>
        </is>
      </c>
      <c r="I247" t="inlineStr">
        <is>
          <t>отказ да се превозват пътници с даден полет, въпреки че те са се представили за качване на борда (…), освен в случаите, когато има основателни причини да им се откаже достъп на борда, като например причини, свързани със здравето, безопасността или сигурността, или неподходящи документи за пътуване</t>
        </is>
      </c>
      <c r="J247" s="2" t="inlineStr">
        <is>
          <t>odepření nástupu na palubu</t>
        </is>
      </c>
      <c r="K247" s="2" t="inlineStr">
        <is>
          <t>3</t>
        </is>
      </c>
      <c r="L247" s="2" t="inlineStr">
        <is>
          <t/>
        </is>
      </c>
      <c r="M247" t="inlineStr">
        <is>
          <t>odmítnutí přepravit cestující leteckou dopravou, přestože se přihlásili k nástupu na palubu za stanovených podmínek</t>
        </is>
      </c>
      <c r="N247" s="2" t="inlineStr">
        <is>
          <t>boardingafvisning|
afvisning af passager|
afvist passager</t>
        </is>
      </c>
      <c r="O247" s="2" t="inlineStr">
        <is>
          <t>3|
4|
4</t>
        </is>
      </c>
      <c r="P247" s="2" t="inlineStr">
        <is>
          <t xml:space="preserve">|
|
</t>
        </is>
      </c>
      <c r="Q247" t="inlineStr">
        <is>
          <t>afvisning af passagerer på en flyvning, selv om de har en bekræftet reservation til den pågældende flyafgang og er mødt frem til boarding inden for den fastsatte tidsfrist</t>
        </is>
      </c>
      <c r="R247" s="2" t="inlineStr">
        <is>
          <t>Nichtbeförderung</t>
        </is>
      </c>
      <c r="S247" s="2" t="inlineStr">
        <is>
          <t>3</t>
        </is>
      </c>
      <c r="T247" s="2" t="inlineStr">
        <is>
          <t/>
        </is>
      </c>
      <c r="U247" t="inlineStr">
        <is>
          <t>das Zurückweisen von Fluggästen, obwohl sie-einen gültigen Flugschein und-für diesen Flug eine bestätigte Buchung besitzen, und-sich rechtzeitig vor dem Abflug gemeldet haben</t>
        </is>
      </c>
      <c r="V247" s="2" t="inlineStr">
        <is>
          <t>άρνηση επιβίβασης</t>
        </is>
      </c>
      <c r="W247" s="2" t="inlineStr">
        <is>
          <t>3</t>
        </is>
      </c>
      <c r="X247" s="2" t="inlineStr">
        <is>
          <t/>
        </is>
      </c>
      <c r="Y247" t="inlineStr">
        <is>
          <t>ι) "άρνηση επιβίβασης", η άρνηση να μεταφερθούν σε μια πτήση επιβάτες, μολονότι εμφανίσθηκαν προς επιβίβαση υπό τους όρους του άρθρου 3 παράγραφος 2, εκτός εάν υπάρχουν σοβαροί λόγοι να μην τους επιτραπεί η επιβίβαση, όπως λόγοι υγείας, ασφάλειας της πτήσης ή αεροπορικής ασφάλειας, ή έλλειψης επαρκών ταξιδιωτικών εγγράφων.</t>
        </is>
      </c>
      <c r="Z247" s="2" t="inlineStr">
        <is>
          <t>denied boarding|
bumped</t>
        </is>
      </c>
      <c r="AA247" s="2" t="inlineStr">
        <is>
          <t>3|
1</t>
        </is>
      </c>
      <c r="AB247" s="2" t="inlineStr">
        <is>
          <t xml:space="preserve">|
</t>
        </is>
      </c>
      <c r="AC247" t="inlineStr">
        <is>
          <t>refusal by an airline to carry a passenger on a flight although they have a confirmed reservation and have presented themselves for check-in within the applicable time limit</t>
        </is>
      </c>
      <c r="AD247" s="2" t="inlineStr">
        <is>
          <t>denegación de embarque</t>
        </is>
      </c>
      <c r="AE247" s="2" t="inlineStr">
        <is>
          <t>3</t>
        </is>
      </c>
      <c r="AF247" s="2" t="inlineStr">
        <is>
          <t/>
        </is>
      </c>
      <c r="AG247" t="inlineStr">
        <is>
          <t>Negativa de una aerolínea a transportar pasajeros en un vuelo, pese a haberse presentado al embarque con tiempo y con reserva confirmada</t>
        </is>
      </c>
      <c r="AH247" s="2" t="inlineStr">
        <is>
          <t>lennureisist mahajätmine</t>
        </is>
      </c>
      <c r="AI247" s="2" t="inlineStr">
        <is>
          <t>3</t>
        </is>
      </c>
      <c r="AJ247" s="2" t="inlineStr">
        <is>
          <t/>
        </is>
      </c>
      <c r="AK247" t="inlineStr">
        <is>
          <t>reisijate lennukiga vedamisest keeldumine, kuigi reisijal on kinnitatud broneering asjaomasele lennule ning ta ilmub registreerimisele, välja arvatud juhul, kui lennureisist mahajätmiseks on mõistlikud põhjused, nagu tervis, ohutus või julgeolek või mittetäielikud reisidokumendid</t>
        </is>
      </c>
      <c r="AL247" s="2" t="inlineStr">
        <is>
          <t>lennolle pääsyn epääminen</t>
        </is>
      </c>
      <c r="AM247" s="2" t="inlineStr">
        <is>
          <t>3</t>
        </is>
      </c>
      <c r="AN247" s="2" t="inlineStr">
        <is>
          <t/>
        </is>
      </c>
      <c r="AO247" t="inlineStr">
        <is>
          <t>Tilanne, "jossa lentoyhtiö ilman hyväksyttävää syytä kieltäytyy kuljettamasta sinua lennolla, vaikka sinulla on voimassa oleva lippu ja olet ilmoittautunut lennolle ajoissa."</t>
        </is>
      </c>
      <c r="AP247" s="2" t="inlineStr">
        <is>
          <t>refus d'embarquement</t>
        </is>
      </c>
      <c r="AQ247" s="2" t="inlineStr">
        <is>
          <t>3</t>
        </is>
      </c>
      <c r="AR247" s="2" t="inlineStr">
        <is>
          <t/>
        </is>
      </c>
      <c r="AS247" t="inlineStr">
        <is>
          <t>refus de transporter un passager (bien qu'il soit muni d'un billet en cours de validité et d'une réservation confirmée) pour des raisons de santé, de sûreté ou de sécurité, ou de documents de voyages inadéquats</t>
        </is>
      </c>
      <c r="AT247" s="2" t="inlineStr">
        <is>
          <t>cead bordála a dhiúltú|
cás nach gceadaítear do phaisinéir bordáil</t>
        </is>
      </c>
      <c r="AU247" s="2" t="inlineStr">
        <is>
          <t>3|
3</t>
        </is>
      </c>
      <c r="AV247" s="2" t="inlineStr">
        <is>
          <t xml:space="preserve">|
</t>
        </is>
      </c>
      <c r="AW247" t="inlineStr">
        <is>
          <t/>
        </is>
      </c>
      <c r="AX247" s="2" t="inlineStr">
        <is>
          <t>uskraćivanje ukrcaja</t>
        </is>
      </c>
      <c r="AY247" s="2" t="inlineStr">
        <is>
          <t>3</t>
        </is>
      </c>
      <c r="AZ247" s="2" t="inlineStr">
        <is>
          <t/>
        </is>
      </c>
      <c r="BA247" t="inlineStr">
        <is>
          <t/>
        </is>
      </c>
      <c r="BB247" s="2" t="inlineStr">
        <is>
          <t>visszautasított beszállás</t>
        </is>
      </c>
      <c r="BC247" s="2" t="inlineStr">
        <is>
          <t>4</t>
        </is>
      </c>
      <c r="BD247" s="2" t="inlineStr">
        <is>
          <t/>
        </is>
      </c>
      <c r="BE247" t="inlineStr">
        <is>
          <t>Egy légijáraton az utasok szállításának megtagadása annak ellenére, hogy azok a megfelelő feltételek mellett beszállásra jelentkeztek, kivéve, ha beszállásukat ésszerű indokok, úgymint egészségügyi, biztonsági vagy védelmi okok, illetve nem megfelelő utazási okmányok miatt utasítják el.</t>
        </is>
      </c>
      <c r="BF247" s="2" t="inlineStr">
        <is>
          <t>negato imbarco</t>
        </is>
      </c>
      <c r="BG247" s="2" t="inlineStr">
        <is>
          <t>3</t>
        </is>
      </c>
      <c r="BH247" s="2" t="inlineStr">
        <is>
          <t/>
        </is>
      </c>
      <c r="BI247" t="inlineStr">
        <is>
          <t>rifiuto da parte di un vettore di trasportare passeggeri su un volo, sebbene i medesimi dispongano di un biglietto valido, di una prenotazione confermata e si siano presentati all'imbarco secondo le modalità stabilite e all'ora indicata, salvo se vi sono ragionevoli motivi per negare loro l'imbarco, quali ad esempio motivi di salute o di sicurezza ovvero documenti di viaggio inadeguati</t>
        </is>
      </c>
      <c r="BJ247" s="2" t="inlineStr">
        <is>
          <t>atsisakymas vežti</t>
        </is>
      </c>
      <c r="BK247" s="2" t="inlineStr">
        <is>
          <t>3</t>
        </is>
      </c>
      <c r="BL247" s="2" t="inlineStr">
        <is>
          <t/>
        </is>
      </c>
      <c r="BM247" t="inlineStr">
        <is>
          <t>atsisakymas priimti skristi keleivį, nors jis turi patvirtintą rezervavimą atitinkamam skrydžiui ir atvyksta registruotis nurodyta tvarka ir laiku, išskyrus atvejus, kai yra pagrįstų priežasčių atsisakyti juos vežti, pavyzdžiui sveikatos, saugos ar saugumo sumetimais arba dėl nepakankamų kelionės dokumentų</t>
        </is>
      </c>
      <c r="BN247" s="2" t="inlineStr">
        <is>
          <t>iekāpšanas atteikums</t>
        </is>
      </c>
      <c r="BO247" s="2" t="inlineStr">
        <is>
          <t>3</t>
        </is>
      </c>
      <c r="BP247" s="2" t="inlineStr">
        <is>
          <t/>
        </is>
      </c>
      <c r="BQ247" t="inlineStr">
        <is>
          <t>atteikums uzņemt pasažieri avioreisā, lai gan viņam ir apstiprināta rezervācija uz konkrēto lidojumu un viņš ir savlaicīgi ieradies uz iekāpšanu</t>
        </is>
      </c>
      <c r="BR247" s="2" t="inlineStr">
        <is>
          <t>imbark miċħud</t>
        </is>
      </c>
      <c r="BS247" s="2" t="inlineStr">
        <is>
          <t>3</t>
        </is>
      </c>
      <c r="BT247" s="2" t="inlineStr">
        <is>
          <t/>
        </is>
      </c>
      <c r="BU247" t="inlineStr">
        <is>
          <t>rifjut li passiġġier jiġi akkomodat fuq titjira minkejja li dan ikollu:&lt;br&gt;&lt;p&gt;- biljett validu,&lt;br&gt;&lt;/p&gt;&lt;p&gt;- riserva konfermata fuq dik it-tijira, u&lt;br&gt;&lt;/p&gt;&lt;p&gt;- ikun ippreżenta lilu nnifsu għaċ-check-in fil-ħin u kif stipulat&lt;/p&gt;</t>
        </is>
      </c>
      <c r="BV247" s="2" t="inlineStr">
        <is>
          <t>instapweigering</t>
        </is>
      </c>
      <c r="BW247" s="2" t="inlineStr">
        <is>
          <t>3</t>
        </is>
      </c>
      <c r="BX247" s="2" t="inlineStr">
        <is>
          <t/>
        </is>
      </c>
      <c r="BY247" t="inlineStr">
        <is>
          <t>"weigering om passagiers op een vlucht te vervoeren, hoewel zij [een bevestigde boeking voor de vlucht in kwestie hebben en zich op tijd voor instappen hebben gemeld], zonder dat de instapweigering is gebaseerd op redelijke gronden zoals redenen die te maken hebben met gezondheid, veiligheid of beveiliging, of ontoereikende reisdocumenten"</t>
        </is>
      </c>
      <c r="BZ247" s="2" t="inlineStr">
        <is>
          <t>odmowa przyjęcia na pokład</t>
        </is>
      </c>
      <c r="CA247" s="2" t="inlineStr">
        <is>
          <t>3</t>
        </is>
      </c>
      <c r="CB247" s="2" t="inlineStr">
        <is>
          <t/>
        </is>
      </c>
      <c r="CC247" t="inlineStr">
        <is>
          <t>odmowa przewozu pasażerów danym lotem, pomimo że stawili się oni do wejścia na pokład</t>
        </is>
      </c>
      <c r="CD247" s="2" t="inlineStr">
        <is>
          <t>recusa de embarque</t>
        </is>
      </c>
      <c r="CE247" s="2" t="inlineStr">
        <is>
          <t>3</t>
        </is>
      </c>
      <c r="CF247" s="2" t="inlineStr">
        <is>
          <t/>
        </is>
      </c>
      <c r="CG247" t="inlineStr">
        <is>
          <t>Recusa, por uma transportadora, do transporte de passageiros num voo, apesar de estes se terem apresentado no embarque nas condições estabelecidas no Regulamento (CE) n.º 261/2004 (nomeadamente, com uma reserva confirmada e após terem-se apresentado para registo conforme estabelecido e com a antecedência adequada), exceto quando haja motivos razoáveis para recusar o embarque, tais como razões de saúde, de segurança ou a falta da necessária documentação de viagem.</t>
        </is>
      </c>
      <c r="CH247" s="2" t="inlineStr">
        <is>
          <t>refuz la îmbarcare</t>
        </is>
      </c>
      <c r="CI247" s="2" t="inlineStr">
        <is>
          <t>3</t>
        </is>
      </c>
      <c r="CJ247" s="2" t="inlineStr">
        <is>
          <t/>
        </is>
      </c>
      <c r="CK247" t="inlineStr">
        <is>
          <t>refuz de a transporta pasageri pe un anumit zbor, deși aceștia dețin un bilet valabil sau o rezervare confirmată pentru zborul respectiv și s-au prezentat pentru îmbarcare în termenul solicitat, cu excepția cazurilor în care există motive temeinice pentru refuzul la îmbarcare, cum ar fi starea sănătății, cerințele de siguranță sau securitate sau documente de călătorie necorespunzătoare</t>
        </is>
      </c>
      <c r="CL247" s="2" t="inlineStr">
        <is>
          <t>odopretie vstupu na palubu lietadla|
odmietnutie nástupu do lietadla</t>
        </is>
      </c>
      <c r="CM247" s="2" t="inlineStr">
        <is>
          <t>2|
3</t>
        </is>
      </c>
      <c r="CN247" s="2" t="inlineStr">
        <is>
          <t xml:space="preserve">|
</t>
        </is>
      </c>
      <c r="CO247" t="inlineStr">
        <is>
          <t>odmietnutie prepravy cestujúcich zo strany leteckej dopravnej spoločnosti, hoci majú potvrdenú rezerváciu na príslušný let a na odbavenie sa dostavili v stanovenom čase</t>
        </is>
      </c>
      <c r="CP247" s="2" t="inlineStr">
        <is>
          <t>zavrnitev vkrcanja</t>
        </is>
      </c>
      <c r="CQ247" s="2" t="inlineStr">
        <is>
          <t>4</t>
        </is>
      </c>
      <c r="CR247" s="2" t="inlineStr">
        <is>
          <t/>
        </is>
      </c>
      <c r="CS247" t="inlineStr">
        <is>
          <t>zavrnitev prevoza potnika na letu, za katerega ima potrjeno rezervacijo in se je z veljavno vozovnico pravočasno prijavil na let in prišel k izhodu za vkrcanje v zahtevanem roku oziroma vsaj 45 minut pred poletom, če rok za prijavo ni bil določen</t>
        </is>
      </c>
      <c r="CT247" s="2" t="inlineStr">
        <is>
          <t>nekad ombordstigning</t>
        </is>
      </c>
      <c r="CU247" s="2" t="inlineStr">
        <is>
          <t>3</t>
        </is>
      </c>
      <c r="CV247" s="2" t="inlineStr">
        <is>
          <t/>
        </is>
      </c>
      <c r="CW247" t="inlineStr">
        <is>
          <t/>
        </is>
      </c>
    </row>
    <row r="248">
      <c r="A248" s="1" t="str">
        <f>HYPERLINK("https://iate.europa.eu/entry/result/798462/all", "798462")</f>
        <v>798462</v>
      </c>
      <c r="B248" t="inlineStr">
        <is>
          <t>SOCIAL QUESTIONS;TRANSPORT</t>
        </is>
      </c>
      <c r="C248" t="inlineStr">
        <is>
          <t>SOCIAL QUESTIONS|social affairs|leisure;TRANSPORT|air and space transport|air transport</t>
        </is>
      </c>
      <c r="D248" t="inlineStr">
        <is>
          <t>no</t>
        </is>
      </c>
      <c r="E248" t="inlineStr">
        <is>
          <t/>
        </is>
      </c>
      <c r="F248" t="inlineStr">
        <is>
          <t/>
        </is>
      </c>
      <c r="G248" t="inlineStr">
        <is>
          <t/>
        </is>
      </c>
      <c r="H248" t="inlineStr">
        <is>
          <t/>
        </is>
      </c>
      <c r="I248" t="inlineStr">
        <is>
          <t/>
        </is>
      </c>
      <c r="J248" t="inlineStr">
        <is>
          <t/>
        </is>
      </c>
      <c r="K248" t="inlineStr">
        <is>
          <t/>
        </is>
      </c>
      <c r="L248" t="inlineStr">
        <is>
          <t/>
        </is>
      </c>
      <c r="M248" t="inlineStr">
        <is>
          <t/>
        </is>
      </c>
      <c r="N248" s="2" t="inlineStr">
        <is>
          <t>tilsluttende flyforbindelse|
indirekte flyvning|
transitforbindelse|
tilsluttende fly</t>
        </is>
      </c>
      <c r="O248" s="2" t="inlineStr">
        <is>
          <t>4|
4|
4|
4</t>
        </is>
      </c>
      <c r="P248" s="2" t="inlineStr">
        <is>
          <t xml:space="preserve">|
|
|
</t>
        </is>
      </c>
      <c r="Q248" t="inlineStr">
        <is>
          <t>Ved en indirekte flyvning forstås f.eks. en flyvning fra København til Rom via Paris med to forskellige luftfartsselskaber.</t>
        </is>
      </c>
      <c r="R248" s="2" t="inlineStr">
        <is>
          <t>Anschlussflug</t>
        </is>
      </c>
      <c r="S248" s="2" t="inlineStr">
        <is>
          <t>1</t>
        </is>
      </c>
      <c r="T248" s="2" t="inlineStr">
        <is>
          <t/>
        </is>
      </c>
      <c r="U248" t="inlineStr">
        <is>
          <t/>
        </is>
      </c>
      <c r="V248" s="2" t="inlineStr">
        <is>
          <t>πτήση με ανταπόκριση</t>
        </is>
      </c>
      <c r="W248" s="2" t="inlineStr">
        <is>
          <t>3</t>
        </is>
      </c>
      <c r="X248" s="2" t="inlineStr">
        <is>
          <t/>
        </is>
      </c>
      <c r="Y248" t="inlineStr">
        <is>
          <t/>
        </is>
      </c>
      <c r="Z248" s="2" t="inlineStr">
        <is>
          <t>connecting flight</t>
        </is>
      </c>
      <c r="AA248" s="2" t="inlineStr">
        <is>
          <t>1</t>
        </is>
      </c>
      <c r="AB248" s="2" t="inlineStr">
        <is>
          <t/>
        </is>
      </c>
      <c r="AC248" t="inlineStr">
        <is>
          <t/>
        </is>
      </c>
      <c r="AD248" s="2" t="inlineStr">
        <is>
          <t>vuelo de enlace</t>
        </is>
      </c>
      <c r="AE248" s="2" t="inlineStr">
        <is>
          <t>3</t>
        </is>
      </c>
      <c r="AF248" s="2" t="inlineStr">
        <is>
          <t/>
        </is>
      </c>
      <c r="AG248" t="inlineStr">
        <is>
          <t/>
        </is>
      </c>
      <c r="AH248" t="inlineStr">
        <is>
          <t/>
        </is>
      </c>
      <c r="AI248" t="inlineStr">
        <is>
          <t/>
        </is>
      </c>
      <c r="AJ248" t="inlineStr">
        <is>
          <t/>
        </is>
      </c>
      <c r="AK248" t="inlineStr">
        <is>
          <t/>
        </is>
      </c>
      <c r="AL248" s="2" t="inlineStr">
        <is>
          <t>liityntälento</t>
        </is>
      </c>
      <c r="AM248" s="2" t="inlineStr">
        <is>
          <t>2</t>
        </is>
      </c>
      <c r="AN248" s="2" t="inlineStr">
        <is>
          <t/>
        </is>
      </c>
      <c r="AO248" t="inlineStr">
        <is>
          <t/>
        </is>
      </c>
      <c r="AP248" s="2" t="inlineStr">
        <is>
          <t>vol avec correspondance</t>
        </is>
      </c>
      <c r="AQ248" s="2" t="inlineStr">
        <is>
          <t>3</t>
        </is>
      </c>
      <c r="AR248" s="2" t="inlineStr">
        <is>
          <t/>
        </is>
      </c>
      <c r="AS248" t="inlineStr">
        <is>
          <t>Correspondance: changement d'appareil et parfois de compagnie dans une ville intermédiaire entre celle de départ et d'arrivée. Une correspondance implique une liaison sous deux numéros de vols différents.</t>
        </is>
      </c>
      <c r="AT248" t="inlineStr">
        <is>
          <t/>
        </is>
      </c>
      <c r="AU248" t="inlineStr">
        <is>
          <t/>
        </is>
      </c>
      <c r="AV248" t="inlineStr">
        <is>
          <t/>
        </is>
      </c>
      <c r="AW248" t="inlineStr">
        <is>
          <t/>
        </is>
      </c>
      <c r="AX248" t="inlineStr">
        <is>
          <t/>
        </is>
      </c>
      <c r="AY248" t="inlineStr">
        <is>
          <t/>
        </is>
      </c>
      <c r="AZ248" t="inlineStr">
        <is>
          <t/>
        </is>
      </c>
      <c r="BA248" t="inlineStr">
        <is>
          <t/>
        </is>
      </c>
      <c r="BB248" s="2" t="inlineStr">
        <is>
          <t>csatlakozó járat</t>
        </is>
      </c>
      <c r="BC248" s="2" t="inlineStr">
        <is>
          <t>4</t>
        </is>
      </c>
      <c r="BD248" s="2" t="inlineStr">
        <is>
          <t/>
        </is>
      </c>
      <c r="BE248" t="inlineStr">
        <is>
          <t>Ugyanazon jeggyel vagy kapcsolt jeggyel továbbutazást biztosító járat.</t>
        </is>
      </c>
      <c r="BF248" s="2" t="inlineStr">
        <is>
          <t>volo in coincidenza</t>
        </is>
      </c>
      <c r="BG248" s="2" t="inlineStr">
        <is>
          <t>2</t>
        </is>
      </c>
      <c r="BH248" s="2" t="inlineStr">
        <is>
          <t/>
        </is>
      </c>
      <c r="BI248" t="inlineStr">
        <is>
          <t/>
        </is>
      </c>
      <c r="BJ248" t="inlineStr">
        <is>
          <t/>
        </is>
      </c>
      <c r="BK248" t="inlineStr">
        <is>
          <t/>
        </is>
      </c>
      <c r="BL248" t="inlineStr">
        <is>
          <t/>
        </is>
      </c>
      <c r="BM248" t="inlineStr">
        <is>
          <t/>
        </is>
      </c>
      <c r="BN248" t="inlineStr">
        <is>
          <t/>
        </is>
      </c>
      <c r="BO248" t="inlineStr">
        <is>
          <t/>
        </is>
      </c>
      <c r="BP248" t="inlineStr">
        <is>
          <t/>
        </is>
      </c>
      <c r="BQ248" t="inlineStr">
        <is>
          <t/>
        </is>
      </c>
      <c r="BR248" t="inlineStr">
        <is>
          <t/>
        </is>
      </c>
      <c r="BS248" t="inlineStr">
        <is>
          <t/>
        </is>
      </c>
      <c r="BT248" t="inlineStr">
        <is>
          <t/>
        </is>
      </c>
      <c r="BU248" t="inlineStr">
        <is>
          <t/>
        </is>
      </c>
      <c r="BV248" s="2" t="inlineStr">
        <is>
          <t>aansluitende vlucht</t>
        </is>
      </c>
      <c r="BW248" s="2" t="inlineStr">
        <is>
          <t>3</t>
        </is>
      </c>
      <c r="BX248" s="2" t="inlineStr">
        <is>
          <t/>
        </is>
      </c>
      <c r="BY248" t="inlineStr">
        <is>
          <t>een vlucht die passagiers vervoert vanuit een overstappunt waarheen zij met een aanvoervlucht zijn gebracht, indien de vluchten binnen dezelfde vervoersovereenkomst plaatsvinden</t>
        </is>
      </c>
      <c r="BZ248" s="2" t="inlineStr">
        <is>
          <t>lot łączący|
lot łączony|
lot z przesiadką</t>
        </is>
      </c>
      <c r="CA248" s="2" t="inlineStr">
        <is>
          <t>3|
2|
3</t>
        </is>
      </c>
      <c r="CB248" s="2" t="inlineStr">
        <is>
          <t xml:space="preserve">preferred|
|
</t>
        </is>
      </c>
      <c r="CC248" t="inlineStr">
        <is>
          <t>podróż lotnicza, w trakcie której pasażer zmienia maszynę i ewentualnie także przewoźnika</t>
        </is>
      </c>
      <c r="CD248" t="inlineStr">
        <is>
          <t/>
        </is>
      </c>
      <c r="CE248" t="inlineStr">
        <is>
          <t/>
        </is>
      </c>
      <c r="CF248" t="inlineStr">
        <is>
          <t/>
        </is>
      </c>
      <c r="CG248" t="inlineStr">
        <is>
          <t/>
        </is>
      </c>
      <c r="CH248" t="inlineStr">
        <is>
          <t/>
        </is>
      </c>
      <c r="CI248" t="inlineStr">
        <is>
          <t/>
        </is>
      </c>
      <c r="CJ248" t="inlineStr">
        <is>
          <t/>
        </is>
      </c>
      <c r="CK248" t="inlineStr">
        <is>
          <t/>
        </is>
      </c>
      <c r="CL248" t="inlineStr">
        <is>
          <t/>
        </is>
      </c>
      <c r="CM248" t="inlineStr">
        <is>
          <t/>
        </is>
      </c>
      <c r="CN248" t="inlineStr">
        <is>
          <t/>
        </is>
      </c>
      <c r="CO248" t="inlineStr">
        <is>
          <t/>
        </is>
      </c>
      <c r="CP248" t="inlineStr">
        <is>
          <t/>
        </is>
      </c>
      <c r="CQ248" t="inlineStr">
        <is>
          <t/>
        </is>
      </c>
      <c r="CR248" t="inlineStr">
        <is>
          <t/>
        </is>
      </c>
      <c r="CS248" t="inlineStr">
        <is>
          <t/>
        </is>
      </c>
      <c r="CT248" t="inlineStr">
        <is>
          <t/>
        </is>
      </c>
      <c r="CU248" t="inlineStr">
        <is>
          <t/>
        </is>
      </c>
      <c r="CV248" t="inlineStr">
        <is>
          <t/>
        </is>
      </c>
      <c r="CW248" t="inlineStr">
        <is>
          <t/>
        </is>
      </c>
    </row>
    <row r="249">
      <c r="A249" s="1" t="str">
        <f>HYPERLINK("https://iate.europa.eu/entry/result/2250533/all", "2250533")</f>
        <v>2250533</v>
      </c>
      <c r="B249" t="inlineStr">
        <is>
          <t>SOCIAL QUESTIONS</t>
        </is>
      </c>
      <c r="C249" t="inlineStr">
        <is>
          <t>SOCIAL QUESTIONS|social affairs|social policy</t>
        </is>
      </c>
      <c r="D249" t="inlineStr">
        <is>
          <t>no</t>
        </is>
      </c>
      <c r="E249" t="inlineStr">
        <is>
          <t/>
        </is>
      </c>
      <c r="F249" s="2" t="inlineStr">
        <is>
          <t>оборудване за придвижване|
оборудване за подпомагане на двигателната способност</t>
        </is>
      </c>
      <c r="G249" s="2" t="inlineStr">
        <is>
          <t>3|
3</t>
        </is>
      </c>
      <c r="H249" s="2" t="inlineStr">
        <is>
          <t xml:space="preserve">|
</t>
        </is>
      </c>
      <c r="I249" t="inlineStr">
        <is>
          <t/>
        </is>
      </c>
      <c r="J249" t="inlineStr">
        <is>
          <t/>
        </is>
      </c>
      <c r="K249" t="inlineStr">
        <is>
          <t/>
        </is>
      </c>
      <c r="L249" t="inlineStr">
        <is>
          <t/>
        </is>
      </c>
      <c r="M249" t="inlineStr">
        <is>
          <t/>
        </is>
      </c>
      <c r="N249" s="2" t="inlineStr">
        <is>
          <t>mobilitetshjælpemiddel</t>
        </is>
      </c>
      <c r="O249" s="2" t="inlineStr">
        <is>
          <t>3</t>
        </is>
      </c>
      <c r="P249" s="2" t="inlineStr">
        <is>
          <t/>
        </is>
      </c>
      <c r="Q249" t="inlineStr">
        <is>
          <t/>
        </is>
      </c>
      <c r="R249" t="inlineStr">
        <is>
          <t/>
        </is>
      </c>
      <c r="S249" t="inlineStr">
        <is>
          <t/>
        </is>
      </c>
      <c r="T249" t="inlineStr">
        <is>
          <t/>
        </is>
      </c>
      <c r="U249" t="inlineStr">
        <is>
          <t/>
        </is>
      </c>
      <c r="V249" t="inlineStr">
        <is>
          <t/>
        </is>
      </c>
      <c r="W249" t="inlineStr">
        <is>
          <t/>
        </is>
      </c>
      <c r="X249" t="inlineStr">
        <is>
          <t/>
        </is>
      </c>
      <c r="Y249" t="inlineStr">
        <is>
          <t/>
        </is>
      </c>
      <c r="Z249" s="2" t="inlineStr">
        <is>
          <t>mobility equipment</t>
        </is>
      </c>
      <c r="AA249" s="2" t="inlineStr">
        <is>
          <t>3</t>
        </is>
      </c>
      <c r="AB249" s="2" t="inlineStr">
        <is>
          <t/>
        </is>
      </c>
      <c r="AC249" t="inlineStr">
        <is>
          <t/>
        </is>
      </c>
      <c r="AD249" t="inlineStr">
        <is>
          <t/>
        </is>
      </c>
      <c r="AE249" t="inlineStr">
        <is>
          <t/>
        </is>
      </c>
      <c r="AF249" t="inlineStr">
        <is>
          <t/>
        </is>
      </c>
      <c r="AG249" t="inlineStr">
        <is>
          <t/>
        </is>
      </c>
      <c r="AH249" t="inlineStr">
        <is>
          <t/>
        </is>
      </c>
      <c r="AI249" t="inlineStr">
        <is>
          <t/>
        </is>
      </c>
      <c r="AJ249" t="inlineStr">
        <is>
          <t/>
        </is>
      </c>
      <c r="AK249" t="inlineStr">
        <is>
          <t/>
        </is>
      </c>
      <c r="AL249" s="2" t="inlineStr">
        <is>
          <t>liikkumisen apuväline</t>
        </is>
      </c>
      <c r="AM249" s="2" t="inlineStr">
        <is>
          <t>3</t>
        </is>
      </c>
      <c r="AN249" s="2" t="inlineStr">
        <is>
          <t/>
        </is>
      </c>
      <c r="AO249" t="inlineStr">
        <is>
          <t/>
        </is>
      </c>
      <c r="AP249" t="inlineStr">
        <is>
          <t/>
        </is>
      </c>
      <c r="AQ249" t="inlineStr">
        <is>
          <t/>
        </is>
      </c>
      <c r="AR249" t="inlineStr">
        <is>
          <t/>
        </is>
      </c>
      <c r="AS249" t="inlineStr">
        <is>
          <t/>
        </is>
      </c>
      <c r="AT249" t="inlineStr">
        <is>
          <t/>
        </is>
      </c>
      <c r="AU249" t="inlineStr">
        <is>
          <t/>
        </is>
      </c>
      <c r="AV249" t="inlineStr">
        <is>
          <t/>
        </is>
      </c>
      <c r="AW249" t="inlineStr">
        <is>
          <t/>
        </is>
      </c>
      <c r="AX249" t="inlineStr">
        <is>
          <t/>
        </is>
      </c>
      <c r="AY249" t="inlineStr">
        <is>
          <t/>
        </is>
      </c>
      <c r="AZ249" t="inlineStr">
        <is>
          <t/>
        </is>
      </c>
      <c r="BA249" t="inlineStr">
        <is>
          <t/>
        </is>
      </c>
      <c r="BB249" t="inlineStr">
        <is>
          <t/>
        </is>
      </c>
      <c r="BC249" t="inlineStr">
        <is>
          <t/>
        </is>
      </c>
      <c r="BD249" t="inlineStr">
        <is>
          <t/>
        </is>
      </c>
      <c r="BE249" t="inlineStr">
        <is>
          <t/>
        </is>
      </c>
      <c r="BF249" t="inlineStr">
        <is>
          <t/>
        </is>
      </c>
      <c r="BG249" t="inlineStr">
        <is>
          <t/>
        </is>
      </c>
      <c r="BH249" t="inlineStr">
        <is>
          <t/>
        </is>
      </c>
      <c r="BI249" t="inlineStr">
        <is>
          <t/>
        </is>
      </c>
      <c r="BJ249" t="inlineStr">
        <is>
          <t/>
        </is>
      </c>
      <c r="BK249" t="inlineStr">
        <is>
          <t/>
        </is>
      </c>
      <c r="BL249" t="inlineStr">
        <is>
          <t/>
        </is>
      </c>
      <c r="BM249" t="inlineStr">
        <is>
          <t/>
        </is>
      </c>
      <c r="BN249" t="inlineStr">
        <is>
          <t/>
        </is>
      </c>
      <c r="BO249" t="inlineStr">
        <is>
          <t/>
        </is>
      </c>
      <c r="BP249" t="inlineStr">
        <is>
          <t/>
        </is>
      </c>
      <c r="BQ249" t="inlineStr">
        <is>
          <t/>
        </is>
      </c>
      <c r="BR249" t="inlineStr">
        <is>
          <t/>
        </is>
      </c>
      <c r="BS249" t="inlineStr">
        <is>
          <t/>
        </is>
      </c>
      <c r="BT249" t="inlineStr">
        <is>
          <t/>
        </is>
      </c>
      <c r="BU249" t="inlineStr">
        <is>
          <t/>
        </is>
      </c>
      <c r="BV249" s="2" t="inlineStr">
        <is>
          <t>verplaatsingshulpmiddel|
mobiliteitsuitrusting|
mobiliteitshulpmiddel</t>
        </is>
      </c>
      <c r="BW249" s="2" t="inlineStr">
        <is>
          <t>3|
3|
3</t>
        </is>
      </c>
      <c r="BX249" s="2" t="inlineStr">
        <is>
          <t xml:space="preserve">|
|
</t>
        </is>
      </c>
      <c r="BY249" t="inlineStr">
        <is>
          <t>hulpmiddelen die mensen met een handicap helpen om zich te verplaatsen, bijvoorbeeld rolstoelen, tilliften, etc.</t>
        </is>
      </c>
      <c r="BZ249" t="inlineStr">
        <is>
          <t/>
        </is>
      </c>
      <c r="CA249" t="inlineStr">
        <is>
          <t/>
        </is>
      </c>
      <c r="CB249" t="inlineStr">
        <is>
          <t/>
        </is>
      </c>
      <c r="CC249" t="inlineStr">
        <is>
          <t/>
        </is>
      </c>
      <c r="CD249" t="inlineStr">
        <is>
          <t/>
        </is>
      </c>
      <c r="CE249" t="inlineStr">
        <is>
          <t/>
        </is>
      </c>
      <c r="CF249" t="inlineStr">
        <is>
          <t/>
        </is>
      </c>
      <c r="CG249" t="inlineStr">
        <is>
          <t/>
        </is>
      </c>
      <c r="CH249" t="inlineStr">
        <is>
          <t/>
        </is>
      </c>
      <c r="CI249" t="inlineStr">
        <is>
          <t/>
        </is>
      </c>
      <c r="CJ249" t="inlineStr">
        <is>
          <t/>
        </is>
      </c>
      <c r="CK249" t="inlineStr">
        <is>
          <t/>
        </is>
      </c>
      <c r="CL249" t="inlineStr">
        <is>
          <t/>
        </is>
      </c>
      <c r="CM249" t="inlineStr">
        <is>
          <t/>
        </is>
      </c>
      <c r="CN249" t="inlineStr">
        <is>
          <t/>
        </is>
      </c>
      <c r="CO249" t="inlineStr">
        <is>
          <t/>
        </is>
      </c>
      <c r="CP249" t="inlineStr">
        <is>
          <t/>
        </is>
      </c>
      <c r="CQ249" t="inlineStr">
        <is>
          <t/>
        </is>
      </c>
      <c r="CR249" t="inlineStr">
        <is>
          <t/>
        </is>
      </c>
      <c r="CS249" t="inlineStr">
        <is>
          <t/>
        </is>
      </c>
      <c r="CT249" s="2" t="inlineStr">
        <is>
          <t>förflyttningshjälpmedel</t>
        </is>
      </c>
      <c r="CU249" s="2" t="inlineStr">
        <is>
          <t>3</t>
        </is>
      </c>
      <c r="CV249" s="2" t="inlineStr">
        <is>
          <t/>
        </is>
      </c>
      <c r="CW249" t="inlineStr">
        <is>
          <t/>
        </is>
      </c>
    </row>
    <row r="250">
      <c r="A250" s="1" t="str">
        <f>HYPERLINK("https://iate.europa.eu/entry/result/137377/all", "137377")</f>
        <v>137377</v>
      </c>
      <c r="B250" t="inlineStr">
        <is>
          <t>LAW</t>
        </is>
      </c>
      <c r="C250" t="inlineStr">
        <is>
          <t>LAW</t>
        </is>
      </c>
      <c r="D250" t="inlineStr">
        <is>
          <t>no</t>
        </is>
      </c>
      <c r="E250" t="inlineStr">
        <is>
          <t/>
        </is>
      </c>
      <c r="F250" t="inlineStr">
        <is>
          <t/>
        </is>
      </c>
      <c r="G250" t="inlineStr">
        <is>
          <t/>
        </is>
      </c>
      <c r="H250" t="inlineStr">
        <is>
          <t/>
        </is>
      </c>
      <c r="I250" t="inlineStr">
        <is>
          <t/>
        </is>
      </c>
      <c r="J250" t="inlineStr">
        <is>
          <t/>
        </is>
      </c>
      <c r="K250" t="inlineStr">
        <is>
          <t/>
        </is>
      </c>
      <c r="L250" t="inlineStr">
        <is>
          <t/>
        </is>
      </c>
      <c r="M250" t="inlineStr">
        <is>
          <t/>
        </is>
      </c>
      <c r="N250" s="2" t="inlineStr">
        <is>
          <t>ret til erstatning|
ret til skadeserstatning</t>
        </is>
      </c>
      <c r="O250" s="2" t="inlineStr">
        <is>
          <t>2|
2</t>
        </is>
      </c>
      <c r="P250" s="2" t="inlineStr">
        <is>
          <t xml:space="preserve">|
</t>
        </is>
      </c>
      <c r="Q250" t="inlineStr">
        <is>
          <t/>
        </is>
      </c>
      <c r="R250" s="2" t="inlineStr">
        <is>
          <t>Anspruch auf Entschädigung|
Schadenersatzanspruch|
Anspruch auf Schadenersatz;Recht auf Entschädigung|
Schadensersatzanspruch</t>
        </is>
      </c>
      <c r="S250" s="2" t="inlineStr">
        <is>
          <t>1|
2|
3|
2</t>
        </is>
      </c>
      <c r="T250" s="2" t="inlineStr">
        <is>
          <t xml:space="preserve">|
|
|
</t>
        </is>
      </c>
      <c r="U250" t="inlineStr">
        <is>
          <t/>
        </is>
      </c>
      <c r="V250" s="2" t="inlineStr">
        <is>
          <t>δικαίωμα αποζημίωσης|
δικαίωμα αποζημιώσεως</t>
        </is>
      </c>
      <c r="W250" s="2" t="inlineStr">
        <is>
          <t>2|
2</t>
        </is>
      </c>
      <c r="X250" s="2" t="inlineStr">
        <is>
          <t xml:space="preserve">|
</t>
        </is>
      </c>
      <c r="Y250" t="inlineStr">
        <is>
          <t/>
        </is>
      </c>
      <c r="Z250" s="2" t="inlineStr">
        <is>
          <t>right to reparation|
right to damages|
entitlement to damages|
right to compensation</t>
        </is>
      </c>
      <c r="AA250" s="2" t="inlineStr">
        <is>
          <t>2|
2|
2|
2</t>
        </is>
      </c>
      <c r="AB250" s="2" t="inlineStr">
        <is>
          <t xml:space="preserve">|
|
|
</t>
        </is>
      </c>
      <c r="AC250" t="inlineStr">
        <is>
          <t/>
        </is>
      </c>
      <c r="AD250" s="2" t="inlineStr">
        <is>
          <t>derecho a ser indemnizado|
derecho a la indemnización|
derecho a una indemnización de daños y perjuicios</t>
        </is>
      </c>
      <c r="AE250" s="2" t="inlineStr">
        <is>
          <t>2|
1|
2</t>
        </is>
      </c>
      <c r="AF250" s="2" t="inlineStr">
        <is>
          <t xml:space="preserve">|
|
</t>
        </is>
      </c>
      <c r="AG250" t="inlineStr">
        <is>
          <t/>
        </is>
      </c>
      <c r="AH250" t="inlineStr">
        <is>
          <t/>
        </is>
      </c>
      <c r="AI250" t="inlineStr">
        <is>
          <t/>
        </is>
      </c>
      <c r="AJ250" t="inlineStr">
        <is>
          <t/>
        </is>
      </c>
      <c r="AK250" t="inlineStr">
        <is>
          <t/>
        </is>
      </c>
      <c r="AL250" s="2" t="inlineStr">
        <is>
          <t>oikeus vahingonkorvaukseen|
oikeus saada vahingonkorvauksia</t>
        </is>
      </c>
      <c r="AM250" s="2" t="inlineStr">
        <is>
          <t>2|
2</t>
        </is>
      </c>
      <c r="AN250" s="2" t="inlineStr">
        <is>
          <t xml:space="preserve">|
</t>
        </is>
      </c>
      <c r="AO250" t="inlineStr">
        <is>
          <t/>
        </is>
      </c>
      <c r="AP250" s="2" t="inlineStr">
        <is>
          <t>droit à réparation|
droit à indemnisation|
demande en dommages et intérêts|
droit à l'indemnisation</t>
        </is>
      </c>
      <c r="AQ250" s="2" t="inlineStr">
        <is>
          <t>2|
2|
2|
1</t>
        </is>
      </c>
      <c r="AR250" s="2" t="inlineStr">
        <is>
          <t xml:space="preserve">|
|
|
</t>
        </is>
      </c>
      <c r="AS250" t="inlineStr">
        <is>
          <t/>
        </is>
      </c>
      <c r="AT250" t="inlineStr">
        <is>
          <t/>
        </is>
      </c>
      <c r="AU250" t="inlineStr">
        <is>
          <t/>
        </is>
      </c>
      <c r="AV250" t="inlineStr">
        <is>
          <t/>
        </is>
      </c>
      <c r="AW250" t="inlineStr">
        <is>
          <t/>
        </is>
      </c>
      <c r="AX250" s="2" t="inlineStr">
        <is>
          <t>pravo na naknadu</t>
        </is>
      </c>
      <c r="AY250" s="2" t="inlineStr">
        <is>
          <t>3</t>
        </is>
      </c>
      <c r="AZ250" s="2" t="inlineStr">
        <is>
          <t/>
        </is>
      </c>
      <c r="BA250" t="inlineStr">
        <is>
          <t/>
        </is>
      </c>
      <c r="BB250" t="inlineStr">
        <is>
          <t/>
        </is>
      </c>
      <c r="BC250" t="inlineStr">
        <is>
          <t/>
        </is>
      </c>
      <c r="BD250" t="inlineStr">
        <is>
          <t/>
        </is>
      </c>
      <c r="BE250" t="inlineStr">
        <is>
          <t/>
        </is>
      </c>
      <c r="BF250" s="2" t="inlineStr">
        <is>
          <t>diritto a risarcimento|
diritto al risarcimento|
diritto d'indennizzo|
diritto ad una riparazione</t>
        </is>
      </c>
      <c r="BG250" s="2" t="inlineStr">
        <is>
          <t>2|
2|
1|
3</t>
        </is>
      </c>
      <c r="BH250" s="2" t="inlineStr">
        <is>
          <t xml:space="preserve">|
|
|
</t>
        </is>
      </c>
      <c r="BI250" t="inlineStr">
        <is>
          <t/>
        </is>
      </c>
      <c r="BJ250" t="inlineStr">
        <is>
          <t/>
        </is>
      </c>
      <c r="BK250" t="inlineStr">
        <is>
          <t/>
        </is>
      </c>
      <c r="BL250" t="inlineStr">
        <is>
          <t/>
        </is>
      </c>
      <c r="BM250" t="inlineStr">
        <is>
          <t/>
        </is>
      </c>
      <c r="BN250" t="inlineStr">
        <is>
          <t/>
        </is>
      </c>
      <c r="BO250" t="inlineStr">
        <is>
          <t/>
        </is>
      </c>
      <c r="BP250" t="inlineStr">
        <is>
          <t/>
        </is>
      </c>
      <c r="BQ250" t="inlineStr">
        <is>
          <t/>
        </is>
      </c>
      <c r="BR250" s="2" t="inlineStr">
        <is>
          <t>dritt għal kumpens|
dritt għal reparazzjoni</t>
        </is>
      </c>
      <c r="BS250" s="2" t="inlineStr">
        <is>
          <t>3|
3</t>
        </is>
      </c>
      <c r="BT250" s="2" t="inlineStr">
        <is>
          <t xml:space="preserve">|
</t>
        </is>
      </c>
      <c r="BU250" t="inlineStr">
        <is>
          <t>dritt stabbilit fil-liġi internazzjonali u fi trattati u strumenti internazzjonali dwar id-drittijiet tal-bniedem, għall-vittmi ta' reati kriminali internazzjonali. Jista' jsir f'forma ta' kumpens, restituzzjoni jew garanzija li r-reat ma jkunx ripetut</t>
        </is>
      </c>
      <c r="BV250" s="2" t="inlineStr">
        <is>
          <t>recht op schadeloosstelling|
recht op schadevergoeding</t>
        </is>
      </c>
      <c r="BW250" s="2" t="inlineStr">
        <is>
          <t>3|
2</t>
        </is>
      </c>
      <c r="BX250" s="2" t="inlineStr">
        <is>
          <t xml:space="preserve">|
</t>
        </is>
      </c>
      <c r="BY250" t="inlineStr">
        <is>
          <t>"Een ieder die het slachtoffer is geweest van een arrestatie of een detentie in strijd met de bepalingen van dit artikel, heeft recht op schadeloosstelling."</t>
        </is>
      </c>
      <c r="BZ250" t="inlineStr">
        <is>
          <t/>
        </is>
      </c>
      <c r="CA250" t="inlineStr">
        <is>
          <t/>
        </is>
      </c>
      <c r="CB250" t="inlineStr">
        <is>
          <t/>
        </is>
      </c>
      <c r="CC250" t="inlineStr">
        <is>
          <t/>
        </is>
      </c>
      <c r="CD250" s="2" t="inlineStr">
        <is>
          <t>direito de indemnização por danos|
direito a reparação|
direito à indemnização</t>
        </is>
      </c>
      <c r="CE250" s="2" t="inlineStr">
        <is>
          <t>2|
2|
1</t>
        </is>
      </c>
      <c r="CF250" s="2" t="inlineStr">
        <is>
          <t xml:space="preserve">|
|
</t>
        </is>
      </c>
      <c r="CG250" t="inlineStr">
        <is>
          <t/>
        </is>
      </c>
      <c r="CH250" t="inlineStr">
        <is>
          <t/>
        </is>
      </c>
      <c r="CI250" t="inlineStr">
        <is>
          <t/>
        </is>
      </c>
      <c r="CJ250" t="inlineStr">
        <is>
          <t/>
        </is>
      </c>
      <c r="CK250" t="inlineStr">
        <is>
          <t/>
        </is>
      </c>
      <c r="CL250" t="inlineStr">
        <is>
          <t/>
        </is>
      </c>
      <c r="CM250" t="inlineStr">
        <is>
          <t/>
        </is>
      </c>
      <c r="CN250" t="inlineStr">
        <is>
          <t/>
        </is>
      </c>
      <c r="CO250" t="inlineStr">
        <is>
          <t/>
        </is>
      </c>
      <c r="CP250" s="2" t="inlineStr">
        <is>
          <t>pravica do nadomestila</t>
        </is>
      </c>
      <c r="CQ250" s="2" t="inlineStr">
        <is>
          <t>1</t>
        </is>
      </c>
      <c r="CR250" s="2" t="inlineStr">
        <is>
          <t/>
        </is>
      </c>
      <c r="CS250" t="inlineStr">
        <is>
          <t/>
        </is>
      </c>
      <c r="CT250" t="inlineStr">
        <is>
          <t/>
        </is>
      </c>
      <c r="CU250" t="inlineStr">
        <is>
          <t/>
        </is>
      </c>
      <c r="CV250" t="inlineStr">
        <is>
          <t/>
        </is>
      </c>
      <c r="CW250" t="inlineStr">
        <is>
          <t/>
        </is>
      </c>
    </row>
    <row r="251">
      <c r="A251" s="1" t="str">
        <f>HYPERLINK("https://iate.europa.eu/entry/result/1270479/all", "1270479")</f>
        <v>1270479</v>
      </c>
      <c r="B251" t="inlineStr">
        <is>
          <t>SOCIAL QUESTIONS</t>
        </is>
      </c>
      <c r="C251" t="inlineStr">
        <is>
          <t>SOCIAL QUESTIONS|social protection|welfare;SOCIAL QUESTIONS|health|medical science</t>
        </is>
      </c>
      <c r="D251" t="inlineStr">
        <is>
          <t>yes</t>
        </is>
      </c>
      <c r="E251" t="inlineStr">
        <is>
          <t/>
        </is>
      </c>
      <c r="F251" s="2" t="inlineStr">
        <is>
          <t>помощно средство</t>
        </is>
      </c>
      <c r="G251" s="2" t="inlineStr">
        <is>
          <t>4</t>
        </is>
      </c>
      <c r="H251" s="2" t="inlineStr">
        <is>
          <t/>
        </is>
      </c>
      <c r="I251" t="inlineStr">
        <is>
          <t>средство, което е проектирано, изработено или приспособено да помага на човек да изпълнява конкретна задача</t>
        </is>
      </c>
      <c r="J251" s="2" t="inlineStr">
        <is>
          <t>pomocné zařízení|
kompenzační pomůcka</t>
        </is>
      </c>
      <c r="K251" s="2" t="inlineStr">
        <is>
          <t>2|
2</t>
        </is>
      </c>
      <c r="L251" s="2" t="inlineStr">
        <is>
          <t xml:space="preserve">|
</t>
        </is>
      </c>
      <c r="M251" t="inlineStr">
        <is>
          <t>prostředky zdravotnické techniky, které kompenzují disabilitu klienta jen při některé konkrétní činnosti</t>
        </is>
      </c>
      <c r="N251" s="2" t="inlineStr">
        <is>
          <t>hjælpemiddel|
kompenserende hjælpemiddel</t>
        </is>
      </c>
      <c r="O251" s="2" t="inlineStr">
        <is>
          <t>3|
3</t>
        </is>
      </c>
      <c r="P251" s="2" t="inlineStr">
        <is>
          <t xml:space="preserve">|
</t>
        </is>
      </c>
      <c r="Q251" t="inlineStr">
        <is>
          <t>hjælpemiddel, der er designet til at kunne kompensere for et handicap i forbindelse med en arbejdssituation</t>
        </is>
      </c>
      <c r="R251" s="2" t="inlineStr">
        <is>
          <t>Hilfsmittel</t>
        </is>
      </c>
      <c r="S251" s="2" t="inlineStr">
        <is>
          <t>3</t>
        </is>
      </c>
      <c r="T251" s="2" t="inlineStr">
        <is>
          <t/>
        </is>
      </c>
      <c r="U251" t="inlineStr">
        <is>
          <t/>
        </is>
      </c>
      <c r="V251" s="2" t="inlineStr">
        <is>
          <t>συσκευή</t>
        </is>
      </c>
      <c r="W251" s="2" t="inlineStr">
        <is>
          <t>3</t>
        </is>
      </c>
      <c r="X251" s="2" t="inlineStr">
        <is>
          <t/>
        </is>
      </c>
      <c r="Y251" t="inlineStr">
        <is>
          <t/>
        </is>
      </c>
      <c r="Z251" s="2" t="inlineStr">
        <is>
          <t>assistive device|
appliance|
assistive product|
disability aid</t>
        </is>
      </c>
      <c r="AA251" s="2" t="inlineStr">
        <is>
          <t>3|
3|
3|
3</t>
        </is>
      </c>
      <c r="AB251" s="2" t="inlineStr">
        <is>
          <t xml:space="preserve">|
|
|
</t>
        </is>
      </c>
      <c r="AC251" t="inlineStr">
        <is>
          <t>device that is designed, made, or adapted to help a person perform a particular task</t>
        </is>
      </c>
      <c r="AD251" s="2" t="inlineStr">
        <is>
          <t>producto de apoyo</t>
        </is>
      </c>
      <c r="AE251" s="2" t="inlineStr">
        <is>
          <t>3</t>
        </is>
      </c>
      <c r="AF251" s="2" t="inlineStr">
        <is>
          <t/>
        </is>
      </c>
      <c r="AG251" t="inlineStr">
        <is>
          <t>Cualquier producto (incluyendo dispositivos, equipo, instrumentos y software) fabricado especialmente o disponible en el mercado, utilizado por o para personas con discapacidad destinado a facilitar la participación; proteger, apoyar, entrenar, medir o sustituir funciones/estructuras corporales y actividades; o prevenir deficiencias, limitaciones en la actividad o restricciones en la participación.</t>
        </is>
      </c>
      <c r="AH251" t="inlineStr">
        <is>
          <t/>
        </is>
      </c>
      <c r="AI251" t="inlineStr">
        <is>
          <t/>
        </is>
      </c>
      <c r="AJ251" t="inlineStr">
        <is>
          <t/>
        </is>
      </c>
      <c r="AK251" t="inlineStr">
        <is>
          <t/>
        </is>
      </c>
      <c r="AL251" s="2" t="inlineStr">
        <is>
          <t>apuväline</t>
        </is>
      </c>
      <c r="AM251" s="2" t="inlineStr">
        <is>
          <t>3</t>
        </is>
      </c>
      <c r="AN251" s="2" t="inlineStr">
        <is>
          <t/>
        </is>
      </c>
      <c r="AO251" t="inlineStr">
        <is>
          <t>laite tai ohjelma, joka helpottaa vammaisen tai toimintarajoitteisen ihmisen elämää ja toimintaa</t>
        </is>
      </c>
      <c r="AP251" s="2" t="inlineStr">
        <is>
          <t>accessoire medical|
remède|
appareil</t>
        </is>
      </c>
      <c r="AQ251" s="2" t="inlineStr">
        <is>
          <t>3|
3|
3</t>
        </is>
      </c>
      <c r="AR251" s="2" t="inlineStr">
        <is>
          <t xml:space="preserve">|
|
</t>
        </is>
      </c>
      <c r="AS251" t="inlineStr">
        <is>
          <t/>
        </is>
      </c>
      <c r="AT251" s="2" t="inlineStr">
        <is>
          <t>feiste chúnta</t>
        </is>
      </c>
      <c r="AU251" s="2" t="inlineStr">
        <is>
          <t>3</t>
        </is>
      </c>
      <c r="AV251" s="2" t="inlineStr">
        <is>
          <t/>
        </is>
      </c>
      <c r="AW251" t="inlineStr">
        <is>
          <t>feiste a bhfuil sé mar aidhm léi feabhas a chur ar fheidhmiú agus neamhspleáchas duine</t>
        </is>
      </c>
      <c r="AX251" s="2" t="inlineStr">
        <is>
          <t>pomoćni uređaj</t>
        </is>
      </c>
      <c r="AY251" s="2" t="inlineStr">
        <is>
          <t>2</t>
        </is>
      </c>
      <c r="AZ251" s="2" t="inlineStr">
        <is>
          <t/>
        </is>
      </c>
      <c r="BA251" t="inlineStr">
        <is>
          <t>uređaj koji je dizajniran, izrađen ili prilagođen kako bi osobi olakšao izvršavanje određenih radnji</t>
        </is>
      </c>
      <c r="BB251" s="2" t="inlineStr">
        <is>
          <t>segédeszköz|
támogató-segítő eszközök és technológiák</t>
        </is>
      </c>
      <c r="BC251" s="2" t="inlineStr">
        <is>
          <t>3|
3</t>
        </is>
      </c>
      <c r="BD251" s="2" t="inlineStr">
        <is>
          <t xml:space="preserve">|
</t>
        </is>
      </c>
      <c r="BE251" t="inlineStr">
        <is>
          <t>a fogyatékos személy fizikai vagy érzékszervi képessége részleges vagy teljes hiányának részleges vagy teljes pótlását szolgáló eszköz</t>
        </is>
      </c>
      <c r="BF251" s="2" t="inlineStr">
        <is>
          <t>dispositivo di assistenza</t>
        </is>
      </c>
      <c r="BG251" s="2" t="inlineStr">
        <is>
          <t>3</t>
        </is>
      </c>
      <c r="BH251" s="2" t="inlineStr">
        <is>
          <t/>
        </is>
      </c>
      <c r="BI251" t="inlineStr">
        <is>
          <t/>
        </is>
      </c>
      <c r="BJ251" t="inlineStr">
        <is>
          <t/>
        </is>
      </c>
      <c r="BK251" t="inlineStr">
        <is>
          <t/>
        </is>
      </c>
      <c r="BL251" t="inlineStr">
        <is>
          <t/>
        </is>
      </c>
      <c r="BM251" t="inlineStr">
        <is>
          <t/>
        </is>
      </c>
      <c r="BN251" s="2" t="inlineStr">
        <is>
          <t>palīgierīce|
tehniskais palīglīdzeklis</t>
        </is>
      </c>
      <c r="BO251" s="2" t="inlineStr">
        <is>
          <t>3|
2</t>
        </is>
      </c>
      <c r="BP251" s="2" t="inlineStr">
        <is>
          <t xml:space="preserve">|
</t>
        </is>
      </c>
      <c r="BQ251" t="inlineStr">
        <is>
          <t/>
        </is>
      </c>
      <c r="BR251" s="2" t="inlineStr">
        <is>
          <t>apparat ta' appoġġ|
apparat assistiv|
apparat ta' assistenza</t>
        </is>
      </c>
      <c r="BS251" s="2" t="inlineStr">
        <is>
          <t>3|
3|
2</t>
        </is>
      </c>
      <c r="BT251" s="2" t="inlineStr">
        <is>
          <t xml:space="preserve">|
|
</t>
        </is>
      </c>
      <c r="BU251" t="inlineStr">
        <is>
          <t>apparat li huwa ddisinjat, magħmul, jew adattat biex jgħin persuna twettaq ħidma partikolari</t>
        </is>
      </c>
      <c r="BV251" t="inlineStr">
        <is>
          <t/>
        </is>
      </c>
      <c r="BW251" t="inlineStr">
        <is>
          <t/>
        </is>
      </c>
      <c r="BX251" t="inlineStr">
        <is>
          <t/>
        </is>
      </c>
      <c r="BY251" t="inlineStr">
        <is>
          <t/>
        </is>
      </c>
      <c r="BZ251" s="2" t="inlineStr">
        <is>
          <t>urządzenie wspomagające</t>
        </is>
      </c>
      <c r="CA251" s="2" t="inlineStr">
        <is>
          <t>3</t>
        </is>
      </c>
      <c r="CB251" s="2" t="inlineStr">
        <is>
          <t/>
        </is>
      </c>
      <c r="CC251" t="inlineStr">
        <is>
          <t>urządzenie zaprojektowane, stworzone lub dostosowane do wspierania jego użytkownika w wykonywaniu określonych czynności</t>
        </is>
      </c>
      <c r="CD251" s="2" t="inlineStr">
        <is>
          <t>produto de apoio|
dispositivo de assistência</t>
        </is>
      </c>
      <c r="CE251" s="2" t="inlineStr">
        <is>
          <t>2|
2</t>
        </is>
      </c>
      <c r="CF251" s="2" t="inlineStr">
        <is>
          <t xml:space="preserve">|
</t>
        </is>
      </c>
      <c r="CG251" t="inlineStr">
        <is>
          <t>Produto especialmente produzido e disponível para prevenir, compensar, monitorizar, aliviar ou neutralizar qualquer impedimento, limitação da atividade e restrição na participação.</t>
        </is>
      </c>
      <c r="CH251" s="2" t="inlineStr">
        <is>
          <t>robot asistiv|
dispozitiv de asistare|
produs de asistare|
robot de asistență</t>
        </is>
      </c>
      <c r="CI251" s="2" t="inlineStr">
        <is>
          <t>3|
3|
3|
3</t>
        </is>
      </c>
      <c r="CJ251" s="2" t="inlineStr">
        <is>
          <t xml:space="preserve">|
|
|
</t>
        </is>
      </c>
      <c r="CK251" t="inlineStr">
        <is>
          <t>dispozitiv conceput sau adaptat pentru sprijinirea unei persoane în realizarea unei sarcini speciale</t>
        </is>
      </c>
      <c r="CL251" s="2" t="inlineStr">
        <is>
          <t>asistenčné zariadenie</t>
        </is>
      </c>
      <c r="CM251" s="2" t="inlineStr">
        <is>
          <t>3</t>
        </is>
      </c>
      <c r="CN251" s="2" t="inlineStr">
        <is>
          <t/>
        </is>
      </c>
      <c r="CO251" t="inlineStr">
        <is>
          <t>zariadenie, ktoré bolo navrhnuté, vyrobené a pripôsobené na pomoc osobám pri vykonávaní špecifických úloh</t>
        </is>
      </c>
      <c r="CP251" s="2" t="inlineStr">
        <is>
          <t>podporni pripomoček</t>
        </is>
      </c>
      <c r="CQ251" s="2" t="inlineStr">
        <is>
          <t>3</t>
        </is>
      </c>
      <c r="CR251" s="2" t="inlineStr">
        <is>
          <t/>
        </is>
      </c>
      <c r="CS251" t="inlineStr">
        <is>
          <t>pripomočki, katerih namen je povečati samostojnost in izboljšati funkcioniranje ter kakovost življenja posameznika</t>
        </is>
      </c>
      <c r="CT251" s="2" t="inlineStr">
        <is>
          <t>handikapphjälpmedel|
hjälpmedel</t>
        </is>
      </c>
      <c r="CU251" s="2" t="inlineStr">
        <is>
          <t>3|
3</t>
        </is>
      </c>
      <c r="CV251" s="2" t="inlineStr">
        <is>
          <t xml:space="preserve">|
</t>
        </is>
      </c>
      <c r="CW251" t="inlineStr">
        <is>
          <t>anordning som underlättar tillvaron för en funktionshindrad</t>
        </is>
      </c>
    </row>
    <row r="252">
      <c r="A252" s="1" t="str">
        <f>HYPERLINK("https://iate.europa.eu/entry/result/926600/all", "926600")</f>
        <v>926600</v>
      </c>
      <c r="B252" t="inlineStr">
        <is>
          <t>TRANSPORT</t>
        </is>
      </c>
      <c r="C252" t="inlineStr">
        <is>
          <t>TRANSPORT|air and space transport|air transport</t>
        </is>
      </c>
      <c r="D252" t="inlineStr">
        <is>
          <t>no</t>
        </is>
      </c>
      <c r="E252" t="inlineStr">
        <is>
          <t/>
        </is>
      </c>
      <c r="F252" s="2" t="inlineStr">
        <is>
          <t>нередности с багажа</t>
        </is>
      </c>
      <c r="G252" s="2" t="inlineStr">
        <is>
          <t>3</t>
        </is>
      </c>
      <c r="H252" s="2" t="inlineStr">
        <is>
          <t/>
        </is>
      </c>
      <c r="I252" t="inlineStr">
        <is>
          <t>багаж, който неволно или по невнимание е бил отделен от пътниците или екипажа.</t>
        </is>
      </c>
      <c r="J252" t="inlineStr">
        <is>
          <t/>
        </is>
      </c>
      <c r="K252" t="inlineStr">
        <is>
          <t/>
        </is>
      </c>
      <c r="L252" t="inlineStr">
        <is>
          <t/>
        </is>
      </c>
      <c r="M252" t="inlineStr">
        <is>
          <t/>
        </is>
      </c>
      <c r="N252" s="2" t="inlineStr">
        <is>
          <t>bortkommen eller ødelagt bagage</t>
        </is>
      </c>
      <c r="O252" s="2" t="inlineStr">
        <is>
          <t>4</t>
        </is>
      </c>
      <c r="P252" s="2" t="inlineStr">
        <is>
          <t/>
        </is>
      </c>
      <c r="Q252" t="inlineStr">
        <is>
          <t/>
        </is>
      </c>
      <c r="R252" t="inlineStr">
        <is>
          <t/>
        </is>
      </c>
      <c r="S252" t="inlineStr">
        <is>
          <t/>
        </is>
      </c>
      <c r="T252" t="inlineStr">
        <is>
          <t/>
        </is>
      </c>
      <c r="U252" t="inlineStr">
        <is>
          <t/>
        </is>
      </c>
      <c r="V252" s="2" t="inlineStr">
        <is>
          <t>αποσκευή λανθασμένης διαχείρισης</t>
        </is>
      </c>
      <c r="W252" s="2" t="inlineStr">
        <is>
          <t>2</t>
        </is>
      </c>
      <c r="X252" s="2" t="inlineStr">
        <is>
          <t/>
        </is>
      </c>
      <c r="Y252" t="inlineStr">
        <is>
          <t>Η αποσκευή η οποία, ακούσια ή από αμέλεια, αποχωρίσθηκε από τον επιβάτη ή το πλήρωμα.</t>
        </is>
      </c>
      <c r="Z252" s="2" t="inlineStr">
        <is>
          <t>mishandled baggage</t>
        </is>
      </c>
      <c r="AA252" s="2" t="inlineStr">
        <is>
          <t>3</t>
        </is>
      </c>
      <c r="AB252" s="2" t="inlineStr">
        <is>
          <t/>
        </is>
      </c>
      <c r="AC252" t="inlineStr">
        <is>
          <t>baggage involuntarily, or inadvertently, separated from passengers or crew</t>
        </is>
      </c>
      <c r="AD252" t="inlineStr">
        <is>
          <t/>
        </is>
      </c>
      <c r="AE252" t="inlineStr">
        <is>
          <t/>
        </is>
      </c>
      <c r="AF252" t="inlineStr">
        <is>
          <t/>
        </is>
      </c>
      <c r="AG252" t="inlineStr">
        <is>
          <t/>
        </is>
      </c>
      <c r="AH252" t="inlineStr">
        <is>
          <t/>
        </is>
      </c>
      <c r="AI252" t="inlineStr">
        <is>
          <t/>
        </is>
      </c>
      <c r="AJ252" t="inlineStr">
        <is>
          <t/>
        </is>
      </c>
      <c r="AK252" t="inlineStr">
        <is>
          <t/>
        </is>
      </c>
      <c r="AL252" s="2" t="inlineStr">
        <is>
          <t>viivästynyt, kadonnut tai vaurioitunut matkatavara|
kadonnut tai viivästynyt matkatavara|
vaurioitunut matkatavara</t>
        </is>
      </c>
      <c r="AM252" s="2" t="inlineStr">
        <is>
          <t>2|
2|
2</t>
        </is>
      </c>
      <c r="AN252" s="2" t="inlineStr">
        <is>
          <t xml:space="preserve">|
|
</t>
        </is>
      </c>
      <c r="AO252" t="inlineStr">
        <is>
          <t/>
        </is>
      </c>
      <c r="AP252" t="inlineStr">
        <is>
          <t/>
        </is>
      </c>
      <c r="AQ252" t="inlineStr">
        <is>
          <t/>
        </is>
      </c>
      <c r="AR252" t="inlineStr">
        <is>
          <t/>
        </is>
      </c>
      <c r="AS252" t="inlineStr">
        <is>
          <t/>
        </is>
      </c>
      <c r="AT252" t="inlineStr">
        <is>
          <t/>
        </is>
      </c>
      <c r="AU252" t="inlineStr">
        <is>
          <t/>
        </is>
      </c>
      <c r="AV252" t="inlineStr">
        <is>
          <t/>
        </is>
      </c>
      <c r="AW252" t="inlineStr">
        <is>
          <t/>
        </is>
      </c>
      <c r="AX252" s="2" t="inlineStr">
        <is>
          <t>prtljaga s kojom je nepravilno postupano</t>
        </is>
      </c>
      <c r="AY252" s="2" t="inlineStr">
        <is>
          <t>3</t>
        </is>
      </c>
      <c r="AZ252" s="2" t="inlineStr">
        <is>
          <t/>
        </is>
      </c>
      <c r="BA252" t="inlineStr">
        <is>
          <t>prtljaga koja je izgubljena, oštećena, ukradena ili kasni</t>
        </is>
      </c>
      <c r="BB252" s="2" t="inlineStr">
        <is>
          <t>elveszett poggyász</t>
        </is>
      </c>
      <c r="BC252" s="2" t="inlineStr">
        <is>
          <t>4</t>
        </is>
      </c>
      <c r="BD252" s="2" t="inlineStr">
        <is>
          <t/>
        </is>
      </c>
      <c r="BE252" t="inlineStr">
        <is>
          <t>Az utastól vagy a repülő személyzettől tévedésből, vagy elkerülhetetlen módon elidegenített személypoggyász.</t>
        </is>
      </c>
      <c r="BF252" s="2" t="inlineStr">
        <is>
          <t>bagaglio perso</t>
        </is>
      </c>
      <c r="BG252" s="2" t="inlineStr">
        <is>
          <t>2</t>
        </is>
      </c>
      <c r="BH252" s="2" t="inlineStr">
        <is>
          <t/>
        </is>
      </c>
      <c r="BI252" t="inlineStr">
        <is>
          <t/>
        </is>
      </c>
      <c r="BJ252" t="inlineStr">
        <is>
          <t/>
        </is>
      </c>
      <c r="BK252" t="inlineStr">
        <is>
          <t/>
        </is>
      </c>
      <c r="BL252" t="inlineStr">
        <is>
          <t/>
        </is>
      </c>
      <c r="BM252" t="inlineStr">
        <is>
          <t/>
        </is>
      </c>
      <c r="BN252" s="2" t="inlineStr">
        <is>
          <t>noklīdusi bagāža</t>
        </is>
      </c>
      <c r="BO252" s="2" t="inlineStr">
        <is>
          <t>3</t>
        </is>
      </c>
      <c r="BP252" s="2" t="inlineStr">
        <is>
          <t/>
        </is>
      </c>
      <c r="BQ252" t="inlineStr">
        <is>
          <t>bagāža, kas nejauši vai netīši ir nošķirta no pasažieriem vai apkalpes</t>
        </is>
      </c>
      <c r="BR252" t="inlineStr">
        <is>
          <t/>
        </is>
      </c>
      <c r="BS252" t="inlineStr">
        <is>
          <t/>
        </is>
      </c>
      <c r="BT252" t="inlineStr">
        <is>
          <t/>
        </is>
      </c>
      <c r="BU252" t="inlineStr">
        <is>
          <t/>
        </is>
      </c>
      <c r="BV252" t="inlineStr">
        <is>
          <t/>
        </is>
      </c>
      <c r="BW252" t="inlineStr">
        <is>
          <t/>
        </is>
      </c>
      <c r="BX252" t="inlineStr">
        <is>
          <t/>
        </is>
      </c>
      <c r="BY252" t="inlineStr">
        <is>
          <t/>
        </is>
      </c>
      <c r="BZ252" s="2" t="inlineStr">
        <is>
          <t>bagaż zagubiony</t>
        </is>
      </c>
      <c r="CA252" s="2" t="inlineStr">
        <is>
          <t>3</t>
        </is>
      </c>
      <c r="CB252" s="2" t="inlineStr">
        <is>
          <t/>
        </is>
      </c>
      <c r="CC252" t="inlineStr">
        <is>
          <t>Bagaż nieumyślnie lub wbrew woli oddzielony od pasażerów lub załogi.</t>
        </is>
      </c>
      <c r="CD252" t="inlineStr">
        <is>
          <t/>
        </is>
      </c>
      <c r="CE252" t="inlineStr">
        <is>
          <t/>
        </is>
      </c>
      <c r="CF252" t="inlineStr">
        <is>
          <t/>
        </is>
      </c>
      <c r="CG252" t="inlineStr">
        <is>
          <t/>
        </is>
      </c>
      <c r="CH252" s="2" t="inlineStr">
        <is>
          <t>bagaje pierdute</t>
        </is>
      </c>
      <c r="CI252" s="2" t="inlineStr">
        <is>
          <t>3</t>
        </is>
      </c>
      <c r="CJ252" s="2" t="inlineStr">
        <is>
          <t/>
        </is>
      </c>
      <c r="CK252" t="inlineStr">
        <is>
          <t/>
        </is>
      </c>
      <c r="CL252" s="2" t="inlineStr">
        <is>
          <t>nesprávne vypravená batožina</t>
        </is>
      </c>
      <c r="CM252" s="2" t="inlineStr">
        <is>
          <t>3</t>
        </is>
      </c>
      <c r="CN252" s="2" t="inlineStr">
        <is>
          <t/>
        </is>
      </c>
      <c r="CO252" t="inlineStr">
        <is>
          <t>batožina omylom a neúmyselne oddelená od cestujúceho alebo posádky</t>
        </is>
      </c>
      <c r="CP252" s="2" t="inlineStr">
        <is>
          <t>neustrezno ravnanje s prtljago</t>
        </is>
      </c>
      <c r="CQ252" s="2" t="inlineStr">
        <is>
          <t>3</t>
        </is>
      </c>
      <c r="CR252" s="2" t="inlineStr">
        <is>
          <t/>
        </is>
      </c>
      <c r="CS252" t="inlineStr">
        <is>
          <t/>
        </is>
      </c>
      <c r="CT252" s="2" t="inlineStr">
        <is>
          <t>felaktigt hanterat bagage|
felhanterat bagage</t>
        </is>
      </c>
      <c r="CU252" s="2" t="inlineStr">
        <is>
          <t>3|
3</t>
        </is>
      </c>
      <c r="CV252" s="2" t="inlineStr">
        <is>
          <t xml:space="preserve">|
</t>
        </is>
      </c>
      <c r="CW252" t="inlineStr">
        <is>
          <t>bagage som oavsiktligt eller ouppmärksamt separerats från passagerare eller besättning</t>
        </is>
      </c>
    </row>
    <row r="253">
      <c r="A253" s="1" t="str">
        <f>HYPERLINK("https://iate.europa.eu/entry/result/3587911/all", "3587911")</f>
        <v>3587911</v>
      </c>
      <c r="B253" t="inlineStr">
        <is>
          <t>EDUCATION AND COMMUNICATIONS;EUROPEAN UNION</t>
        </is>
      </c>
      <c r="C253" t="inlineStr">
        <is>
          <t>EDUCATION AND COMMUNICATIONS|education|education policy;EUROPEAN UNION|European construction|deepening of the European Union|EU activity|EU action|EU programme</t>
        </is>
      </c>
      <c r="D253" t="inlineStr">
        <is>
          <t>yes</t>
        </is>
      </c>
      <c r="E253" t="inlineStr">
        <is>
          <t/>
        </is>
      </c>
      <c r="F253" t="inlineStr">
        <is>
          <t/>
        </is>
      </c>
      <c r="G253" t="inlineStr">
        <is>
          <t/>
        </is>
      </c>
      <c r="H253" t="inlineStr">
        <is>
          <t/>
        </is>
      </c>
      <c r="I253" t="inlineStr">
        <is>
          <t/>
        </is>
      </c>
      <c r="J253" t="inlineStr">
        <is>
          <t/>
        </is>
      </c>
      <c r="K253" t="inlineStr">
        <is>
          <t/>
        </is>
      </c>
      <c r="L253" t="inlineStr">
        <is>
          <t/>
        </is>
      </c>
      <c r="M253" t="inlineStr">
        <is>
          <t/>
        </is>
      </c>
      <c r="N253" s="2" t="inlineStr">
        <is>
          <t>ledsager</t>
        </is>
      </c>
      <c r="O253" s="2" t="inlineStr">
        <is>
          <t>3</t>
        </is>
      </c>
      <c r="P253" s="2" t="inlineStr">
        <is>
          <t/>
        </is>
      </c>
      <c r="Q253" t="inlineStr">
        <is>
          <t>person, der ledsager en deltager med særlige behov (dvs. med handicap) i forbindelse med en mobilitetsaktivitet for at sikre den pågældende beskyttelse, støtte og ekstra bistand og/eller effektiv læring under mobilitetsaktiviteterne</t>
        </is>
      </c>
      <c r="R253" s="2" t="inlineStr">
        <is>
          <t>Begleitperson</t>
        </is>
      </c>
      <c r="S253" s="2" t="inlineStr">
        <is>
          <t>3</t>
        </is>
      </c>
      <c r="T253" s="2" t="inlineStr">
        <is>
          <t/>
        </is>
      </c>
      <c r="U253" t="inlineStr">
        <is>
          <t>eine Person, die Teilnehmer mit besonderem Unterstützungsbedarf (d. h. mit Behinderungen) bei einer Mobilitätsaktivität begleitet, um ihren Schutz und ihre Sicherheit sowie ein wirksames Lernen im Rahmen der Mobilitätserfahrung zu gewährleisten.</t>
        </is>
      </c>
      <c r="V253" s="2" t="inlineStr">
        <is>
          <t>συνοδός</t>
        </is>
      </c>
      <c r="W253" s="2" t="inlineStr">
        <is>
          <t>3</t>
        </is>
      </c>
      <c r="X253" s="2" t="inlineStr">
        <is>
          <t/>
        </is>
      </c>
      <c r="Y253" t="inlineStr">
        <is>
          <t>το πρόσωπο που συνοδεύει συμμετέχοντες με ειδικές ανάγκες (δηλαδή με αναπηρία) σε μια δραστηριότητα κινητικότητας, ώστε να διασφαλίζεται η προστασία τους και η παροχή στήριξης και πρόσθετης βοήθειας, καθώς και η αποτελεσματική μάθηση κατά τη διάρκεια της δραστηριότητας κινητικότητας</t>
        </is>
      </c>
      <c r="Z253" s="2" t="inlineStr">
        <is>
          <t>accompanying person</t>
        </is>
      </c>
      <c r="AA253" s="2" t="inlineStr">
        <is>
          <t>3</t>
        </is>
      </c>
      <c r="AB253" s="2" t="inlineStr">
        <is>
          <t/>
        </is>
      </c>
      <c r="AC253" t="inlineStr">
        <is>
          <t>person who joins participants with special needs (i.e. with disabilities) in a mobility activity for their protection and support, to provide extra assistance and/or to ensure their effective learning during the mobility experience</t>
        </is>
      </c>
      <c r="AD253" t="inlineStr">
        <is>
          <t/>
        </is>
      </c>
      <c r="AE253" t="inlineStr">
        <is>
          <t/>
        </is>
      </c>
      <c r="AF253" t="inlineStr">
        <is>
          <t/>
        </is>
      </c>
      <c r="AG253" t="inlineStr">
        <is>
          <t/>
        </is>
      </c>
      <c r="AH253" s="2" t="inlineStr">
        <is>
          <t>saatev isik</t>
        </is>
      </c>
      <c r="AI253" s="2" t="inlineStr">
        <is>
          <t>3</t>
        </is>
      </c>
      <c r="AJ253" s="2" t="inlineStr">
        <is>
          <t/>
        </is>
      </c>
      <c r="AK253" t="inlineStr">
        <is>
          <t>isik, kes saadab õpirändemeetme elluviimisel erivajadustega (nt puudega) osalejaid – õppijaid või töötajaid/noorsootöötajaid –, et tagada nende kaitse ning pakkuda tuge ja täiendavat abi</t>
        </is>
      </c>
      <c r="AL253" s="2" t="inlineStr">
        <is>
          <t>avustaja|
tukihenkilö</t>
        </is>
      </c>
      <c r="AM253" s="2" t="inlineStr">
        <is>
          <t>3|
3</t>
        </is>
      </c>
      <c r="AN253" s="2" t="inlineStr">
        <is>
          <t>|
preferred</t>
        </is>
      </c>
      <c r="AO253" t="inlineStr">
        <is>
          <t>henkilö, joka on erityistarpeisen (ts. vammaisen) osallistujan mukana liikkuvuustoiminnossa ja jonka tehtävänä on suojella, tukea ja avustaa osallistujaa</t>
        </is>
      </c>
      <c r="AP253" t="inlineStr">
        <is>
          <t/>
        </is>
      </c>
      <c r="AQ253" t="inlineStr">
        <is>
          <t/>
        </is>
      </c>
      <c r="AR253" t="inlineStr">
        <is>
          <t/>
        </is>
      </c>
      <c r="AS253" t="inlineStr">
        <is>
          <t/>
        </is>
      </c>
      <c r="AT253" s="2" t="inlineStr">
        <is>
          <t>compánach</t>
        </is>
      </c>
      <c r="AU253" s="2" t="inlineStr">
        <is>
          <t>3</t>
        </is>
      </c>
      <c r="AV253" s="2" t="inlineStr">
        <is>
          <t/>
        </is>
      </c>
      <c r="AW253" t="inlineStr">
        <is>
          <t/>
        </is>
      </c>
      <c r="AX253" t="inlineStr">
        <is>
          <t/>
        </is>
      </c>
      <c r="AY253" t="inlineStr">
        <is>
          <t/>
        </is>
      </c>
      <c r="AZ253" t="inlineStr">
        <is>
          <t/>
        </is>
      </c>
      <c r="BA253" t="inlineStr">
        <is>
          <t/>
        </is>
      </c>
      <c r="BB253" t="inlineStr">
        <is>
          <t/>
        </is>
      </c>
      <c r="BC253" t="inlineStr">
        <is>
          <t/>
        </is>
      </c>
      <c r="BD253" t="inlineStr">
        <is>
          <t/>
        </is>
      </c>
      <c r="BE253" t="inlineStr">
        <is>
          <t/>
        </is>
      </c>
      <c r="BF253" s="2" t="inlineStr">
        <is>
          <t>accompagnatore</t>
        </is>
      </c>
      <c r="BG253" s="2" t="inlineStr">
        <is>
          <t>3</t>
        </is>
      </c>
      <c r="BH253" s="2" t="inlineStr">
        <is>
          <t/>
        </is>
      </c>
      <c r="BI253" t="inlineStr">
        <is>
          <t>persona che
accompagna i partecipanti con esigenze speciali (ad esempio, disabilità)
durante un'attività di mobilità al fine di garantire protezione, fornendo
sostegno e assistenza supplementare, e/o l'efficacia dell'apprendimento durante
l'esperienza della mobilità</t>
        </is>
      </c>
      <c r="BJ253" s="2" t="inlineStr">
        <is>
          <t>lydintis asmuo</t>
        </is>
      </c>
      <c r="BK253" s="2" t="inlineStr">
        <is>
          <t>3</t>
        </is>
      </c>
      <c r="BL253" s="2" t="inlineStr">
        <is>
          <t/>
        </is>
      </c>
      <c r="BM253" t="inlineStr">
        <is>
          <t>asmuo, lydintis mobilumo veiklos dalyvius (besimokančius asmenis, darbuotojus arba su jaunimu dirbančius asmenis), kad užtikrintų jų saugumą, teiktų jiems paramą ir pagalbą, taip pat skatintų veiksmingą mokymąsi mobilumo laikotarpiu; šis asmuo taip pat gali lydėti mažiau galimybių turinčius dalyvius ar nepilnamečius ir jaunuolius, turinčius mažai kelionių už savo šalies ribų patirties</t>
        </is>
      </c>
      <c r="BN253" t="inlineStr">
        <is>
          <t/>
        </is>
      </c>
      <c r="BO253" t="inlineStr">
        <is>
          <t/>
        </is>
      </c>
      <c r="BP253" t="inlineStr">
        <is>
          <t/>
        </is>
      </c>
      <c r="BQ253" t="inlineStr">
        <is>
          <t/>
        </is>
      </c>
      <c r="BR253" s="2" t="inlineStr">
        <is>
          <t>akkumpanjatur</t>
        </is>
      </c>
      <c r="BS253" s="2" t="inlineStr">
        <is>
          <t>3</t>
        </is>
      </c>
      <c r="BT253" s="2" t="inlineStr">
        <is>
          <t/>
        </is>
      </c>
      <c r="BU253" t="inlineStr">
        <is>
          <t>il-persuna li tingħaqad mal-parteċipanti bi bżonnijiet speċjali (jiġifieri b’diżabilitajiet) f’attività ta’ mobilità, sabiex tiżgura l-protezzjoni tagħhom u tipprovdilhom appoġġ, biex tipprovdi assistenza ulterjuri u/jew tiżgura l-apprendiment effettiv tagħhom matul l-esperjenza tagħhom ta' mobilità</t>
        </is>
      </c>
      <c r="BV253" t="inlineStr">
        <is>
          <t/>
        </is>
      </c>
      <c r="BW253" t="inlineStr">
        <is>
          <t/>
        </is>
      </c>
      <c r="BX253" t="inlineStr">
        <is>
          <t/>
        </is>
      </c>
      <c r="BY253" t="inlineStr">
        <is>
          <t/>
        </is>
      </c>
      <c r="BZ253" s="2" t="inlineStr">
        <is>
          <t>osoba towarzysząca</t>
        </is>
      </c>
      <c r="CA253" s="2" t="inlineStr">
        <is>
          <t>3</t>
        </is>
      </c>
      <c r="CB253" s="2" t="inlineStr">
        <is>
          <t/>
        </is>
      </c>
      <c r="CC253" t="inlineStr">
        <is>
          <t>osoba towarzysząca uczestnikowi – niezależnie od tego, czy jest nim osoba ucząca się czy pracownik / osoba pracująca z młodzieżą – o specjalnych potrzebach (tj. niepełnosprawnemu) w działaniu z zakresu mobilności w celu zapewnienia ochrony, udzielenia wsparcia i szczególnej pomocy; ponadto w przypadku:
osób korzystających z kształcenia i szkolenia zawodowego oraz wolontariuszy w ramach Akcji 1,
krótkoterminowej lub długoterminowej mobilności uczniów oraz mobilności łączonej młodzieży w ramach Akcji 2,
spotkań osób młodych z decydentami w ramach Akcji 3,
osobą towarzyszącą może także być osoba dorosła, która towarzyszy jednej lub kilku osobom uczącym się w ramach kształcenia i szkolenia zawodowego, wolontariuszom o mniejszych szansach, uczniom lub młodzieży (w szczególności, jeżeli są nimi osoby małoletnie lub młode o niewielkim doświadczeniu zdobytym poza własnym krajem) za granicą w celu zapewnienia im ochrony i bezpieczeństwa oraz skutecznego uczenia się w trakcie mobilności</t>
        </is>
      </c>
      <c r="CD253" s="2" t="inlineStr">
        <is>
          <t>acompanhante</t>
        </is>
      </c>
      <c r="CE253" s="2" t="inlineStr">
        <is>
          <t>3</t>
        </is>
      </c>
      <c r="CF253" s="2" t="inlineStr">
        <is>
          <t/>
        </is>
      </c>
      <c r="CG253" t="inlineStr">
        <is>
          <t>Pessoa que acompanha participantes (aprendentes ou membros do pessoal/animadores de juventude) com necessidades especiais (isto é, portadores de deficiência) durante uma atividade de mobilidade, por forma a assegurar a sua proteção e a prestar-lhes apoio e assistência suplementares.</t>
        </is>
      </c>
      <c r="CH253" s="2" t="inlineStr">
        <is>
          <t>însoțitor</t>
        </is>
      </c>
      <c r="CI253" s="2" t="inlineStr">
        <is>
          <t>3</t>
        </is>
      </c>
      <c r="CJ253" s="2" t="inlineStr">
        <is>
          <t/>
        </is>
      </c>
      <c r="CK253" t="inlineStr">
        <is>
          <t>persoană care însoțește participanții – cursanți sau personal/lucrători de tineret
– cu nevoi speciale (respectiv, cu dizabilități) în cadrul unei activități de mobilitate, pentru a le
asigura protecția și pentru a le oferi sprijin și asistență suplimentară.</t>
        </is>
      </c>
      <c r="CL253" t="inlineStr">
        <is>
          <t/>
        </is>
      </c>
      <c r="CM253" t="inlineStr">
        <is>
          <t/>
        </is>
      </c>
      <c r="CN253" t="inlineStr">
        <is>
          <t/>
        </is>
      </c>
      <c r="CO253" t="inlineStr">
        <is>
          <t/>
        </is>
      </c>
      <c r="CP253" s="2" t="inlineStr">
        <is>
          <t>spremljevalec</t>
        </is>
      </c>
      <c r="CQ253" s="2" t="inlineStr">
        <is>
          <t>3</t>
        </is>
      </c>
      <c r="CR253" s="2" t="inlineStr">
        <is>
          <t/>
        </is>
      </c>
      <c r="CS253" t="inlineStr">
        <is>
          <t>oseba, ki spremlja udeležence s posebnimi potrebami pri mobilnosti, da bi jim zagotovila varstvo, podporo in dodatno pomoč</t>
        </is>
      </c>
      <c r="CT253" s="2" t="inlineStr">
        <is>
          <t>medföljande person</t>
        </is>
      </c>
      <c r="CU253" s="2" t="inlineStr">
        <is>
          <t>3</t>
        </is>
      </c>
      <c r="CV253" s="2" t="inlineStr">
        <is>
          <t/>
        </is>
      </c>
      <c r="CW253" t="inlineStr">
        <is>
          <t>en person som följer med deltagare – studerande, personal eller
ungdomsledare – med särskilda behov (dvs. funktionsnedsättningar) på ett utbyte för att
garantera skydd och ge stöd och extra assistans</t>
        </is>
      </c>
    </row>
    <row r="254">
      <c r="A254" s="1" t="str">
        <f>HYPERLINK("https://iate.europa.eu/entry/result/860858/all", "860858")</f>
        <v>860858</v>
      </c>
      <c r="B254" t="inlineStr">
        <is>
          <t>TRANSPORT</t>
        </is>
      </c>
      <c r="C254" t="inlineStr">
        <is>
          <t>TRANSPORT|air and space transport|air transport</t>
        </is>
      </c>
      <c r="D254" t="inlineStr">
        <is>
          <t>yes</t>
        </is>
      </c>
      <c r="E254" t="inlineStr">
        <is>
          <t/>
        </is>
      </c>
      <c r="F254" t="inlineStr">
        <is>
          <t/>
        </is>
      </c>
      <c r="G254" t="inlineStr">
        <is>
          <t/>
        </is>
      </c>
      <c r="H254" t="inlineStr">
        <is>
          <t/>
        </is>
      </c>
      <c r="I254" t="inlineStr">
        <is>
          <t/>
        </is>
      </c>
      <c r="J254" t="inlineStr">
        <is>
          <t/>
        </is>
      </c>
      <c r="K254" t="inlineStr">
        <is>
          <t/>
        </is>
      </c>
      <c r="L254" t="inlineStr">
        <is>
          <t/>
        </is>
      </c>
      <c r="M254" t="inlineStr">
        <is>
          <t/>
        </is>
      </c>
      <c r="N254" s="2" t="inlineStr">
        <is>
          <t>charterflyvning</t>
        </is>
      </c>
      <c r="O254" s="2" t="inlineStr">
        <is>
          <t>4</t>
        </is>
      </c>
      <c r="P254" s="2" t="inlineStr">
        <is>
          <t/>
        </is>
      </c>
      <c r="Q254" t="inlineStr">
        <is>
          <t/>
        </is>
      </c>
      <c r="R254" s="2" t="inlineStr">
        <is>
          <t>Charterflug</t>
        </is>
      </c>
      <c r="S254" s="2" t="inlineStr">
        <is>
          <t>3</t>
        </is>
      </c>
      <c r="T254" s="2" t="inlineStr">
        <is>
          <t/>
        </is>
      </c>
      <c r="U254" t="inlineStr">
        <is>
          <t/>
        </is>
      </c>
      <c r="V254" s="2" t="inlineStr">
        <is>
          <t>έκτακτη πτήση / πτήση με ενοίκιο</t>
        </is>
      </c>
      <c r="W254" s="2" t="inlineStr">
        <is>
          <t>3</t>
        </is>
      </c>
      <c r="X254" s="2" t="inlineStr">
        <is>
          <t/>
        </is>
      </c>
      <c r="Y254" t="inlineStr">
        <is>
          <t/>
        </is>
      </c>
      <c r="Z254" s="2" t="inlineStr">
        <is>
          <t>charter flight</t>
        </is>
      </c>
      <c r="AA254" s="2" t="inlineStr">
        <is>
          <t>3</t>
        </is>
      </c>
      <c r="AB254" s="2" t="inlineStr">
        <is>
          <t/>
        </is>
      </c>
      <c r="AC254" t="inlineStr">
        <is>
          <t>non-scheduled flight using an aircraft
hired for this purpose</t>
        </is>
      </c>
      <c r="AD254" s="2" t="inlineStr">
        <is>
          <t>vuelo no regular|
vuelo chárter</t>
        </is>
      </c>
      <c r="AE254" s="2" t="inlineStr">
        <is>
          <t>1|
1</t>
        </is>
      </c>
      <c r="AF254" s="2" t="inlineStr">
        <is>
          <t xml:space="preserve">|
</t>
        </is>
      </c>
      <c r="AG254" t="inlineStr">
        <is>
          <t>Dicho de un vuelo; fletado ex profeso al margen de los vuelos regulares.</t>
        </is>
      </c>
      <c r="AH254" t="inlineStr">
        <is>
          <t/>
        </is>
      </c>
      <c r="AI254" t="inlineStr">
        <is>
          <t/>
        </is>
      </c>
      <c r="AJ254" t="inlineStr">
        <is>
          <t/>
        </is>
      </c>
      <c r="AK254" t="inlineStr">
        <is>
          <t/>
        </is>
      </c>
      <c r="AL254" s="2" t="inlineStr">
        <is>
          <t>tilauslento</t>
        </is>
      </c>
      <c r="AM254" s="2" t="inlineStr">
        <is>
          <t>1</t>
        </is>
      </c>
      <c r="AN254" s="2" t="inlineStr">
        <is>
          <t/>
        </is>
      </c>
      <c r="AO254" t="inlineStr">
        <is>
          <t>matkustajakoneen tilauksesta suorittama lento, "charterlento"</t>
        </is>
      </c>
      <c r="AP254" s="2" t="inlineStr">
        <is>
          <t>vol charter</t>
        </is>
      </c>
      <c r="AQ254" s="2" t="inlineStr">
        <is>
          <t>3</t>
        </is>
      </c>
      <c r="AR254" s="2" t="inlineStr">
        <is>
          <t/>
        </is>
      </c>
      <c r="AS254" t="inlineStr">
        <is>
          <t>vol commercial affrêté dans un but déterminé qui n'est pas signalé dans les horaires officiels</t>
        </is>
      </c>
      <c r="AT254" t="inlineStr">
        <is>
          <t/>
        </is>
      </c>
      <c r="AU254" t="inlineStr">
        <is>
          <t/>
        </is>
      </c>
      <c r="AV254" t="inlineStr">
        <is>
          <t/>
        </is>
      </c>
      <c r="AW254" t="inlineStr">
        <is>
          <t/>
        </is>
      </c>
      <c r="AX254" t="inlineStr">
        <is>
          <t/>
        </is>
      </c>
      <c r="AY254" t="inlineStr">
        <is>
          <t/>
        </is>
      </c>
      <c r="AZ254" t="inlineStr">
        <is>
          <t/>
        </is>
      </c>
      <c r="BA254" t="inlineStr">
        <is>
          <t/>
        </is>
      </c>
      <c r="BB254" t="inlineStr">
        <is>
          <t/>
        </is>
      </c>
      <c r="BC254" t="inlineStr">
        <is>
          <t/>
        </is>
      </c>
      <c r="BD254" t="inlineStr">
        <is>
          <t/>
        </is>
      </c>
      <c r="BE254" t="inlineStr">
        <is>
          <t/>
        </is>
      </c>
      <c r="BF254" s="2" t="inlineStr">
        <is>
          <t>charter|
volo charter</t>
        </is>
      </c>
      <c r="BG254" s="2" t="inlineStr">
        <is>
          <t>2|
2</t>
        </is>
      </c>
      <c r="BH254" s="2" t="inlineStr">
        <is>
          <t xml:space="preserve">|
</t>
        </is>
      </c>
      <c r="BI254" t="inlineStr">
        <is>
          <t/>
        </is>
      </c>
      <c r="BJ254" t="inlineStr">
        <is>
          <t/>
        </is>
      </c>
      <c r="BK254" t="inlineStr">
        <is>
          <t/>
        </is>
      </c>
      <c r="BL254" t="inlineStr">
        <is>
          <t/>
        </is>
      </c>
      <c r="BM254" t="inlineStr">
        <is>
          <t/>
        </is>
      </c>
      <c r="BN254" t="inlineStr">
        <is>
          <t/>
        </is>
      </c>
      <c r="BO254" t="inlineStr">
        <is>
          <t/>
        </is>
      </c>
      <c r="BP254" t="inlineStr">
        <is>
          <t/>
        </is>
      </c>
      <c r="BQ254" t="inlineStr">
        <is>
          <t/>
        </is>
      </c>
      <c r="BR254" t="inlineStr">
        <is>
          <t/>
        </is>
      </c>
      <c r="BS254" t="inlineStr">
        <is>
          <t/>
        </is>
      </c>
      <c r="BT254" t="inlineStr">
        <is>
          <t/>
        </is>
      </c>
      <c r="BU254" t="inlineStr">
        <is>
          <t/>
        </is>
      </c>
      <c r="BV254" s="2" t="inlineStr">
        <is>
          <t>chartervlucht</t>
        </is>
      </c>
      <c r="BW254" s="2" t="inlineStr">
        <is>
          <t>3</t>
        </is>
      </c>
      <c r="BX254" s="2" t="inlineStr">
        <is>
          <t/>
        </is>
      </c>
      <c r="BY254" t="inlineStr">
        <is>
          <t/>
        </is>
      </c>
      <c r="BZ254" t="inlineStr">
        <is>
          <t/>
        </is>
      </c>
      <c r="CA254" t="inlineStr">
        <is>
          <t/>
        </is>
      </c>
      <c r="CB254" t="inlineStr">
        <is>
          <t/>
        </is>
      </c>
      <c r="CC254" t="inlineStr">
        <is>
          <t/>
        </is>
      </c>
      <c r="CD254" s="2" t="inlineStr">
        <is>
          <t>voos de fretamento|
voo fretado</t>
        </is>
      </c>
      <c r="CE254" s="2" t="inlineStr">
        <is>
          <t>3|
3</t>
        </is>
      </c>
      <c r="CF254" s="2" t="inlineStr">
        <is>
          <t xml:space="preserve">|
</t>
        </is>
      </c>
      <c r="CG254" t="inlineStr">
        <is>
          <t/>
        </is>
      </c>
      <c r="CH254" t="inlineStr">
        <is>
          <t/>
        </is>
      </c>
      <c r="CI254" t="inlineStr">
        <is>
          <t/>
        </is>
      </c>
      <c r="CJ254" t="inlineStr">
        <is>
          <t/>
        </is>
      </c>
      <c r="CK254" t="inlineStr">
        <is>
          <t/>
        </is>
      </c>
      <c r="CL254" t="inlineStr">
        <is>
          <t/>
        </is>
      </c>
      <c r="CM254" t="inlineStr">
        <is>
          <t/>
        </is>
      </c>
      <c r="CN254" t="inlineStr">
        <is>
          <t/>
        </is>
      </c>
      <c r="CO254" t="inlineStr">
        <is>
          <t/>
        </is>
      </c>
      <c r="CP254" t="inlineStr">
        <is>
          <t/>
        </is>
      </c>
      <c r="CQ254" t="inlineStr">
        <is>
          <t/>
        </is>
      </c>
      <c r="CR254" t="inlineStr">
        <is>
          <t/>
        </is>
      </c>
      <c r="CS254" t="inlineStr">
        <is>
          <t/>
        </is>
      </c>
      <c r="CT254" s="2" t="inlineStr">
        <is>
          <t>charterflygning</t>
        </is>
      </c>
      <c r="CU254" s="2" t="inlineStr">
        <is>
          <t>3</t>
        </is>
      </c>
      <c r="CV254" s="2" t="inlineStr">
        <is>
          <t/>
        </is>
      </c>
      <c r="CW254" t="inlineStr">
        <is>
          <t/>
        </is>
      </c>
    </row>
    <row r="255">
      <c r="A255" s="1" t="str">
        <f>HYPERLINK("https://iate.europa.eu/entry/result/3579745/all", "3579745")</f>
        <v>3579745</v>
      </c>
      <c r="B255" t="inlineStr">
        <is>
          <t>TRANSPORT</t>
        </is>
      </c>
      <c r="C255" t="inlineStr">
        <is>
          <t>TRANSPORT|air and space transport|air transport</t>
        </is>
      </c>
      <c r="D255" t="inlineStr">
        <is>
          <t>yes</t>
        </is>
      </c>
      <c r="E255" t="inlineStr">
        <is>
          <t/>
        </is>
      </c>
      <c r="F255" s="2" t="inlineStr">
        <is>
          <t>въздушен транспорт</t>
        </is>
      </c>
      <c r="G255" s="2" t="inlineStr">
        <is>
          <t>3</t>
        </is>
      </c>
      <c r="H255" s="2" t="inlineStr">
        <is>
          <t/>
        </is>
      </c>
      <c r="I255" t="inlineStr">
        <is>
          <t>превоз с въздухоплавателно средство на пътници, багаж, товари и поща, поотделно или заедно, предлаган на обществеността срещу възнаграждение или под наем, който включва редовни и нередовни (чартърни) въздухоплавателни услуги</t>
        </is>
      </c>
      <c r="J255" s="2" t="inlineStr">
        <is>
          <t>letecká doprava</t>
        </is>
      </c>
      <c r="K255" s="2" t="inlineStr">
        <is>
          <t>3</t>
        </is>
      </c>
      <c r="L255" s="2" t="inlineStr">
        <is>
          <t/>
        </is>
      </c>
      <c r="M255" t="inlineStr">
        <is>
          <t>přeprava cestujících, zavazadel, nákladu a pošty, odděleně nebo v kombinaci, poskytovaná veřejnosti za úplatu nebo nájemné</t>
        </is>
      </c>
      <c r="N255" s="2" t="inlineStr">
        <is>
          <t>lufttransport</t>
        </is>
      </c>
      <c r="O255" s="2" t="inlineStr">
        <is>
          <t>3</t>
        </is>
      </c>
      <c r="P255" s="2" t="inlineStr">
        <is>
          <t/>
        </is>
      </c>
      <c r="Q255" t="inlineStr">
        <is>
          <t>&lt;p&gt;transport af passagerer, bagage, fragt og post, hver for sig eller sammen, med et luftfartøj, som tilbydes offentligheden mod betaling af vederlag eller leje, herunder både ruteflyvning og charterflyvning&lt;/p&gt;</t>
        </is>
      </c>
      <c r="R255" s="2" t="inlineStr">
        <is>
          <t>Luftverkehr</t>
        </is>
      </c>
      <c r="S255" s="2" t="inlineStr">
        <is>
          <t>3</t>
        </is>
      </c>
      <c r="T255" s="2" t="inlineStr">
        <is>
          <t/>
        </is>
      </c>
      <c r="U255" t="inlineStr">
        <is>
          <t>die öffentlich angebotene entgeltliche Beförderung von Fluggästen, Gepäck, Fracht und Post mit Luftfahrzeugen, entweder getrennt oder zusammen, im Linien- oder Nichtlinienflugverkehr</t>
        </is>
      </c>
      <c r="V255" s="2" t="inlineStr">
        <is>
          <t>αεροπορική μεταφορά</t>
        </is>
      </c>
      <c r="W255" s="2" t="inlineStr">
        <is>
          <t>3</t>
        </is>
      </c>
      <c r="X255" s="2" t="inlineStr">
        <is>
          <t/>
        </is>
      </c>
      <c r="Y255" t="inlineStr">
        <is>
          <t>η μεταφορά με αεροσκάφος επιβατών, αποσκευών, φορτίου και ταχυδρομείου, χωριστά ή σε συνδυασμό, που πραγματοποιείται επ’ αμοιβή ή επί μισθώσει, η οποία περιλαμβάνει τακτικές και έκτακτες υπηρεσίες αεροπορικής μεταφοράς</t>
        </is>
      </c>
      <c r="Z255" s="2" t="inlineStr">
        <is>
          <t>air transport|
air transportation</t>
        </is>
      </c>
      <c r="AA255" s="2" t="inlineStr">
        <is>
          <t>3|
3</t>
        </is>
      </c>
      <c r="AB255" s="2" t="inlineStr">
        <is>
          <t xml:space="preserve">preferred|
</t>
        </is>
      </c>
      <c r="AC255" t="inlineStr">
        <is>
          <t>carriage by aircraft of passengers, baggage, cargo, and mail, separately or in combination, held out to the public for remuneration or hire, including scheduled and non-scheduled air services</t>
        </is>
      </c>
      <c r="AD255" s="2" t="inlineStr">
        <is>
          <t>transporte aéreo</t>
        </is>
      </c>
      <c r="AE255" s="2" t="inlineStr">
        <is>
          <t>3</t>
        </is>
      </c>
      <c r="AF255" s="2" t="inlineStr">
        <is>
          <t/>
        </is>
      </c>
      <c r="AG255" t="inlineStr">
        <is>
          <t>Transporte a bordo de aeronaves, de pasajeros, equipaje, carga y correo, por separado o de forma combinada, ofrecido al público a cambio de una remuneración o del pago de un alquiler, incluidos los servicios regulares y los no regulares.</t>
        </is>
      </c>
      <c r="AH255" s="2" t="inlineStr">
        <is>
          <t>lennutransport</t>
        </is>
      </c>
      <c r="AI255" s="2" t="inlineStr">
        <is>
          <t>3</t>
        </is>
      </c>
      <c r="AJ255" s="2" t="inlineStr">
        <is>
          <t/>
        </is>
      </c>
      <c r="AK255" t="inlineStr">
        <is>
          <t>üldsusele tasu või rendi eest kättesaadav reisijate, pagasi, kauba ja posti (kas eraldi või koos) vedamine õhusõidukiga, sealhulgas regulaar- ja mitteregulaarlennud</t>
        </is>
      </c>
      <c r="AL255" s="2" t="inlineStr">
        <is>
          <t>ilmakuljetus|
lentokuljetus|
lentoliikenne</t>
        </is>
      </c>
      <c r="AM255" s="2" t="inlineStr">
        <is>
          <t>3|
3|
3</t>
        </is>
      </c>
      <c r="AN255" s="2" t="inlineStr">
        <is>
          <t xml:space="preserve">|
|
</t>
        </is>
      </c>
      <c r="AO255" t="inlineStr">
        <is>
          <t>matkustajien ja rahdin kuljettaminen ilma-aluksilla, kuten lentokoneilla ja helikoptereilla</t>
        </is>
      </c>
      <c r="AP255" s="2" t="inlineStr">
        <is>
          <t>transport aérien</t>
        </is>
      </c>
      <c r="AQ255" s="2" t="inlineStr">
        <is>
          <t>3</t>
        </is>
      </c>
      <c r="AR255" s="2" t="inlineStr">
        <is>
          <t/>
        </is>
      </c>
      <c r="AS255" t="inlineStr">
        <is>
          <t>transport par aéronefs de passagers, de bagages, de fret et de courrier, séparément ou conjointement, proposé au public à titre onéreux ou en vertu d'un contrat de location, comprenant les services aériens réguliers et non réguliers</t>
        </is>
      </c>
      <c r="AT255" s="2" t="inlineStr">
        <is>
          <t>aeriompar</t>
        </is>
      </c>
      <c r="AU255" s="2" t="inlineStr">
        <is>
          <t>3</t>
        </is>
      </c>
      <c r="AV255" s="2" t="inlineStr">
        <is>
          <t/>
        </is>
      </c>
      <c r="AW255" t="inlineStr">
        <is>
          <t/>
        </is>
      </c>
      <c r="AX255" s="2" t="inlineStr">
        <is>
          <t>zračni prijevoz</t>
        </is>
      </c>
      <c r="AY255" s="2" t="inlineStr">
        <is>
          <t>3</t>
        </is>
      </c>
      <c r="AZ255" s="2" t="inlineStr">
        <is>
          <t/>
        </is>
      </c>
      <c r="BA255" t="inlineStr">
        <is>
          <t>prijevoz putnika, prtljage, tereta i pošte, odvojeno ili zajedno, koji se obavlja zrakoplovom i koji je ponuđen javnosti uz naknadu ili za najam, uključujući linijskih i povremeni zračni prijevoz;</t>
        </is>
      </c>
      <c r="BB255" s="2" t="inlineStr">
        <is>
          <t>légi közlekedés</t>
        </is>
      </c>
      <c r="BC255" s="2" t="inlineStr">
        <is>
          <t>3</t>
        </is>
      </c>
      <c r="BD255" s="2" t="inlineStr">
        <is>
          <t/>
        </is>
      </c>
      <c r="BE255" t="inlineStr">
        <is>
          <t>utasok, poggyász, áru és postai küldemények külön-külön vagy együttesen, a nyilvánosság számára díj vagy ellenszolgáltatás ellenében igénybe vehető, légi járműveken történő szállítása, amely magában foglalja a menetrend szerinti és a nem menetrend szerinti szolgáltatásokat is</t>
        </is>
      </c>
      <c r="BF255" s="2" t="inlineStr">
        <is>
          <t>trasporto per via aerea|
trasporto aereo</t>
        </is>
      </c>
      <c r="BG255" s="2" t="inlineStr">
        <is>
          <t>3|
3</t>
        </is>
      </c>
      <c r="BH255" s="2" t="inlineStr">
        <is>
          <t>|
preferred</t>
        </is>
      </c>
      <c r="BI255" t="inlineStr">
        <is>
          <t>trasporto effettuato per mezzo di aeromobili di passeggeri, bagagli, merci e posta, separatamente o in combinazione, offerto al pubblico contro remunerazione o locazione, che, per chiarezza, include i servizi di linea e non di linea (charter) e il servizio integrale di trasporto merci</t>
        </is>
      </c>
      <c r="BJ255" s="2" t="inlineStr">
        <is>
          <t>oro susisiekimas</t>
        </is>
      </c>
      <c r="BK255" s="2" t="inlineStr">
        <is>
          <t>3</t>
        </is>
      </c>
      <c r="BL255" s="2" t="inlineStr">
        <is>
          <t/>
        </is>
      </c>
      <c r="BM255" t="inlineStr">
        <is>
          <t>keleivių, krovinių, bagažo ir (arba) pašto vežimas oru už atlygį ir (arba) samdos pagrindais</t>
        </is>
      </c>
      <c r="BN255" s="2" t="inlineStr">
        <is>
          <t>gaisa transports|
gaisa pārvadājumi</t>
        </is>
      </c>
      <c r="BO255" s="2" t="inlineStr">
        <is>
          <t>3|
2</t>
        </is>
      </c>
      <c r="BP255" s="2" t="inlineStr">
        <is>
          <t xml:space="preserve">|
</t>
        </is>
      </c>
      <c r="BQ255" t="inlineStr">
        <is>
          <t>tādi pasažieru, bagāžas, kravas un pasta sūtījumu pārvadājumi ar gaisa kuģi vai nu atsevišķi, vai apvienojumā, kas tiek piedāvāti sabiedrībai par atlīdzību vai īres maksu, tostarp regulāri un neregulāri gaisa pārvadājumu pakalpojumi</t>
        </is>
      </c>
      <c r="BR255" s="2" t="inlineStr">
        <is>
          <t>trasport bl-ajru</t>
        </is>
      </c>
      <c r="BS255" s="2" t="inlineStr">
        <is>
          <t>3</t>
        </is>
      </c>
      <c r="BT255" s="2" t="inlineStr">
        <is>
          <t/>
        </is>
      </c>
      <c r="BU255" t="inlineStr">
        <is>
          <t>it-trasport b’inġenji tal-ajru ta’ passiġġieri, ta’ bagalji, ta’ merkanzija, u ta’ posta, b’mod separat jew ikkombinat, għall-pubbliku għal remunerazzjoni jew b’kiri, inklużi s-servizzi tal-ajru bi skeda u mingħajr skeda</t>
        </is>
      </c>
      <c r="BV255" s="2" t="inlineStr">
        <is>
          <t>luchtvervoer</t>
        </is>
      </c>
      <c r="BW255" s="2" t="inlineStr">
        <is>
          <t>3</t>
        </is>
      </c>
      <c r="BX255" s="2" t="inlineStr">
        <is>
          <t>preferred</t>
        </is>
      </c>
      <c r="BY255" t="inlineStr">
        <is>
          <t>afzonderlijk of gecombineerd vervoer per luchtvaartuig van passagiers, bagage, vracht en post, tegen vergoeding of betaling van huur, dat, om twijfel te vermijden, geregelde en niet-geregelde diensten omvat</t>
        </is>
      </c>
      <c r="BZ255" s="2" t="inlineStr">
        <is>
          <t>przewóz lotniczy|
transport lotniczy</t>
        </is>
      </c>
      <c r="CA255" s="2" t="inlineStr">
        <is>
          <t>3|
3</t>
        </is>
      </c>
      <c r="CB255" s="2" t="inlineStr">
        <is>
          <t xml:space="preserve">|
</t>
        </is>
      </c>
      <c r="CC255" t="inlineStr">
        <is>
          <t/>
        </is>
      </c>
      <c r="CD255" s="2" t="inlineStr">
        <is>
          <t>transporte aéreo</t>
        </is>
      </c>
      <c r="CE255" s="2" t="inlineStr">
        <is>
          <t>3</t>
        </is>
      </c>
      <c r="CF255" s="2" t="inlineStr">
        <is>
          <t/>
        </is>
      </c>
      <c r="CG255" t="inlineStr">
        <is>
          <t>Operação de aeronave que envolva o transporte de passageiros, carga ou correio efetuada mediante qualquer tipo de remuneração.</t>
        </is>
      </c>
      <c r="CH255" s="2" t="inlineStr">
        <is>
          <t>transport aerian</t>
        </is>
      </c>
      <c r="CI255" s="2" t="inlineStr">
        <is>
          <t>3</t>
        </is>
      </c>
      <c r="CJ255" s="2" t="inlineStr">
        <is>
          <t/>
        </is>
      </c>
      <c r="CK255" t="inlineStr">
        <is>
          <t>deplasare de persoane și mărfuri pe calea aerului în diverse scopuri</t>
        </is>
      </c>
      <c r="CL255" s="2" t="inlineStr">
        <is>
          <t>letecká doprava</t>
        </is>
      </c>
      <c r="CM255" s="2" t="inlineStr">
        <is>
          <t>3</t>
        </is>
      </c>
      <c r="CN255" s="2" t="inlineStr">
        <is>
          <t/>
        </is>
      </c>
      <c r="CO255" t="inlineStr">
        <is>
          <t>preprava cestujúcich, batožiny, nákladu a/alebo poštových zásielok lietadlom, a to samostatne alebo v kombinácii, ktorá sa poskytuje verejnosti za úhradu alebo nájomné a ktorá zahŕňa pravidelné a nepravidelné letecké dopravné služby</t>
        </is>
      </c>
      <c r="CP255" s="2" t="inlineStr">
        <is>
          <t>zračni prevoz</t>
        </is>
      </c>
      <c r="CQ255" s="2" t="inlineStr">
        <is>
          <t>3</t>
        </is>
      </c>
      <c r="CR255" s="2" t="inlineStr">
        <is>
          <t/>
        </is>
      </c>
      <c r="CS255" t="inlineStr">
        <is>
          <t>prevoz potnikov, prtljage, tovora in pošte z zrakoplovom, ločeno ali skupaj, ki je na voljo javnosti za plačilo ali najem ter vključuje storitve rednega in posebnega zračnega prevoza</t>
        </is>
      </c>
      <c r="CT255" s="2" t="inlineStr">
        <is>
          <t>lufttransport</t>
        </is>
      </c>
      <c r="CU255" s="2" t="inlineStr">
        <is>
          <t>3</t>
        </is>
      </c>
      <c r="CV255" s="2" t="inlineStr">
        <is>
          <t/>
        </is>
      </c>
      <c r="CW255" t="inlineStr">
        <is>
          <t>transport med luftfartyg av passagerare, bagage, gods och post, var för sig eller tillsammans, som erbjuds allmänheten mot ersättning eller hyra, inbegripet reguljära och icke-reguljära lufttrafiktjänster</t>
        </is>
      </c>
    </row>
    <row r="256">
      <c r="A256" s="1" t="str">
        <f>HYPERLINK("https://iate.europa.eu/entry/result/3568659/all", "3568659")</f>
        <v>3568659</v>
      </c>
      <c r="B256" t="inlineStr">
        <is>
          <t>EUROPEAN UNION;LAW</t>
        </is>
      </c>
      <c r="C256" t="inlineStr">
        <is>
          <t>EUROPEAN UNION;LAW|international law|private international law</t>
        </is>
      </c>
      <c r="D256" t="inlineStr">
        <is>
          <t>yes</t>
        </is>
      </c>
      <c r="E256" t="inlineStr">
        <is>
          <t/>
        </is>
      </c>
      <c r="F256" s="2" t="inlineStr">
        <is>
          <t>номер на визовия стикер</t>
        </is>
      </c>
      <c r="G256" s="2" t="inlineStr">
        <is>
          <t>3</t>
        </is>
      </c>
      <c r="H256" s="2" t="inlineStr">
        <is>
          <t/>
        </is>
      </c>
      <c r="I256" t="inlineStr">
        <is>
          <t>номер, състоящ се от трибуквения код на държавата, както е указан в документ 9303 на ИКАО за машинно четене на пътнически документи, и от 9-цифрен национален номер</t>
        </is>
      </c>
      <c r="J256" s="2" t="inlineStr">
        <is>
          <t>číslo vízového štítku</t>
        </is>
      </c>
      <c r="K256" s="2" t="inlineStr">
        <is>
          <t>3</t>
        </is>
      </c>
      <c r="L256" s="2" t="inlineStr">
        <is>
          <t/>
        </is>
      </c>
      <c r="M256" t="inlineStr">
        <is>
          <t>kód země tvořený třemi písmeny (označující členský stát EU udělující vízum) uvedený v rámečku 5a a devítimístné vnitrostátní číslo uvedené v rámečku 5 vízového štítku</t>
        </is>
      </c>
      <c r="N256" s="2" t="inlineStr">
        <is>
          <t>nummer på visummærkat|
visummærkatnummer</t>
        </is>
      </c>
      <c r="O256" s="2" t="inlineStr">
        <is>
          <t>3|
3</t>
        </is>
      </c>
      <c r="P256" s="2" t="inlineStr">
        <is>
          <t xml:space="preserve">|
</t>
        </is>
      </c>
      <c r="Q256" t="inlineStr">
        <is>
          <t/>
        </is>
      </c>
      <c r="R256" s="2" t="inlineStr">
        <is>
          <t>Nummer der Visummarke</t>
        </is>
      </c>
      <c r="S256" s="2" t="inlineStr">
        <is>
          <t>3</t>
        </is>
      </c>
      <c r="T256" s="2" t="inlineStr">
        <is>
          <t/>
        </is>
      </c>
      <c r="U256" t="inlineStr">
        <is>
          <t/>
        </is>
      </c>
      <c r="V256" s="2" t="inlineStr">
        <is>
          <t>αριθμός της αυτοκόλλητης ετικέτας θεώρησης</t>
        </is>
      </c>
      <c r="W256" s="2" t="inlineStr">
        <is>
          <t>3</t>
        </is>
      </c>
      <c r="X256" s="2" t="inlineStr">
        <is>
          <t/>
        </is>
      </c>
      <c r="Y256" t="inlineStr">
        <is>
          <t/>
        </is>
      </c>
      <c r="Z256" s="2" t="inlineStr">
        <is>
          <t>visa sticker number|
number of the visa sticker</t>
        </is>
      </c>
      <c r="AA256" s="2" t="inlineStr">
        <is>
          <t>3|
3</t>
        </is>
      </c>
      <c r="AB256" s="2" t="inlineStr">
        <is>
          <t xml:space="preserve">|
</t>
        </is>
      </c>
      <c r="AC256" t="inlineStr">
        <is>
          <t>three-letter country code as set out in ICAO Document 9303 on machine-readable travel documents combined with a 9-digit national number of the visa sticker</t>
        </is>
      </c>
      <c r="AD256" s="2" t="inlineStr">
        <is>
          <t>número de la etiqueta adhesiva del visado</t>
        </is>
      </c>
      <c r="AE256" s="2" t="inlineStr">
        <is>
          <t>3</t>
        </is>
      </c>
      <c r="AF256" s="2" t="inlineStr">
        <is>
          <t/>
        </is>
      </c>
      <c r="AG256" t="inlineStr">
        <is>
          <t/>
        </is>
      </c>
      <c r="AH256" s="2" t="inlineStr">
        <is>
          <t>viisakleebise number</t>
        </is>
      </c>
      <c r="AI256" s="2" t="inlineStr">
        <is>
          <t>3</t>
        </is>
      </c>
      <c r="AJ256" s="2" t="inlineStr">
        <is>
          <t/>
        </is>
      </c>
      <c r="AK256" t="inlineStr">
        <is>
          <t>numbri moodustab lahtris 3 esitatud kolmetäheline riigi kood ning lahtrites 5 ja 6 esitatud riiklik number</t>
        </is>
      </c>
      <c r="AL256" s="2" t="inlineStr">
        <is>
          <t>viisumitarran numero</t>
        </is>
      </c>
      <c r="AM256" s="2" t="inlineStr">
        <is>
          <t>3</t>
        </is>
      </c>
      <c r="AN256" s="2" t="inlineStr">
        <is>
          <t/>
        </is>
      </c>
      <c r="AO256" t="inlineStr">
        <is>
          <t/>
        </is>
      </c>
      <c r="AP256" s="2" t="inlineStr">
        <is>
          <t>numéro de vignette-visa</t>
        </is>
      </c>
      <c r="AQ256" s="2" t="inlineStr">
        <is>
          <t>3</t>
        </is>
      </c>
      <c r="AR256" s="2" t="inlineStr">
        <is>
          <t/>
        </is>
      </c>
      <c r="AS256" t="inlineStr">
        <is>
          <t>numéro constitué du code de pays à trois lettres de l'État membre émetteur, établi par le document 9303 de l'OACI relatif aux documents de voyage lisibles à la machine et mentionné dans la case 3, et du numéro national à neuf chiffres figurant dans les cases 5 et 6 de la vignette-visa</t>
        </is>
      </c>
      <c r="AT256" t="inlineStr">
        <is>
          <t/>
        </is>
      </c>
      <c r="AU256" t="inlineStr">
        <is>
          <t/>
        </is>
      </c>
      <c r="AV256" t="inlineStr">
        <is>
          <t/>
        </is>
      </c>
      <c r="AW256" t="inlineStr">
        <is>
          <t/>
        </is>
      </c>
      <c r="AX256" s="2" t="inlineStr">
        <is>
          <t>broj naljepnice vize</t>
        </is>
      </c>
      <c r="AY256" s="2" t="inlineStr">
        <is>
          <t>3</t>
        </is>
      </c>
      <c r="AZ256" s="2" t="inlineStr">
        <is>
          <t/>
        </is>
      </c>
      <c r="BA256" t="inlineStr">
        <is>
          <t/>
        </is>
      </c>
      <c r="BB256" s="2" t="inlineStr">
        <is>
          <t>vízumbélyeg száma</t>
        </is>
      </c>
      <c r="BC256" s="2" t="inlineStr">
        <is>
          <t>4</t>
        </is>
      </c>
      <c r="BD256" s="2" t="inlineStr">
        <is>
          <t/>
        </is>
      </c>
      <c r="BE256" t="inlineStr">
        <is>
          <t>harmadik ország állampolgára számára kiállított egyéni vízumon a bélyegen feltüntetett szám, amely a géppel olvasható útiokmányokról szóló 9303. sz. ICAO dokumentumban meghatározott, a kiállító tagállamra utaló hárombetűs országkódból és egy 9-jegyű nemzeti számból áll</t>
        </is>
      </c>
      <c r="BF256" s="2" t="inlineStr">
        <is>
          <t>numero del visto adesivo</t>
        </is>
      </c>
      <c r="BG256" s="2" t="inlineStr">
        <is>
          <t>3</t>
        </is>
      </c>
      <c r="BH256" s="2" t="inlineStr">
        <is>
          <t/>
        </is>
      </c>
      <c r="BI256" t="inlineStr">
        <is>
          <t>insieme del codice paese di 3 lettere previsto dal documento ICAO 9303 sulle specifiche dei documenti di viaggio a lettura ottica e del numero nazionale a 9 cifre del visto adesivo [ &lt;a href="/entry/result/882464/all" id="ENTRY_TO_ENTRY_CONVERTER" target="_blank"&gt;IATE:882464&lt;/a&gt; ]</t>
        </is>
      </c>
      <c r="BJ256" s="2" t="inlineStr">
        <is>
          <t>vizos įklijos numeris</t>
        </is>
      </c>
      <c r="BK256" s="2" t="inlineStr">
        <is>
          <t>3</t>
        </is>
      </c>
      <c r="BL256" s="2" t="inlineStr">
        <is>
          <t/>
        </is>
      </c>
      <c r="BM256" t="inlineStr">
        <is>
          <t/>
        </is>
      </c>
      <c r="BN256" s="2" t="inlineStr">
        <is>
          <t>vīzas uzlīmes numurs</t>
        </is>
      </c>
      <c r="BO256" s="2" t="inlineStr">
        <is>
          <t>3</t>
        </is>
      </c>
      <c r="BP256" s="2" t="inlineStr">
        <is>
          <t/>
        </is>
      </c>
      <c r="BQ256" t="inlineStr">
        <is>
          <t/>
        </is>
      </c>
      <c r="BR256" s="2" t="inlineStr">
        <is>
          <t>numru tal-isticker tal-viża</t>
        </is>
      </c>
      <c r="BS256" s="2" t="inlineStr">
        <is>
          <t>3</t>
        </is>
      </c>
      <c r="BT256" s="2" t="inlineStr">
        <is>
          <t/>
        </is>
      </c>
      <c r="BU256" t="inlineStr">
        <is>
          <t>kodiċi tal-pajjiż bi tliet ittri kif stabbilit fid-dokument Nru 9303 tal-ICAO dwar dokumenti li jistgħu jinqraw minn apparat apposta flimkien man-numru nazzjonali b'disa' ċifri tal-istiker tal-viża</t>
        </is>
      </c>
      <c r="BV256" s="2" t="inlineStr">
        <is>
          <t>visumstickernummer|
visumzelfklevernummer|
nummer van de visumzelfklever|
nummer van de visumsticker</t>
        </is>
      </c>
      <c r="BW256" s="2" t="inlineStr">
        <is>
          <t>2|
2|
2|
2</t>
        </is>
      </c>
      <c r="BX256" s="2" t="inlineStr">
        <is>
          <t xml:space="preserve">|
|
|
</t>
        </is>
      </c>
      <c r="BY256" t="inlineStr">
        <is>
          <t>drieletterige landencode conform ICAOdocument 9303 betreffende machineleesbare reisdocumenten, ter aanduiding van de afgevende lidstaat, en het negencijferige nationale nummer</t>
        </is>
      </c>
      <c r="BZ256" s="2" t="inlineStr">
        <is>
          <t>numer naklejki wizowej</t>
        </is>
      </c>
      <c r="CA256" s="2" t="inlineStr">
        <is>
          <t>3</t>
        </is>
      </c>
      <c r="CB256" s="2" t="inlineStr">
        <is>
          <t/>
        </is>
      </c>
      <c r="CC256" t="inlineStr">
        <is>
          <t/>
        </is>
      </c>
      <c r="CD256" s="2" t="inlineStr">
        <is>
          <t>número da vinheta de visto</t>
        </is>
      </c>
      <c r="CE256" s="2" t="inlineStr">
        <is>
          <t>3</t>
        </is>
      </c>
      <c r="CF256" s="2" t="inlineStr">
        <is>
          <t/>
        </is>
      </c>
      <c r="CG256" t="inlineStr">
        <is>
          <t/>
        </is>
      </c>
      <c r="CH256" s="2" t="inlineStr">
        <is>
          <t>număr al autocolantului de viză</t>
        </is>
      </c>
      <c r="CI256" s="2" t="inlineStr">
        <is>
          <t>3</t>
        </is>
      </c>
      <c r="CJ256" s="2" t="inlineStr">
        <is>
          <t/>
        </is>
      </c>
      <c r="CK256" t="inlineStr">
        <is>
          <t>cod format din trei litere, stabilit de Documentul OACI nr. 9303 privind documentele de călătorie cu citire optică în combinație cu numărul național format din 9 cifre al autocolantului de viză</t>
        </is>
      </c>
      <c r="CL256" s="2" t="inlineStr">
        <is>
          <t>číslo vízovej nálepky</t>
        </is>
      </c>
      <c r="CM256" s="2" t="inlineStr">
        <is>
          <t>3</t>
        </is>
      </c>
      <c r="CN256" s="2" t="inlineStr">
        <is>
          <t/>
        </is>
      </c>
      <c r="CO256" t="inlineStr">
        <is>
          <t>číslo, ktoré tvoria tri písmená kódu krajiny, ako bol stanovený v dokumente ICAO 9303 o strojovo snímateľných cestovných dokladoch, a deväťmiestne národné číslo vízovej nálepky</t>
        </is>
      </c>
      <c r="CP256" s="2" t="inlineStr">
        <is>
          <t>številka vizumske nalepke</t>
        </is>
      </c>
      <c r="CQ256" s="2" t="inlineStr">
        <is>
          <t>3</t>
        </is>
      </c>
      <c r="CR256" s="2" t="inlineStr">
        <is>
          <t/>
        </is>
      </c>
      <c r="CS256" t="inlineStr">
        <is>
          <t>trimestna črkovna koda države, kakor je določena v dokumentu ICAO 9303 o strojno berljivih dokumentih države članice izdajateljice, in devetmestna nacionalna številka</t>
        </is>
      </c>
      <c r="CT256" s="2" t="inlineStr">
        <is>
          <t>viseringsmärkets nummer</t>
        </is>
      </c>
      <c r="CU256" s="2" t="inlineStr">
        <is>
          <t>2</t>
        </is>
      </c>
      <c r="CV256" s="2" t="inlineStr">
        <is>
          <t/>
        </is>
      </c>
      <c r="CW256" t="inlineStr">
        <is>
          <t>den landskod på tre bokstäver som anger den utfärdande medlemsstaten i enlighet med ICAO:s dokument 9303 om maskinläsbara resehandlingar i kombination med ett niosiffriga nationellt nummer</t>
        </is>
      </c>
    </row>
    <row r="257">
      <c r="A257" s="1" t="str">
        <f>HYPERLINK("https://iate.europa.eu/entry/result/1345865/all", "1345865")</f>
        <v>1345865</v>
      </c>
      <c r="B257" t="inlineStr">
        <is>
          <t>TRANSPORT</t>
        </is>
      </c>
      <c r="C257" t="inlineStr">
        <is>
          <t>TRANSPORT|air and space transport|air transport</t>
        </is>
      </c>
      <c r="D257" t="inlineStr">
        <is>
          <t>yes</t>
        </is>
      </c>
      <c r="E257" t="inlineStr">
        <is>
          <t/>
        </is>
      </c>
      <c r="F257" s="2" t="inlineStr">
        <is>
          <t>въздухоплавателна услуга</t>
        </is>
      </c>
      <c r="G257" s="2" t="inlineStr">
        <is>
          <t>3</t>
        </is>
      </c>
      <c r="H257" s="2" t="inlineStr">
        <is>
          <t/>
        </is>
      </c>
      <c r="I257" t="inlineStr">
        <is>
          <t>полет или серия от полети за превоз на пътници, товари и/или поща срещу възнаграждение и/или срещу наем</t>
        </is>
      </c>
      <c r="J257" s="2" t="inlineStr">
        <is>
          <t>letecká služba</t>
        </is>
      </c>
      <c r="K257" s="2" t="inlineStr">
        <is>
          <t>3</t>
        </is>
      </c>
      <c r="L257" s="2" t="inlineStr">
        <is>
          <t/>
        </is>
      </c>
      <c r="M257" t="inlineStr">
        <is>
          <t>let nebo soubor letů za účelem přepravy cestujících, nákladu nebo poštovních zásilek za úplatu</t>
        </is>
      </c>
      <c r="N257" s="2" t="inlineStr">
        <is>
          <t>trafikflyvning</t>
        </is>
      </c>
      <c r="O257" s="2" t="inlineStr">
        <is>
          <t>3</t>
        </is>
      </c>
      <c r="P257" s="2" t="inlineStr">
        <is>
          <t/>
        </is>
      </c>
      <c r="Q257" t="inlineStr">
        <is>
          <t>en flyvning eller en række flyvninger med transport af passagerer, fragt og/eller post mod vederlag og/eller lejeafgift</t>
        </is>
      </c>
      <c r="R257" s="2" t="inlineStr">
        <is>
          <t>Flugdienst|
Luftverkehrsdienst</t>
        </is>
      </c>
      <c r="S257" s="2" t="inlineStr">
        <is>
          <t>3|
3</t>
        </is>
      </c>
      <c r="T257" s="2" t="inlineStr">
        <is>
          <t xml:space="preserve">|
</t>
        </is>
      </c>
      <c r="U257" t="inlineStr">
        <is>
          <t>Flug oder Folge von Flügen zur gewerblichen Beförderung von Fluggästen, Fracht und/ oder Post</t>
        </is>
      </c>
      <c r="V257" s="2" t="inlineStr">
        <is>
          <t>αεροπορική υπηρεσία|
αεροπορική γραμμή|
υπηρεσία αεροπορικής μεταφοράς</t>
        </is>
      </c>
      <c r="W257" s="2" t="inlineStr">
        <is>
          <t>3|
3|
3</t>
        </is>
      </c>
      <c r="X257" s="2" t="inlineStr">
        <is>
          <t xml:space="preserve">|
|
</t>
        </is>
      </c>
      <c r="Y257" t="inlineStr">
        <is>
          <t>η πτήση ή σειρά πτήσεων για τη μεταφορά επιβατών, φορτίου ή/και ταχυδρομείου, έναντι αμοιβής ή/και μίσθωσης</t>
        </is>
      </c>
      <c r="Z257" s="2" t="inlineStr">
        <is>
          <t>air service</t>
        </is>
      </c>
      <c r="AA257" s="2" t="inlineStr">
        <is>
          <t>3</t>
        </is>
      </c>
      <c r="AB257" s="2" t="inlineStr">
        <is>
          <t/>
        </is>
      </c>
      <c r="AC257" t="inlineStr">
        <is>
          <t>any service related to aviation, including transport services but also those not providing transportation, such as ground handling</t>
        </is>
      </c>
      <c r="AD257" s="2" t="inlineStr">
        <is>
          <t>servicio aéreo</t>
        </is>
      </c>
      <c r="AE257" s="2" t="inlineStr">
        <is>
          <t>3</t>
        </is>
      </c>
      <c r="AF257" s="2" t="inlineStr">
        <is>
          <t/>
        </is>
      </c>
      <c r="AG257" t="inlineStr">
        <is>
          <t>Vuelo o serie de vuelos para el transporte de pasajeros, carga o 
correo a cambio de una remuneración o del pago de un alquiler.</t>
        </is>
      </c>
      <c r="AH257" s="2" t="inlineStr">
        <is>
          <t>lennuteenus</t>
        </is>
      </c>
      <c r="AI257" s="2" t="inlineStr">
        <is>
          <t>3</t>
        </is>
      </c>
      <c r="AJ257" s="2" t="inlineStr">
        <is>
          <t/>
        </is>
      </c>
      <c r="AK257" t="inlineStr">
        <is>
          <t>reisijaid, lasti ja/või posti vedav lend või lendude sari, tasu ja/või rendi eest</t>
        </is>
      </c>
      <c r="AL257" s="2" t="inlineStr">
        <is>
          <t>lentoliikenne</t>
        </is>
      </c>
      <c r="AM257" s="2" t="inlineStr">
        <is>
          <t>3</t>
        </is>
      </c>
      <c r="AN257" s="2" t="inlineStr">
        <is>
          <t/>
        </is>
      </c>
      <c r="AO257" t="inlineStr">
        <is>
          <t>lento tai lentosarja, jolla kuljetetaan matkustajia, rahtia ja/tai postia korvausta tai vuokraa vastaan</t>
        </is>
      </c>
      <c r="AP257" s="2" t="inlineStr">
        <is>
          <t>service aérien|
service de transport aérien</t>
        </is>
      </c>
      <c r="AQ257" s="2" t="inlineStr">
        <is>
          <t>3|
3</t>
        </is>
      </c>
      <c r="AR257" s="2" t="inlineStr">
        <is>
          <t xml:space="preserve">|
</t>
        </is>
      </c>
      <c r="AS257" t="inlineStr">
        <is>
          <t>tout service lié au transport aérien</t>
        </is>
      </c>
      <c r="AT257" s="2" t="inlineStr">
        <is>
          <t>aersheirbhís</t>
        </is>
      </c>
      <c r="AU257" s="2" t="inlineStr">
        <is>
          <t>3</t>
        </is>
      </c>
      <c r="AV257" s="2" t="inlineStr">
        <is>
          <t/>
        </is>
      </c>
      <c r="AW257" t="inlineStr">
        <is>
          <t>eitilt
 nó sraith eitiltí ina n-iompraítear paisinéirí, lasta agus/nó post ar luach
 saothair agus/nó ar fruiliú</t>
        </is>
      </c>
      <c r="AX257" s="2" t="inlineStr">
        <is>
          <t>usluga zračnog prijevoza</t>
        </is>
      </c>
      <c r="AY257" s="2" t="inlineStr">
        <is>
          <t>3</t>
        </is>
      </c>
      <c r="AZ257" s="2" t="inlineStr">
        <is>
          <t/>
        </is>
      </c>
      <c r="BA257" t="inlineStr">
        <is>
          <t>let ili niz
letova tijekom kojih se prevoze putnici, pošta i/ili teret za nadoknadu i/ili
najamninu</t>
        </is>
      </c>
      <c r="BB257" s="2" t="inlineStr">
        <is>
          <t>légi járat</t>
        </is>
      </c>
      <c r="BC257" s="2" t="inlineStr">
        <is>
          <t>4</t>
        </is>
      </c>
      <c r="BD257" s="2" t="inlineStr">
        <is>
          <t/>
        </is>
      </c>
      <c r="BE257" t="inlineStr">
        <is>
          <t>egy repülés vagy repülések sorozata, amely utasokat, árut és/vagy postai küldeményeket szállít díj és/vagy más térítés ellenében</t>
        </is>
      </c>
      <c r="BF257" s="2" t="inlineStr">
        <is>
          <t>servizio aereo</t>
        </is>
      </c>
      <c r="BG257" s="2" t="inlineStr">
        <is>
          <t>3</t>
        </is>
      </c>
      <c r="BH257" s="2" t="inlineStr">
        <is>
          <t/>
        </is>
      </c>
      <c r="BI257" t="inlineStr">
        <is>
          <t>volo o una serie di voli destinati al trasporto a titolo oneroso di passeggeri, di merci e/o di posta</t>
        </is>
      </c>
      <c r="BJ257" s="2" t="inlineStr">
        <is>
          <t>oro susisiekimo paslauga|
oro susisiekimas</t>
        </is>
      </c>
      <c r="BK257" s="2" t="inlineStr">
        <is>
          <t>3|
3</t>
        </is>
      </c>
      <c r="BL257" s="2" t="inlineStr">
        <is>
          <t xml:space="preserve">|
</t>
        </is>
      </c>
      <c r="BM257" t="inlineStr">
        <is>
          <t>keleivių, krovinių, bagažo ir (arba) pašto vežimas oru už atlygį ir (arba) samdos pagrindais</t>
        </is>
      </c>
      <c r="BN257" s="2" t="inlineStr">
        <is>
          <t>gaisa pārvadājums|
gaisa pārvadājumu pakalpojums</t>
        </is>
      </c>
      <c r="BO257" s="2" t="inlineStr">
        <is>
          <t>3|
2</t>
        </is>
      </c>
      <c r="BP257" s="2" t="inlineStr">
        <is>
          <t xml:space="preserve">|
</t>
        </is>
      </c>
      <c r="BQ257" t="inlineStr">
        <is>
          <t>&lt;p&gt;viens lidojums vai vairāki lidojumi, ko veic, par maksu un/vai par nomas maksu pārvadājot pasažierus, kravu un/vai pastu&lt;/p&gt;</t>
        </is>
      </c>
      <c r="BR257" s="2" t="inlineStr">
        <is>
          <t>servizz tal-ajru</t>
        </is>
      </c>
      <c r="BS257" s="2" t="inlineStr">
        <is>
          <t>3</t>
        </is>
      </c>
      <c r="BT257" s="2" t="inlineStr">
        <is>
          <t/>
        </is>
      </c>
      <c r="BU257" t="inlineStr">
        <is>
          <t>titjira jew serje ta’ titjiriet li jġorru passiġġieri, merkanzija u/jew posta bi ħlas jew kiri</t>
        </is>
      </c>
      <c r="BV257" s="2" t="inlineStr">
        <is>
          <t>luchtdienst</t>
        </is>
      </c>
      <c r="BW257" s="2" t="inlineStr">
        <is>
          <t>3</t>
        </is>
      </c>
      <c r="BX257" s="2" t="inlineStr">
        <is>
          <t/>
        </is>
      </c>
      <c r="BY257" t="inlineStr">
        <is>
          <t>vlucht
 of reeks vluchten waarop tegen betaling en/of als chartervlucht
 passagiers, vracht en/of post worden vervoerd</t>
        </is>
      </c>
      <c r="BZ257" s="2" t="inlineStr">
        <is>
          <t>przewozy lotnicze</t>
        </is>
      </c>
      <c r="CA257" s="2" t="inlineStr">
        <is>
          <t>3</t>
        </is>
      </c>
      <c r="CB257" s="2" t="inlineStr">
        <is>
          <t>preferred</t>
        </is>
      </c>
      <c r="CC257" t="inlineStr">
        <is>
          <t>Przewóz lotniczy oznacza lot albo serię lotów, w których przewozi się pasażerów, ładunki lub pocztę za wynagrodzeniem lub w ramach najmu</t>
        </is>
      </c>
      <c r="CD257" s="2" t="inlineStr">
        <is>
          <t>serviço aéreo</t>
        </is>
      </c>
      <c r="CE257" s="2" t="inlineStr">
        <is>
          <t>3</t>
        </is>
      </c>
      <c r="CF257" s="2" t="inlineStr">
        <is>
          <t/>
        </is>
      </c>
      <c r="CG257" t="inlineStr">
        <is>
          <t>Voo ou uma série de voos que transportem passageiros, carga e/ou correio mediante remuneração e/ou em execução de um contrato de fretamento.</t>
        </is>
      </c>
      <c r="CH257" s="2" t="inlineStr">
        <is>
          <t>serviciu aerian</t>
        </is>
      </c>
      <c r="CI257" s="2" t="inlineStr">
        <is>
          <t>3</t>
        </is>
      </c>
      <c r="CJ257" s="2" t="inlineStr">
        <is>
          <t/>
        </is>
      </c>
      <c r="CK257" t="inlineStr">
        <is>
          <t>un zbor sau o serie de zboruri pentru transportul de pasageri, de marfă 
și/sau de poștă, în schimbul unei remunerații și/sau sub formă de 
închiriere</t>
        </is>
      </c>
      <c r="CL257" s="2" t="inlineStr">
        <is>
          <t>letecká dopravná služba</t>
        </is>
      </c>
      <c r="CM257" s="2" t="inlineStr">
        <is>
          <t>3</t>
        </is>
      </c>
      <c r="CN257" s="2" t="inlineStr">
        <is>
          <t/>
        </is>
      </c>
      <c r="CO257" t="inlineStr">
        <is>
          <t>let alebo séria letov, pri ktorých sa prepravujú cestujúci, náklad a/alebo pošta za odplatu a/alebo v prenájme</t>
        </is>
      </c>
      <c r="CP257" s="2" t="inlineStr">
        <is>
          <t>zračni prevoz</t>
        </is>
      </c>
      <c r="CQ257" s="2" t="inlineStr">
        <is>
          <t>3</t>
        </is>
      </c>
      <c r="CR257" s="2" t="inlineStr">
        <is>
          <t/>
        </is>
      </c>
      <c r="CS257" t="inlineStr">
        <is>
          <t>let ali serija letov za prevoz potnikov, tovora in/ali poštnih pošiljk proti plačilu in/ali najemnini</t>
        </is>
      </c>
      <c r="CT257" s="2" t="inlineStr">
        <is>
          <t>lufttrafik</t>
        </is>
      </c>
      <c r="CU257" s="2" t="inlineStr">
        <is>
          <t>3</t>
        </is>
      </c>
      <c r="CV257" s="2" t="inlineStr">
        <is>
          <t/>
        </is>
      </c>
      <c r="CW257" t="inlineStr">
        <is>
          <t>flygning eller en serie flygningar för befordran av passagerare, gods och/eller post mot ersättning och/eller hyra</t>
        </is>
      </c>
    </row>
    <row r="258">
      <c r="A258" s="1" t="str">
        <f>HYPERLINK("https://iate.europa.eu/entry/result/1349049/all", "1349049")</f>
        <v>1349049</v>
      </c>
      <c r="B258" t="inlineStr">
        <is>
          <t>TRANSPORT</t>
        </is>
      </c>
      <c r="C258" t="inlineStr">
        <is>
          <t>TRANSPORT|air and space transport|air transport</t>
        </is>
      </c>
      <c r="D258" t="inlineStr">
        <is>
          <t>yes</t>
        </is>
      </c>
      <c r="E258" t="inlineStr">
        <is>
          <t/>
        </is>
      </c>
      <c r="F258" s="2" t="inlineStr">
        <is>
          <t>редовна въздушна линия</t>
        </is>
      </c>
      <c r="G258" s="2" t="inlineStr">
        <is>
          <t>3</t>
        </is>
      </c>
      <c r="H258" s="2" t="inlineStr">
        <is>
          <t/>
        </is>
      </c>
      <c r="I258" t="inlineStr">
        <is>
          <t>серия от полети, притежаващи всяка от следните характеристики: 
&lt;div&gt;
 а) за всяко пътническо място в полета и/или капацитет за транспорт на товари, и/или поща има възможност за индивидуално закупуване от масовия потребител (директно от въздушния превозвач или от неговите упълномощени представители);&lt;/div&gt; 
&lt;div&gt;
 б) извършва се така, че да обслужва въздушното движение между същите две или повече летища:&lt;/div&gt; 
&lt;div&gt;
 — съгласно обявено разписание; или&lt;/div&gt; 
&lt;div&gt;
 — чрез полети, които са толкова редовни или чести, че представляват установима систематична серия&lt;/div&gt;</t>
        </is>
      </c>
      <c r="J258" s="2" t="inlineStr">
        <is>
          <t>pravidelné letecké služby|
pravidelná letecká služba</t>
        </is>
      </c>
      <c r="K258" s="2" t="inlineStr">
        <is>
          <t>3|
3</t>
        </is>
      </c>
      <c r="L258" s="2" t="inlineStr">
        <is>
          <t xml:space="preserve">|
</t>
        </is>
      </c>
      <c r="M258" t="inlineStr">
        <is>
          <t>&lt;div&gt;
 soubor letů, z nichž každý má všechny tyto vlastnosti:&lt;/div&gt; 
&lt;div&gt;
 a) pro každý let jsou k dispozici místa nebo kapacita pro přepravu nákladu nebo poštovních zásilek pro individuální prodej veřejnosti buď přímo leteckým dopravcem, nebo jeho schválenými zástupci;&lt;/div&gt; 
&lt;div&gt;
 b) je provozován za účelem poskytování dopravy mezi dvěma nebo více stejnými letišti, buď:&lt;/div&gt; 
&lt;div&gt;
 — podle zveřejněného letového řádu, nebo&lt;/div&gt; 
&lt;div&gt;
 — s lety tak pravidelnými nebo četnými, že tvoří zřejmou systematickou řadu&lt;/div&gt;</t>
        </is>
      </c>
      <c r="N258" s="2" t="inlineStr">
        <is>
          <t>rutefart|
ruteflyvning|
planmæssig lufttrafik|
rutetrafik|
regelmæssig luftfart</t>
        </is>
      </c>
      <c r="O258" s="2" t="inlineStr">
        <is>
          <t>4|
3|
4|
4|
4</t>
        </is>
      </c>
      <c r="P258" s="2" t="inlineStr">
        <is>
          <t xml:space="preserve">|
|
|
|
</t>
        </is>
      </c>
      <c r="Q258" t="inlineStr">
        <is>
          <t>en række flyvninger, hvor der for hver flyvning udbydes pladser og/eller kapacitet til transport af fragt og/eller post til salg på individuel basis til offentligheden (enten direkte hos luftfartsselskabet eller hos dets autoriserede bureauer), og hvor flyvningerne gennemføres mellem de samme to eller flere lufthavne i henhold til en offentliggjort fartplan eller med en sådan regelmæssighed eller hyppighed, at der tydeligt er tale om en identificerbar systematisk række flyvninger</t>
        </is>
      </c>
      <c r="R258" s="2" t="inlineStr">
        <is>
          <t>Linienflugverkehr|
planmäßiger Flugdienst|
Fluglinienverkehr</t>
        </is>
      </c>
      <c r="S258" s="2" t="inlineStr">
        <is>
          <t>3|
3|
3</t>
        </is>
      </c>
      <c r="T258" s="2" t="inlineStr">
        <is>
          <t xml:space="preserve">|
|
</t>
        </is>
      </c>
      <c r="U258" t="inlineStr">
        <is>
          <t>Folge von Flügen mit folgenden Merkmalen: 
&lt;br&gt;i) Sie werden mit Luftfahrzeugen zur gewerblichen Beförderung von Fluggästen, Fracht und/oder Post durchgeführt, wobei für jeden Flug der Öffentlichkeit Sitzplätze zum Einzelkauf - entweder bei dem Luftfahrtunternehmen oder bei dessen bevollmächtigten Agenturen - angeboten werden; 
&lt;br&gt;ii) sie dienen der Beförderung zwischen zwei oder mehr Flughäfen entweder 
&lt;br&gt;1. nach einem veröffentlichten Flugplan oder 
&lt;br&gt;2. in Form von so regelmässigen oder häufigen Flügen, daß es sich erkennbar um eine systematische Folge von Flügen handelt</t>
        </is>
      </c>
      <c r="V258" s="2" t="inlineStr">
        <is>
          <t>τακτική αεροπορική γραμμή|
τακτική αεροπορική υπηρεσία</t>
        </is>
      </c>
      <c r="W258" s="2" t="inlineStr">
        <is>
          <t>3|
3</t>
        </is>
      </c>
      <c r="X258" s="2" t="inlineStr">
        <is>
          <t xml:space="preserve">|
</t>
        </is>
      </c>
      <c r="Y258" t="inlineStr">
        <is>
          <t>σειρά πτήσεων η οποία διαθέτει όλα τα ακόλουθα χαρακτηριστικά: 
&lt;div&gt;
 α) σε κάθε πτήση διατίθενται ατομικές θέσεις ή/και ικανότητα μεταφοράς φορτίου ή/και ταχυδρομείου προς πώληση στο κοινό (είτε απευθείας από τον αερομεταφορέα είτε από τους εξουσιοδοτημένους πράκτορές του)· &lt;/div&gt; 
&lt;div&gt;
 β) εκτελείται έτσι ώστε να εξυπηρετούνται οι μεταφορές μεταξύ δύο ή περισσότερων αερολιμένων: &lt;/div&gt; 
&lt;div&gt;
 — είτε με βάση δημοσιευμένο πίνακα δρομολογίων &lt;/div&gt; 
&lt;div&gt;
 — είτε με πτήσεις τόσο τακτικές ή συχνές ώστε να αποτελούν αναγνωρίσιμη προφανώς συστηματική σειρά·&lt;/div&gt;</t>
        </is>
      </c>
      <c r="Z258" s="2" t="inlineStr">
        <is>
          <t>scheduled service|
scheduled air service</t>
        </is>
      </c>
      <c r="AA258" s="2" t="inlineStr">
        <is>
          <t>3|
3</t>
        </is>
      </c>
      <c r="AB258" s="2" t="inlineStr">
        <is>
          <t xml:space="preserve">|
</t>
        </is>
      </c>
      <c r="AC258" t="inlineStr">
        <is>
          <t>commercial air service operated according to a
published timetable, or with such a regular frequency that it constitutes an
easily recognisable systematic series of flights</t>
        </is>
      </c>
      <c r="AD258" s="2" t="inlineStr">
        <is>
          <t>servicio aéreo regular</t>
        </is>
      </c>
      <c r="AE258" s="2" t="inlineStr">
        <is>
          <t>3</t>
        </is>
      </c>
      <c r="AF258" s="2" t="inlineStr">
        <is>
          <t/>
        </is>
      </c>
      <c r="AG258" t="inlineStr">
        <is>
          <t>&lt;div&gt;
 Serie de vuelos que reúnan todas las características siguientes: &lt;/div&gt; 
&lt;div&gt;
 a) en cada vuelo haya asientos o capacidad de carga disponibles para su adquisición de manera individual por el público (ya sea directamente a la compañía aérea o a través de sus agentes autorizados);&lt;/div&gt; 
&lt;div&gt;
 b) que esté organizado de suerte que garantice el tráfico entre los dos mismos o más aeropuertos:&lt;/div&gt; 
&lt;div&gt;
 — bien de acuerdo con un horario publicado, o&lt;/div&gt; 
&lt;div&gt;
 — bien con una regularidad o frecuencia tales que constituyan una serie sistemática evidente.&lt;/div&gt;</t>
        </is>
      </c>
      <c r="AH258" s="2" t="inlineStr">
        <is>
          <t>regulaarlennud</t>
        </is>
      </c>
      <c r="AI258" s="2" t="inlineStr">
        <is>
          <t>3</t>
        </is>
      </c>
      <c r="AJ258" s="2" t="inlineStr">
        <is>
          <t/>
        </is>
      </c>
      <c r="AK258" t="inlineStr">
        <is>
          <t>&lt;p&gt;lendude sari, millel on kõik järgmised tunnused:&lt;/p&gt; 
&lt;p&gt; a) igale lennule võib igaüks osta üksikkohti ja/või lasti ja/või posti veoteeniust kas otse lennuettevõtjalt või tema volitatud esindajatelt;&lt;/p&gt; 
&lt;p&gt; b) lennud toimuvad kahe või enama sama punkti vahel kas&lt;/p&gt; 
&lt;p&gt; — avaldatud sõiduplaani kohaselt või&lt;/p&gt; 
&lt;p&gt; — nii regulaarselt või sageli, et moodustavad ilmse süstemaatilise sarja &lt;/p&gt;</t>
        </is>
      </c>
      <c r="AL258" s="2" t="inlineStr">
        <is>
          <t>säännöllinen lentoliikenne|
reittiliikenne|
aikataulunmukainen lentoliikenne</t>
        </is>
      </c>
      <c r="AM258" s="2" t="inlineStr">
        <is>
          <t>3|
3|
3</t>
        </is>
      </c>
      <c r="AN258" s="2" t="inlineStr">
        <is>
          <t xml:space="preserve">|
|
</t>
        </is>
      </c>
      <c r="AO258" t="inlineStr">
        <is>
          <t>sellaisten lentojen sarja, joilla on kaikki seuraavat ominaisuudet: 
&lt;br&gt;a) kullakin lennolla on istuinpaikkoja ja/tai rahdin ja/tai postin kuljetuskapasiteettia, jotka ovat yleisön ostettavissa (joko suoraan lentoliikenteen harjoittajalta tai sen valtuutetuilta edustajilta); 
&lt;br&gt;b) lennon tarkoituksena on palvella samojen kahden tai useamman lentoaseman välistä liikennettä joko 
&lt;br&gt;— julkistetun aikataulun mukaisesti tai 
&lt;br&gt;— niin säännöllisesti tai toistuvasti, että se selvästikin on osa järjestelmällistä sarjaa</t>
        </is>
      </c>
      <c r="AP258" s="2" t="inlineStr">
        <is>
          <t>transport aérien régulier|
ligne régulière|
service aérien régulier</t>
        </is>
      </c>
      <c r="AQ258" s="2" t="inlineStr">
        <is>
          <t>3|
3|
3</t>
        </is>
      </c>
      <c r="AR258" s="2" t="inlineStr">
        <is>
          <t>|
|
preferred</t>
        </is>
      </c>
      <c r="AS258" t="inlineStr">
        <is>
          <t>service aérien commercial assuré selon un horaire publié ou dont la régularité et la fréquence sont telles qu’il
constitue une série de vols systématique aisément reconnaissable</t>
        </is>
      </c>
      <c r="AT258" s="2" t="inlineStr">
        <is>
          <t>aersheirbhís sceidealta</t>
        </is>
      </c>
      <c r="AU258" s="2" t="inlineStr">
        <is>
          <t>3</t>
        </is>
      </c>
      <c r="AV258" s="2" t="inlineStr">
        <is>
          <t/>
        </is>
      </c>
      <c r="AW258" t="inlineStr">
        <is>
          <t>sraith eitiltí a mbaineann na saintréithe seo a leanas go léir leo: &lt;br&gt; (a) ar gach eitilt bíonn suíocháin agus/nó toilleadh chun lasta a iompar agus/nó toilleadh chun post a iompar ar fáil ar féidir leis an bpobal iad a cheannach astu féin (go díreach ón aeriompróir nó óna ghníomhairí údaraithe); &lt;br&gt; (b) oibrítear í chun freastal ar thrácht idir an dá aerfort chéanna nó níos mó ná an dá aerfort céanna, cibé: &lt;br&gt; — de réir tráthchláir fhoilsithe; nó &lt;br&gt; — le heitiltí a bhíonn ann chomh rialta nó chomh minic sin gur léir gur sraith chórasach iad</t>
        </is>
      </c>
      <c r="AX258" s="2" t="inlineStr">
        <is>
          <t>redoviti zračni prijevoz</t>
        </is>
      </c>
      <c r="AY258" s="2" t="inlineStr">
        <is>
          <t>3</t>
        </is>
      </c>
      <c r="AZ258" s="2" t="inlineStr">
        <is>
          <t/>
        </is>
      </c>
      <c r="BA258" t="inlineStr">
        <is>
          <t>niz letova koji imaju sve sljedeće osobine: (a) na svakom letu su sjedala i/ili mogućnost prijevoza tereta i/ili poštanskih pošiljaka, dostupni javnosti za pojedinačnu kupnju (bilo izravno od zračnog prijevoznika ili od njegovih ovlaštenih zastupnika); (b) obavlja se tako da služi prometu između istih dviju ili više zračnih luka, bilo u skladu s objavljenim redom letenja ili letovima, koji su toliko redoviti ili česti da čine prepoznatljivu sustavnu seriju</t>
        </is>
      </c>
      <c r="BB258" s="2" t="inlineStr">
        <is>
          <t>menetrend szerinti légi járat</t>
        </is>
      </c>
      <c r="BC258" s="2" t="inlineStr">
        <is>
          <t>4</t>
        </is>
      </c>
      <c r="BD258" s="2" t="inlineStr">
        <is>
          <t/>
        </is>
      </c>
      <c r="BE258" t="inlineStr">
        <is>
          <t>azok a repüléssorozatok, amelyek az alábbi jellemzők összességével rendelkeznek: 
&lt;br&gt;a) minden repülés alkalmával az ülőhelyeket és vagy az áruk vagy postai küldemények szállítására vonatkozó kapacitást bárki egyénileg megvásárolhatja (közvetlenül a légi fuvarozótól vagy meghatalmazott ügynökeitől); 
&lt;br&gt;b) úgy működtetik, hogy ugyanazt a két vagy több repülőtér közötti forgalmat szolgálja ki, akár: 
&lt;br&gt;— közzétett menetrend alapján; vagy 
&lt;br&gt;— olyan rendszeres vagy gyakori repülésekkel, hogy azok felismerhetően rendszeres járatsorozatot képeznek;</t>
        </is>
      </c>
      <c r="BF258" s="2" t="inlineStr">
        <is>
          <t>servizio aereo di linea</t>
        </is>
      </c>
      <c r="BG258" s="2" t="inlineStr">
        <is>
          <t>3</t>
        </is>
      </c>
      <c r="BH258" s="2" t="inlineStr">
        <is>
          <t/>
        </is>
      </c>
      <c r="BI258" t="inlineStr">
        <is>
          <t>serie di voli che presenta tutte le seguenti caratteristiche: 
&lt;br&gt; a) su ogni volo sono messi a disposizione del pubblico posti e/o capacità di trasporto di merci e/o posta per acquisti individuali (direttamente dal vettore aereo o tramite i suoi agenti autorizzati); 
&lt;br&gt;b) i voli sono effettuati in modo da assicurare il collegamento tra i medesimi due o più aeroporti: 
&lt;br&gt;— in base a un orario pubblicato, oppure 
&lt;br&gt;— con regolarità o frequenza tali da costituire una serie sistematica evidente</t>
        </is>
      </c>
      <c r="BJ258" s="2" t="inlineStr">
        <is>
          <t>reguliarusis oro susisiekimas|
reguliariojo oro susisiekimo paslauga</t>
        </is>
      </c>
      <c r="BK258" s="2" t="inlineStr">
        <is>
          <t>3|
3</t>
        </is>
      </c>
      <c r="BL258" s="2" t="inlineStr">
        <is>
          <t xml:space="preserve">|
</t>
        </is>
      </c>
      <c r="BM258" t="inlineStr">
        <is>
          <t>visi skrydžiai, kuriais reguliariai, pagal paskelbtą tvarkaraštį, nustatytais maršrutais, mokamai vežami keleiviai, bagažas, kroviniai ir paštas</t>
        </is>
      </c>
      <c r="BN258" s="2" t="inlineStr">
        <is>
          <t>regulāru gaisa pārvadājumu pakalpojums|
regulāri gaisa pārvadājumi</t>
        </is>
      </c>
      <c r="BO258" s="2" t="inlineStr">
        <is>
          <t>2|
3</t>
        </is>
      </c>
      <c r="BP258" s="2" t="inlineStr">
        <is>
          <t xml:space="preserve">|
</t>
        </is>
      </c>
      <c r="BQ258" t="inlineStr">
        <is>
          <t>&lt;p&gt;lidojumu sērija, kam piemīt visas šīs pazīmes: &lt;/p&gt; 
&lt;p&gt;a) uz katru lidojumu ikviens (vai nu tieši no gaisa pārvadātāja, vai arī no tā pilnvarotajiem pārstāvjiem) var atsevišķi iegādāties vietas un/vai iespēju pārvadāt kravu un/vai pastu; &lt;/p&gt; 
&lt;p&gt;b) tos veic, lai apkalpotu satiksmi starp tām pašām divām vai vairākām lidostām: &lt;/p&gt; 
&lt;p&gt; - saskaņā ar publicētu satiksmes sarakstu, vai &lt;/p&gt; 
&lt;p&gt; - organizējot lidojumus tik regulāri vai bieži, ka tie veido atpazīstamu, sistemātisku lidojumu kopumu&lt;/p&gt;</t>
        </is>
      </c>
      <c r="BR258" s="2" t="inlineStr">
        <is>
          <t>servizz tal-ajru skedat</t>
        </is>
      </c>
      <c r="BS258" s="2" t="inlineStr">
        <is>
          <t>3</t>
        </is>
      </c>
      <c r="BT258" s="2" t="inlineStr">
        <is>
          <t/>
        </is>
      </c>
      <c r="BU258" t="inlineStr">
        <is>
          <t>serje ta' titjiriet bil-karatteristiki kollha li ġejjin: 
&lt;br&gt;(a) fuq kull titjira hemm disponibbli sits u/jew kapaċità għat-trasport ta' merkanzija u/jew posta għal xiri individwali jew pubbliku (jew direttament mingħand it-trasportatur tal-ajru inkella mingħand l-aġenti awtorizzati tiegħu; 
&lt;br&gt;(b) it-titjira tiġi operata sabiex isservi traffiku bejn l-istess żewġ ajruporti jew aktar, jew: 
&lt;br&gt; - skont skeda tal-ħin ippubblikata, jew 
&lt;br&gt;- b'titjiriet tant regolari jew frekwenti li jikkostitwixxu serje sistematika rikonoxxibbli</t>
        </is>
      </c>
      <c r="BV258" s="2" t="inlineStr">
        <is>
          <t>geregelde luchtdienst</t>
        </is>
      </c>
      <c r="BW258" s="2" t="inlineStr">
        <is>
          <t>3</t>
        </is>
      </c>
      <c r="BX258" s="2" t="inlineStr">
        <is>
          <t/>
        </is>
      </c>
      <c r="BY258" t="inlineStr">
        <is>
          <t>reeks vluchten die elk alle volgende kenmerken bezitten: 
&lt;br&gt; a) voor elke vlucht kunnen door het publiek individueel plaatsen en/of vervoerscapaciteit voor vracht en/of post worden gekocht (rechtstreeks van de luchtvaartmaatschappij of via haar erkende agenten); 
&lt;br&gt; b) zij worden uitgevoerd om het vervoer tussen dezelfde twee of meer luchthavens te verzorgen: 
&lt;br&gt; — hetzij volgens een gepubliceerde dienstregeling; of 
&lt;br&gt; — hetzij met een zodanige regelmaat of frequentie dat zij duidelijk een systematische reeks vormen</t>
        </is>
      </c>
      <c r="BZ258" s="2" t="inlineStr">
        <is>
          <t>regularny przewóz lotniczy</t>
        </is>
      </c>
      <c r="CA258" s="2" t="inlineStr">
        <is>
          <t>3</t>
        </is>
      </c>
      <c r="CB258" s="2" t="inlineStr">
        <is>
          <t/>
        </is>
      </c>
      <c r="CC258" t="inlineStr">
        <is>
          <t>przewóz lotniczy, jeżeli w każdym locie miejsca w statkach powietrznych przeznaczone do przewozu pasażerów, bagażu, towarów lub poczty są publicznie oferowane do nabycia, a przewóz jest wykonywany między tymi samymi punktami według opublikowanego rozkładu lotów albo w stałych odstępach czasu lub z częstotliwością wskazującą na regularność lotów</t>
        </is>
      </c>
      <c r="CD258" s="2" t="inlineStr">
        <is>
          <t>serviço aéreo regular</t>
        </is>
      </c>
      <c r="CE258" s="2" t="inlineStr">
        <is>
          <t>3</t>
        </is>
      </c>
      <c r="CF258" s="2" t="inlineStr">
        <is>
          <t/>
        </is>
      </c>
      <c r="CG258" t="inlineStr">
        <is>
          <t>Uma série de voos que reúna todas as características seguintes: 
&lt;br&gt;1) Existirem em cada voo lugares e/ou capacidade de transporte de carga e/ou de correio disponíveis para aquisição individual pelo público (diretamente na transportadora aérea ou nos seus agentes autorizados); 
&lt;br&gt;2) Ser explorada de modo a assegurar o tráfego entre os mesmos dois ou mais aeroportos: 
&lt;br&gt;a) Quer de acordo com um horário publicado; 
&lt;br&gt;b) Quer mediante voos que, pela sua regularidade ou frequência, constituam, de forma patente, uma série sistemática.</t>
        </is>
      </c>
      <c r="CH258" s="2" t="inlineStr">
        <is>
          <t>serviciu aerian regulat</t>
        </is>
      </c>
      <c r="CI258" s="2" t="inlineStr">
        <is>
          <t>3</t>
        </is>
      </c>
      <c r="CJ258" s="2" t="inlineStr">
        <is>
          <t/>
        </is>
      </c>
      <c r="CK258" t="inlineStr">
        <is>
          <t>zbor care prezintă toate caracteristicile următoare:(a) la fiecare zbor sunt puse la dispoziția publicului, pentru achiziționare individuală (fie direct de la transportatorul aerian, fie de la agenții săi autorizați), locuri și/sau capacitate de transport de marfă și/sau poștă;(b) este operat astfel încât să deservească traficul între aceleași două sau mai multe aeroporturi:- fie conform unui orar publicat; sau- cu o astfel de regularitate sau frecvență a zborurilor încât să constituie o serie sistematică evidentă;</t>
        </is>
      </c>
      <c r="CL258" s="2" t="inlineStr">
        <is>
          <t>pravidelná letecká dopravná služba</t>
        </is>
      </c>
      <c r="CM258" s="2" t="inlineStr">
        <is>
          <t>3</t>
        </is>
      </c>
      <c r="CN258" s="2" t="inlineStr">
        <is>
          <t/>
        </is>
      </c>
      <c r="CO258" t="inlineStr">
        <is>
          <t>&lt;p&gt;séria letov so všetkými týmito charakteristikami:&lt;/p&gt; 
&lt;p&gt; a) pri každom lete je každé sedadlo lietadla a/alebo kapacita na prepravu nákladu a/alebo pošty verejnosti k dispozícii na individuálny nákup (priamo od leteckého dopravcu alebo od jeho oprávnených zástupcov);&lt;/p&gt; 
&lt;p&gt;b) slúži na prepravu medzi dvoma alebo viacerými letiskami buď:&lt;/p&gt; 
&lt;p&gt;— podľa zverejneného letového poriadku, alebo&lt;/p&gt; 
&lt;p&gt;— letmi takými pravidelnými alebo frekventovanými, že vytvárajú zrejmé systematické série letov;&lt;/p&gt;</t>
        </is>
      </c>
      <c r="CP258" s="2" t="inlineStr">
        <is>
          <t>redni zračni prevoz</t>
        </is>
      </c>
      <c r="CQ258" s="2" t="inlineStr">
        <is>
          <t>3</t>
        </is>
      </c>
      <c r="CR258" s="2" t="inlineStr">
        <is>
          <t/>
        </is>
      </c>
      <c r="CS258" t="inlineStr">
        <is>
          <t>&lt;div&gt;
 zaporedje letov z naslednjimi značilnostmi:&lt;/div&gt; 
&lt;div&gt;
 (a) na vsakem letu so sedeži in/ali zmogljivost prevoza tovora in/ali pošte javnosti na voljo za individualen nakup (bodisi neposredno od letalskega prevoznika bodisi od njegovih pooblaščenih zastopnikov);&lt;/div&gt; 
&lt;div&gt;
 (b) | opravlja se tako, da zagotavlja prevoz med istima dvema ali med več letališči:&lt;/div&gt; 
&lt;div&gt;
 — bodisi v skladu z objavljenim voznim redom&lt;/div&gt; 
&lt;div&gt;
 — bodisi z leti, ki so tako redni ali pogosti, da tvorijo prepoznavno sistematično zaporedje&lt;/div&gt;</t>
        </is>
      </c>
      <c r="CT258" s="2" t="inlineStr">
        <is>
          <t>regelbunden lufttrafik|
reguljär lufttransport|
linjefart</t>
        </is>
      </c>
      <c r="CU258" s="2" t="inlineStr">
        <is>
          <t>3|
2|
3</t>
        </is>
      </c>
      <c r="CV258" s="2" t="inlineStr">
        <is>
          <t xml:space="preserve">|
|
</t>
        </is>
      </c>
      <c r="CW258" t="inlineStr">
        <is>
          <t>serie flygningar där varje flygning uppfyller kriterierna 
&lt;br&gt;a) att det på varje flygning finns platser och/eller kapacitet att transportera gods och/eller post som allmänheten kan köpa på individuell basis (antingen direkt av lufttrafikföretaget eller av godkända agenter), 
&lt;br&gt;b) den bedrivs så att den betjänar trafiken mellan samma flygplatser, två eller flera, antingen 
&lt;br&gt;— enligt en offentliggjord tidtabell, eller 
&lt;br&gt;— med flygningar som är så regelbundna eller täta att de utgör en tydlig och planmässig serie,</t>
        </is>
      </c>
    </row>
    <row r="259">
      <c r="A259" s="1" t="str">
        <f>HYPERLINK("https://iate.europa.eu/entry/result/754703/all", "754703")</f>
        <v>754703</v>
      </c>
      <c r="B259" t="inlineStr">
        <is>
          <t>EDUCATION AND COMMUNICATIONS;INDUSTRY</t>
        </is>
      </c>
      <c r="C259" t="inlineStr">
        <is>
          <t>EDUCATION AND COMMUNICATIONS|information technology and data processing;INDUSTRY|electronics and electrical engineering</t>
        </is>
      </c>
      <c r="D259" t="inlineStr">
        <is>
          <t>yes</t>
        </is>
      </c>
      <c r="E259" t="inlineStr">
        <is>
          <t/>
        </is>
      </c>
      <c r="F259" s="2" t="inlineStr">
        <is>
          <t>карта с чип|
смарт карта</t>
        </is>
      </c>
      <c r="G259" s="2" t="inlineStr">
        <is>
          <t>3|
3</t>
        </is>
      </c>
      <c r="H259" s="2" t="inlineStr">
        <is>
          <t xml:space="preserve">preferred|
</t>
        </is>
      </c>
      <c r="I259" t="inlineStr">
        <is>
          <t>пластмасово устройство с вграден компютърен чип, което е в състояние да запаметява данни и да ги изпраща по електронен път до съвместими компютърни системи</t>
        </is>
      </c>
      <c r="J259" s="2" t="inlineStr">
        <is>
          <t>karta s integrovaným obvodem|
čipová karta|
ICC|
karta s mikroobvodem|
chytrá karta</t>
        </is>
      </c>
      <c r="K259" s="2" t="inlineStr">
        <is>
          <t>3|
3|
3|
3|
3</t>
        </is>
      </c>
      <c r="L259" s="2" t="inlineStr">
        <is>
          <t xml:space="preserve">|
|
|
|
</t>
        </is>
      </c>
      <c r="M259" t="inlineStr">
        <is>
          <t>karta, která má v sobě zabudovaný jeden nebo více elektronických integrovaných obvodů ve formě čipu</t>
        </is>
      </c>
      <c r="N259" s="2" t="inlineStr">
        <is>
          <t>chipkort|
smartcard|
smartkort|
intelligent kort</t>
        </is>
      </c>
      <c r="O259" s="2" t="inlineStr">
        <is>
          <t>3|
3|
3|
3</t>
        </is>
      </c>
      <c r="P259" s="2" t="inlineStr">
        <is>
          <t xml:space="preserve">|
|
|
</t>
        </is>
      </c>
      <c r="Q259" t="inlineStr">
        <is>
          <t>plastickort på størrelse med et kreditkort med indbyggede aktive elektroniske komponenter. Et smartcard kan indeholde et elektronisk lager, hvor indholdet kan ændres ved overskrivning, når kortet anvendes i en maskine. Nogle kort indeholder desuden en mikroprocessor, der vha. et indbygget program kan reagere mere betinget og individuelt ved anvendelse i maskiner</t>
        </is>
      </c>
      <c r="R259" s="2" t="inlineStr">
        <is>
          <t>Chipkarte|
Smart Card</t>
        </is>
      </c>
      <c r="S259" s="2" t="inlineStr">
        <is>
          <t>3|
3</t>
        </is>
      </c>
      <c r="T259" s="2" t="inlineStr">
        <is>
          <t xml:space="preserve">|
</t>
        </is>
      </c>
      <c r="U259" t="inlineStr">
        <is>
          <t>spezielle Plastikkarte zur Durchführung von Chip- und Magnetstreifentransaktionen mit einem in den Kartenkörper integrierten Schaltkreis (eingebauter Chip), der eine Hardware-Logik, einen Speicher oder einen Mikroprozessor (Microcontroller) enthält; sie wird durch direkten physischen Kontakt oder mit Hilfe einer kontaktlosen elektromagnetischen Schnittstelle an ein Lesegerät angeschlossen</t>
        </is>
      </c>
      <c r="V259" s="2" t="inlineStr">
        <is>
          <t>έξυπνη κάρτα</t>
        </is>
      </c>
      <c r="W259" s="2" t="inlineStr">
        <is>
          <t>3</t>
        </is>
      </c>
      <c r="X259" s="2" t="inlineStr">
        <is>
          <t/>
        </is>
      </c>
      <c r="Y259" t="inlineStr">
        <is>
          <t>Κάρτα κυκλώματος με ενσωματωμένη λογική ή υλικολογισμικό που της δίνει κάποια ικανότητα ανεξάρτητης λήψης αποφάσεων.</t>
        </is>
      </c>
      <c r="Z259" s="2" t="inlineStr">
        <is>
          <t>integrated circuit card|
microcircuit card|
smart card|
Chip Card|
chip card|
ICC|
Integrated Circuit Card</t>
        </is>
      </c>
      <c r="AA259" s="2" t="inlineStr">
        <is>
          <t>3|
3|
3|
1|
3|
3|
1</t>
        </is>
      </c>
      <c r="AB259" s="2" t="inlineStr">
        <is>
          <t xml:space="preserve">|
|
|
|
|
|
</t>
        </is>
      </c>
      <c r="AC259" t="inlineStr">
        <is>
          <t>"compact, thin card with embedded data, typically resembling a plastic credit card, which may contain a microprocessor, memory or both"</t>
        </is>
      </c>
      <c r="AD259" s="2" t="inlineStr">
        <is>
          <t>tarjeta inteligente</t>
        </is>
      </c>
      <c r="AE259" s="2" t="inlineStr">
        <is>
          <t>3</t>
        </is>
      </c>
      <c r="AF259" s="2" t="inlineStr">
        <is>
          <t/>
        </is>
      </c>
      <c r="AG259" t="inlineStr">
        <is>
          <t>Tarjeta -generalmente de plástico- de dimensiones reducidas y normalizadas en la que se coloca uno o más chips semiconductores de silicio. La tarjeta inteligente, a diferencia de la de banda magnética, es un elemento activo de seguridad, es decir, la propia tarjeta evita su manipulación verificando la identidad y los derechos de acceso.&lt;br&gt;El chip puede tener dos categorías: puede ser un poderoso microprocesador o actuar como un chip de memoria.&lt;br&gt;El chip de silicio tiene tres funciones principales:&lt;br&gt;a) almacenamiento de datos.&lt;br&gt;b) seguridad en la información.&lt;br&gt;c) procesamiento de datos.&lt;br&gt;La ISO ha definido a las tarjetas inteligentes formalmente con el estándar 7816.</t>
        </is>
      </c>
      <c r="AH259" s="2" t="inlineStr">
        <is>
          <t>kiipkaart</t>
        </is>
      </c>
      <c r="AI259" s="2" t="inlineStr">
        <is>
          <t>3</t>
        </is>
      </c>
      <c r="AJ259" s="2" t="inlineStr">
        <is>
          <t/>
        </is>
      </c>
      <c r="AK259" t="inlineStr">
        <is>
          <t>krediitkaardisuurune plastikkaart, mille sees on mikrokiip. Kiip võib olla kas sisseehitatud mäluga protsessor või mitteprogrammeeritava loogikaga mälukiip. Kaardilugemisseade saab kaardiga ühenduse kas elektriliste kontaktide kaudu (näit. GSM mobiiltelefoni sees olev SIM-kaart) või elektromagnetilise liidese abil (näit. elektrooniliste ukselukkude avamise kaardid või telefonikaardid).</t>
        </is>
      </c>
      <c r="AL259" s="2" t="inlineStr">
        <is>
          <t>älykortti|
toimikortti|
sirukortti</t>
        </is>
      </c>
      <c r="AM259" s="2" t="inlineStr">
        <is>
          <t>3|
3|
2</t>
        </is>
      </c>
      <c r="AN259" s="2" t="inlineStr">
        <is>
          <t xml:space="preserve">|
|
</t>
        </is>
      </c>
      <c r="AO259" t="inlineStr">
        <is>
          <t>"mikrosuorittimen ja muistia sisältävä tietokortti"</t>
        </is>
      </c>
      <c r="AP259" s="2" t="inlineStr">
        <is>
          <t>carte à puce</t>
        </is>
      </c>
      <c r="AQ259" s="2" t="inlineStr">
        <is>
          <t>3</t>
        </is>
      </c>
      <c r="AR259" s="2" t="inlineStr">
        <is>
          <t/>
        </is>
      </c>
      <c r="AS259" t="inlineStr">
        <is>
          <t>Carte en plastique, d'un format généralement normalisé, dotée de microcircuits pouvant contenir une simple mémoire ou un microprocesseur programmable.</t>
        </is>
      </c>
      <c r="AT259" s="2" t="inlineStr">
        <is>
          <t>cárta cliste</t>
        </is>
      </c>
      <c r="AU259" s="2" t="inlineStr">
        <is>
          <t>3</t>
        </is>
      </c>
      <c r="AV259" s="2" t="inlineStr">
        <is>
          <t/>
        </is>
      </c>
      <c r="AW259" t="inlineStr">
        <is>
          <t/>
        </is>
      </c>
      <c r="AX259" t="inlineStr">
        <is>
          <t/>
        </is>
      </c>
      <c r="AY259" t="inlineStr">
        <is>
          <t/>
        </is>
      </c>
      <c r="AZ259" t="inlineStr">
        <is>
          <t/>
        </is>
      </c>
      <c r="BA259" t="inlineStr">
        <is>
          <t/>
        </is>
      </c>
      <c r="BB259" s="2" t="inlineStr">
        <is>
          <t>intelligens kártya</t>
        </is>
      </c>
      <c r="BC259" s="2" t="inlineStr">
        <is>
          <t>4</t>
        </is>
      </c>
      <c r="BD259" s="2" t="inlineStr">
        <is>
          <t/>
        </is>
      </c>
      <c r="BE259" t="inlineStr">
        <is>
          <t>beépített számítógépes chippel rendelkező műanyag eszköz, amely adattárolásra és az adatok kompatibilis számítógépes rendszerekhez való elektronikus továbbítására alkalmas</t>
        </is>
      </c>
      <c r="BF259" s="2" t="inlineStr">
        <is>
          <t>smart card|
carta intelligente|
carta a microcircuito</t>
        </is>
      </c>
      <c r="BG259" s="2" t="inlineStr">
        <is>
          <t>4|
4|
3</t>
        </is>
      </c>
      <c r="BH259" s="2" t="inlineStr">
        <is>
          <t xml:space="preserve">|
|
</t>
        </is>
      </c>
      <c r="BI259" t="inlineStr">
        <is>
          <t>dispositivo simile a una carta di credito nel quale è incorporato un microchip in grado di memorizzare ed elaborare un elevato numero di dati in condizioni di sicurezza</t>
        </is>
      </c>
      <c r="BJ259" s="2" t="inlineStr">
        <is>
          <t>lustinė kortelė</t>
        </is>
      </c>
      <c r="BK259" s="2" t="inlineStr">
        <is>
          <t>4</t>
        </is>
      </c>
      <c r="BL259" s="2" t="inlineStr">
        <is>
          <t/>
        </is>
      </c>
      <c r="BM259" t="inlineStr">
        <is>
          <t>nedidelė (maždaug mokėjimo kortelės dydžio) kortelė, turinti mikroprocesorių ir galinti laikyti kriptografinę informaciją (pvz., privatųjį raktą, liudijimus) ir atlikti šifravimo operacijas</t>
        </is>
      </c>
      <c r="BN259" s="2" t="inlineStr">
        <is>
          <t>mikroshēmas karte|
viedkarte</t>
        </is>
      </c>
      <c r="BO259" s="2" t="inlineStr">
        <is>
          <t>2|
2</t>
        </is>
      </c>
      <c r="BP259" s="2" t="inlineStr">
        <is>
          <t xml:space="preserve">|
</t>
        </is>
      </c>
      <c r="BQ259" t="inlineStr">
        <is>
          <t>Viedkarte ir plastmasas karte ar iebūvētu atmiņu un mikroprocesoru, ko var izmantot lietotāju identificēšanai, lai tie varētu veikt zināmas darbības (piemēram, naudas pārvedumus)</t>
        </is>
      </c>
      <c r="BR259" s="2" t="inlineStr">
        <is>
          <t>kard intelliġenti|
karta b'ċirkwit integrat|
smart card|
kard b'mikroċirkwit|
kard b'ċirkwit integrat</t>
        </is>
      </c>
      <c r="BS259" s="2" t="inlineStr">
        <is>
          <t>3|
3|
3|
3|
3</t>
        </is>
      </c>
      <c r="BT259" s="2" t="inlineStr">
        <is>
          <t>|
admitted|
|
|
preferred</t>
        </is>
      </c>
      <c r="BU259" t="inlineStr">
        <is>
          <t>apparat tal-plastik b’ċippa tal-kompjuter integrata li kapaċi taħżen id-data u tittrażmettiha elettronikament lil sistemi kompatibbli tal-kompjuter</t>
        </is>
      </c>
      <c r="BV259" s="2" t="inlineStr">
        <is>
          <t>chipkaart|
chipcard|
slimme kaart|
smartcard</t>
        </is>
      </c>
      <c r="BW259" s="2" t="inlineStr">
        <is>
          <t>3|
3|
3|
3</t>
        </is>
      </c>
      <c r="BX259" s="2" t="inlineStr">
        <is>
          <t xml:space="preserve">|
|
|
</t>
        </is>
      </c>
      <c r="BY259" t="inlineStr">
        <is>
          <t>"Verzamelnaam voor plastic kaarten van het formaat van een bankpasje, met daarop de nodige 'intelligente' elektronica: één microprocessor, geheugen om iets voor langere tijd in op te slaan (zogenoemd EPROM of EEPROM), werkgeheugen (RAM) en ingebouwde software (ROM)."</t>
        </is>
      </c>
      <c r="BZ259" s="2" t="inlineStr">
        <is>
          <t>karta inteligentna|
karta chipowa|
karta elektroniczna</t>
        </is>
      </c>
      <c r="CA259" s="2" t="inlineStr">
        <is>
          <t>2|
2|
3</t>
        </is>
      </c>
      <c r="CB259" s="2" t="inlineStr">
        <is>
          <t xml:space="preserve">|
|
</t>
        </is>
      </c>
      <c r="CC259" t="inlineStr">
        <is>
          <t>karta plastikowa wyposażona w pamięć i/lub mikroprocesor. Elementy te służą do składowania i przetwarzania danych w formie cyfrowej. Zalicza się do nich również karty wyposażone w samą pamięć, bez mikroprocesora. Karty takie mogą przechowywać informacje, lecz nie są w stanie ich przetwarzać.</t>
        </is>
      </c>
      <c r="CD259" s="2" t="inlineStr">
        <is>
          <t>cartão inteligente|
cartão com circuito integrado</t>
        </is>
      </c>
      <c r="CE259" s="2" t="inlineStr">
        <is>
          <t>4|
4</t>
        </is>
      </c>
      <c r="CF259" s="2" t="inlineStr">
        <is>
          <t xml:space="preserve">|
</t>
        </is>
      </c>
      <c r="CG259" t="inlineStr">
        <is>
          <t>Cartão de plástico, de dimensão reduzida e normalizada (tipo cartão de crédito), securizado e provido de um microprocessador que permite acrescentar, suprimir ou modificar a informação contida no cartão, ou de uma mera pastilha de memória, capaz de realizar apenas uma operação pré-definida.&lt;br&gt;Os cartões inteligentes podem ser utilizados nomeadamente como cartões de pagamento, de identificação, ou de armazenamento de dados pessoais de diversa índole.</t>
        </is>
      </c>
      <c r="CH259" s="2" t="inlineStr">
        <is>
          <t>card inteligent</t>
        </is>
      </c>
      <c r="CI259" s="2" t="inlineStr">
        <is>
          <t>3</t>
        </is>
      </c>
      <c r="CJ259" s="2" t="inlineStr">
        <is>
          <t/>
        </is>
      </c>
      <c r="CK259" t="inlineStr">
        <is>
          <t>Expresia „carduri inteligente” se referă la cardurile care conțin încorporate în masa lor unul sau mai multe circuite integrate electronice(un microprocesor, o memorie cu acces aleatoriu (RAM) sau o memorie numai pentru citire (ROM) sub formă de cipuri.</t>
        </is>
      </c>
      <c r="CL259" s="2" t="inlineStr">
        <is>
          <t>čipová karta|
karta s integrovaným obvodom|
ICC|
inteligentná karta</t>
        </is>
      </c>
      <c r="CM259" s="2" t="inlineStr">
        <is>
          <t>3|
3|
3|
3</t>
        </is>
      </c>
      <c r="CN259" s="2" t="inlineStr">
        <is>
          <t xml:space="preserve">|
|
|
</t>
        </is>
      </c>
      <c r="CO259" t="inlineStr">
        <is>
          <t>obyčajne plastová karta so zabudovaným čipom používaná napr. ako platobná karta</t>
        </is>
      </c>
      <c r="CP259" s="2" t="inlineStr">
        <is>
          <t>čipna kartica|
pametna kartica</t>
        </is>
      </c>
      <c r="CQ259" s="2" t="inlineStr">
        <is>
          <t>3|
4</t>
        </is>
      </c>
      <c r="CR259" s="2" t="inlineStr">
        <is>
          <t xml:space="preserve">|
</t>
        </is>
      </c>
      <c r="CS259" t="inlineStr">
        <is>
          <t>Plastična kartica z vdelanim integriranim vezjem za hranjenje informacij. Pametne kartice so na videz podobne kreditnim karticam, vendar imajo lahko poleg pomnilnika tudi mikroprocesor. Med drugim jih uporabljajo v zdravstvu, vojski in v komercialnih sistemih za uporabo digitalnega denarja ter za varno shranjevanje in generiranje ključev v šifrirnih sistemih.</t>
        </is>
      </c>
      <c r="CT259" s="2" t="inlineStr">
        <is>
          <t>smartkort</t>
        </is>
      </c>
      <c r="CU259" s="2" t="inlineStr">
        <is>
          <t>3</t>
        </is>
      </c>
      <c r="CV259" s="2" t="inlineStr">
        <is>
          <t/>
        </is>
      </c>
      <c r="CW259" t="inlineStr">
        <is>
          <t>"smartkort: plastkort med mikrochips som kan ersätta en plånbok med innehåll och som därför kan betraktas som en elektronisk plånbok."</t>
        </is>
      </c>
    </row>
    <row r="260">
      <c r="A260" s="1" t="str">
        <f>HYPERLINK("https://iate.europa.eu/entry/result/3576294/all", "3576294")</f>
        <v>3576294</v>
      </c>
      <c r="B260" t="inlineStr">
        <is>
          <t>INTERNATIONAL RELATIONS;SOCIAL QUESTIONS</t>
        </is>
      </c>
      <c r="C260" t="inlineStr">
        <is>
          <t>INTERNATIONAL RELATIONS|international balance|international security;SOCIAL QUESTIONS|migration</t>
        </is>
      </c>
      <c r="D260" t="inlineStr">
        <is>
          <t>yes</t>
        </is>
      </c>
      <c r="E260" t="inlineStr">
        <is>
          <t/>
        </is>
      </c>
      <c r="F260" s="2" t="inlineStr">
        <is>
          <t>национално звено на ETIAS</t>
        </is>
      </c>
      <c r="G260" s="2" t="inlineStr">
        <is>
          <t>3</t>
        </is>
      </c>
      <c r="H260" s="2" t="inlineStr">
        <is>
          <t/>
        </is>
      </c>
      <c r="I260" t="inlineStr">
        <is>
          <t>оперативно звено на ниво държава членка, което отговаря за разглеждането и вземането на решения по заявления, отхвърлени от процеса на автоматична обработка от централното звено на ETIAS, за решенията за издаване на разрешения за пътуване с ограничена териториална валидност, както и за отмяната и отнемането на разрешения за пътуване</t>
        </is>
      </c>
      <c r="J260" s="2" t="inlineStr">
        <is>
          <t>národní jednotka ETIAS</t>
        </is>
      </c>
      <c r="K260" s="2" t="inlineStr">
        <is>
          <t>3</t>
        </is>
      </c>
      <c r="L260" s="2" t="inlineStr">
        <is>
          <t/>
        </is>
      </c>
      <c r="M260" t="inlineStr">
        <is>
          <t>jednotka v rámci systému ETIAS odpovědná za posuzování žádostí a rozhodnutí o tom, zda cestovní povolení vydat, zamítnout žádost o ně, prohlásit je za neplatné nebo zrušit</t>
        </is>
      </c>
      <c r="N260" s="2" t="inlineStr">
        <is>
          <t>national ETIAS-enhed</t>
        </is>
      </c>
      <c r="O260" s="2" t="inlineStr">
        <is>
          <t>4</t>
        </is>
      </c>
      <c r="P260" s="2" t="inlineStr">
        <is>
          <t/>
        </is>
      </c>
      <c r="Q260" t="inlineStr">
        <is>
          <t>en enhed under EU-systemet vedrørende rejseinformation og rejsetilladelse, som oprettes i hver enkelt medlemsstat, og som efter et afslag på en ansøgning om rejsetilladelse under den automatiske behandling i det centrale ETIAS-system og den efterfølgende behandling i den centrale ETIAS-enhed er ansvarlig for at træffe afgørelse om at give afslag på eller udstede rejsetilladelser</t>
        </is>
      </c>
      <c r="R260" s="2" t="inlineStr">
        <is>
          <t>nationale ETIAS-Stelle</t>
        </is>
      </c>
      <c r="S260" s="2" t="inlineStr">
        <is>
          <t>3</t>
        </is>
      </c>
      <c r="T260" s="2" t="inlineStr">
        <is>
          <t/>
        </is>
      </c>
      <c r="U260" t="inlineStr">
        <is>
          <t>Stelle im jeweiligen Mitgliedstaat, die dafür verantwortlich ist, die Anträge auf Erteilung einer Reisegenehmigung zu prüfen, die ihnen im Rahmen des automatischen Verfahrens zugehen, und darüber zu entscheiden</t>
        </is>
      </c>
      <c r="V260" s="2" t="inlineStr">
        <is>
          <t>εθνική μονάδα ETIAS</t>
        </is>
      </c>
      <c r="W260" s="2" t="inlineStr">
        <is>
          <t>3</t>
        </is>
      </c>
      <c r="X260" s="2" t="inlineStr">
        <is>
          <t/>
        </is>
      </c>
      <c r="Y260" t="inlineStr">
        <is>
          <t>Η μονάδα του κράτους μέλους που είναι υπεύθυνη για την εξέταση αιτήσεων και τη λήψη αποφάσεων σχετικά με την έκδοση ή όχι, την ακύρωση ή την ανάκληση αδειών ταξιδιού.</t>
        </is>
      </c>
      <c r="Z260" s="2" t="inlineStr">
        <is>
          <t>ETIAS National Unit</t>
        </is>
      </c>
      <c r="AA260" s="2" t="inlineStr">
        <is>
          <t>3</t>
        </is>
      </c>
      <c r="AB260" s="2" t="inlineStr">
        <is>
          <t/>
        </is>
      </c>
      <c r="AC260" t="inlineStr">
        <is>
          <t>unit operating 24/7 established in the framework of the European Travel Information and Authorisation System (ETIAS) in each Member State with the primary responsibility of conducting the risk assessment and deciding on travel authorisation for applications rejected by the automated application process, as well as providing applicants with information regarding the procedure to be followed in the event of an appeal</t>
        </is>
      </c>
      <c r="AD260" s="2" t="inlineStr">
        <is>
          <t>unidad nacional del SEIAV</t>
        </is>
      </c>
      <c r="AE260" s="2" t="inlineStr">
        <is>
          <t>3</t>
        </is>
      </c>
      <c r="AF260" s="2" t="inlineStr">
        <is>
          <t/>
        </is>
      </c>
      <c r="AG260" t="inlineStr">
        <is>
          <t>Autoridad competente, designada por cada Estado miembro, que constituye la parte nacional de la estructura del Sistema Europeo de Información y Autorización de Viajes (SEIAV).
&lt;br&gt;Entre sus principales funciones figuran:
&lt;p&gt;- examinar y decidir sobre las solicitudes de autorización de viaje que hayan sido denegadas por el sistema de tratamiento automatizado y cuya tramitación manual haya iniciado ya la unidad central del SEIAV&lt;/p&gt;
&lt;p&gt;- informar al interesado sobre el procedimiento que debe seguir para recurrir una decisión denegatoria.&lt;/p&gt;</t>
        </is>
      </c>
      <c r="AH260" s="2" t="inlineStr">
        <is>
          <t>ETIASe riiklik üksus</t>
        </is>
      </c>
      <c r="AI260" s="2" t="inlineStr">
        <is>
          <t>3</t>
        </is>
      </c>
      <c r="AJ260" s="2" t="inlineStr">
        <is>
          <t/>
        </is>
      </c>
      <c r="AK260" t="inlineStr">
        <is>
          <t>&lt;i&gt;ELi reisiinfo ja -lubade süsteemi (ETIAS)&lt;/i&gt; [&lt;a href="/entry/result/3568915/all" id="ENTRY_TO_ENTRY_CONVERTER" target="_blank"&gt;IATE:3568915&lt;/a&gt; ] raames liikmesriigi määratud üksus, mille ülesanded on järgmised: 
&lt;br&gt;- vaadata läbi reisiloataotlused ja teha nende kohta otsus, kui taotluse automaatne menetlemine on andnud päringutabamuse ning selle menetlemist jätkatakse mitteautomaatselt 
&lt;br&gt;- otsustada anda välja piiratud territoriaalse kehtivusega reisiluba 
&lt;br&gt;- teavitada taotlejaid sellest, millist menetlust tuleb vaidlustamise korral kasutada 
&lt;br&gt;- reisiluba tühistada või tunnistada see kehtetuks</t>
        </is>
      </c>
      <c r="AL260" s="2" t="inlineStr">
        <is>
          <t>kansallinen ETIAS-yksikkö</t>
        </is>
      </c>
      <c r="AM260" s="2" t="inlineStr">
        <is>
          <t>3</t>
        </is>
      </c>
      <c r="AN260" s="2" t="inlineStr">
        <is>
          <t/>
        </is>
      </c>
      <c r="AO260" t="inlineStr">
        <is>
          <t>Kansallinen yksikkö, joka vastaa hakemusten käsittelystä ja matkustuslupien myöntämistä, epäämistä, mitätöimistä tai kumoamista koskevista päätöksistä.</t>
        </is>
      </c>
      <c r="AP260" s="2" t="inlineStr">
        <is>
          <t>unité nationale ETIAS</t>
        </is>
      </c>
      <c r="AQ260" s="2" t="inlineStr">
        <is>
          <t>3</t>
        </is>
      </c>
      <c r="AR260" s="2" t="inlineStr">
        <is>
          <t/>
        </is>
      </c>
      <c r="AS260" t="inlineStr">
        <is>
          <t>unité désignée par chaque État membre, fonctionnant 24 heures sur 24 et 7 jours sur 7, qui a pour mission principale chargée d’examiner les demandes et de décider de délivrer, de refuser, d’annuler ou de révoquer les autorisations de voyage</t>
        </is>
      </c>
      <c r="AT260" s="2" t="inlineStr">
        <is>
          <t>Aonad Náisiúnta ETIAS</t>
        </is>
      </c>
      <c r="AU260" s="2" t="inlineStr">
        <is>
          <t>3</t>
        </is>
      </c>
      <c r="AV260" s="2" t="inlineStr">
        <is>
          <t/>
        </is>
      </c>
      <c r="AW260" t="inlineStr">
        <is>
          <t/>
        </is>
      </c>
      <c r="AX260" s="2" t="inlineStr">
        <is>
          <t>nacionalna jedinica ETIAS-a</t>
        </is>
      </c>
      <c r="AY260" s="2" t="inlineStr">
        <is>
          <t>3</t>
        </is>
      </c>
      <c r="AZ260" s="2" t="inlineStr">
        <is>
          <t/>
        </is>
      </c>
      <c r="BA260" t="inlineStr">
        <is>
          <t>jedinica koja će se uspostaviti u svakoj državi članici u okviru ETIAS-a, a čija je glavna odgovornost neprekidno provoditi procjene rizika i donositi odluke o odobrenju putovanja za zahtjeve odbijene u automatiziranom postupku njihove obrade, kao i pružati informacije podnositeljima zahtjeva o postupku u slučaju žalbe</t>
        </is>
      </c>
      <c r="BB260" s="2" t="inlineStr">
        <is>
          <t>ETIAS nemzeti egység</t>
        </is>
      </c>
      <c r="BC260" s="2" t="inlineStr">
        <is>
          <t>4</t>
        </is>
      </c>
      <c r="BD260" s="2" t="inlineStr">
        <is>
          <t/>
        </is>
      </c>
      <c r="BE260" t="inlineStr">
        <is>
          <t>az Európai Utasinformációs és Engedélyezési Rendszer [ &lt;a href="/entry/result/3568915/all" id="ENTRY_TO_ENTRY_CONVERTER" target="_blank"&gt;IATE:3568915&lt;/a&gt; ] részét képező, szünet nélkül működő tagállami hivatal, amelynek fő feladata a kockázatértékelések elvégzése, valamint az automatikus kérelmi eljárás során elutasított utazási engedély iránti kérelmek elbírálása</t>
        </is>
      </c>
      <c r="BF260" s="2" t="inlineStr">
        <is>
          <t>unità nazionale ETIAS</t>
        </is>
      </c>
      <c r="BG260" s="2" t="inlineStr">
        <is>
          <t>4</t>
        </is>
      </c>
      <c r="BH260" s="2" t="inlineStr">
        <is>
          <t/>
        </is>
      </c>
      <c r="BI260" t="inlineStr">
        <is>
          <t>unità, istituita da ciascuno Stato membro nel quadro dell'ETIAS [ &lt;a href="/entry/result/3568915/all" id="ENTRY_TO_ENTRY_CONVERTER" target="_blank"&gt;IATE:3568915&lt;/a&gt; ], operativa 24 ore al giorno e sette giorni su sette e competente a esaminare le domande di autorizzazione ai viaggi e a decidere se rilasciare o rifiutare, annullare o revocare tali autorizzazioni</t>
        </is>
      </c>
      <c r="BJ260" s="2" t="inlineStr">
        <is>
          <t>ETIAS nacionalinis padalinys</t>
        </is>
      </c>
      <c r="BK260" s="2" t="inlineStr">
        <is>
          <t>3</t>
        </is>
      </c>
      <c r="BL260" s="2" t="inlineStr">
        <is>
          <t/>
        </is>
      </c>
      <c r="BM260" t="inlineStr">
        <is>
          <t>padalinys, kuris atsako už prašymų dėl kelionės leidimo nagrinėjimą ir sprendimų dėl jų priėmimą, užtikrinimą, kad atliktos užduotys ir atitinkami rezultatai būtų užregistruoti prašymų bylose, užtikrinimą, kad duomenys, kuriuos jie įveda į prašymų bylas, būtų atnaujinti, sprendimų dėl riboto teritorinio galiojimo kelionės leidimų išdavimą, koordinavimo su kitais ETIAS nacionaliniais padaliniais ir Europolu užtikrinimą, informacijos apie tvarką, kurios turi būti laikomasi teikiant skundą teikimą prašytojams, kelionės leidimo panaikinimą arba atšaukimą</t>
        </is>
      </c>
      <c r="BN260" s="2" t="inlineStr">
        <is>
          <t>&lt;i&gt;ETIAS&lt;/i&gt; valsts vienība</t>
        </is>
      </c>
      <c r="BO260" s="2" t="inlineStr">
        <is>
          <t>3</t>
        </is>
      </c>
      <c r="BP260" s="2" t="inlineStr">
        <is>
          <t/>
        </is>
      </c>
      <c r="BQ260" t="inlineStr">
        <is>
          <t>katras dalībvalsts izraudzīta iestāde, kas cita starpā ir atbildīga par pieteikumu izskatīšanu un lēmuma pieņemšanu attiecībā uz to, vai izdot vai atteikt, anulēt vai atcelt ceļošanas atļauju</t>
        </is>
      </c>
      <c r="BR260" s="2" t="inlineStr">
        <is>
          <t>Unità Nazzjonali tal-ETIAS</t>
        </is>
      </c>
      <c r="BS260" s="2" t="inlineStr">
        <is>
          <t>3</t>
        </is>
      </c>
      <c r="BT260" s="2" t="inlineStr">
        <is>
          <t/>
        </is>
      </c>
      <c r="BU260" t="inlineStr">
        <is>
          <t>unità li għandha tiġi stabbilita f'kull Stat Membru fil-qafas tas-Sistema tal-UE ta’ Informazzjoni u ta’ Awtorizzazzjoni għall-Ivvjaġġar [ &lt;a href="/entry/result/3568915/all" id="ENTRY_TO_ENTRY_CONVERTER" target="_blank"&gt;IATE:3568915&lt;/a&gt; ], li topera 24/7 u li għandha r-responsabbiltà primarja li twettaq il-validazzjoni tar-riskju u tiddeċiedi dwar awtorizzazzjoni għall-ivvjaġġar għall-applikazzjonijiet li jiġu rrifjutati mill-proċess ta' applikazzjoni awtomatizzat, u li tipprovdi lill-applikanti informazzjoni dwar il-proċedura li għandha tiġi segwita fil-każ ta' appell</t>
        </is>
      </c>
      <c r="BV260" s="2" t="inlineStr">
        <is>
          <t>nationale Etias-eenheid</t>
        </is>
      </c>
      <c r="BW260" s="2" t="inlineStr">
        <is>
          <t>3</t>
        </is>
      </c>
      <c r="BX260" s="2" t="inlineStr">
        <is>
          <t/>
        </is>
      </c>
      <c r="BY260" t="inlineStr">
        <is>
          <t/>
        </is>
      </c>
      <c r="BZ260" s="2" t="inlineStr">
        <is>
          <t>jednostka krajowa ETIAS</t>
        </is>
      </c>
      <c r="CA260" s="2" t="inlineStr">
        <is>
          <t>3</t>
        </is>
      </c>
      <c r="CB260" s="2" t="inlineStr">
        <is>
          <t/>
        </is>
      </c>
      <c r="CC260" t="inlineStr">
        <is>
          <t>element krajowy systemu ETIAS odpowiedzialny za analizowanie wniosków i za podjęcie decyzji, czy należy wydać zezwolenia na podróż [ &lt;a href="/entry/result/3576411/all" id="ENTRY_TO_ENTRY_CONVERTER" target="_blank"&gt;IATE:3576411&lt;/a&gt; ], czy też odmówić ich wydania, unieważnić je lub cofnąć</t>
        </is>
      </c>
      <c r="CD260" s="2" t="inlineStr">
        <is>
          <t>unidade nacional ETIAS</t>
        </is>
      </c>
      <c r="CE260" s="2" t="inlineStr">
        <is>
          <t>3</t>
        </is>
      </c>
      <c r="CF260" s="2" t="inlineStr">
        <is>
          <t/>
        </is>
      </c>
      <c r="CG260" t="inlineStr">
        <is>
          <t>Unidade a criar em cada Estado-Membro no quadro do 
&lt;b&gt;Sistema Europeu de Informação e Autorização de Viagem&lt;/b&gt; &lt;a href="/entry/result/3568915/all" id="ENTRY_TO_ENTRY_CONVERTER" target="_blank"&gt;IATE:3568915&lt;/a&gt; , que funcionará 24 horas por dia, 7 dias por semana, e cuja principal responsabilidade será analisar e decidir da emissão ou recusa de uma autorização de viagem.</t>
        </is>
      </c>
      <c r="CH260" s="2" t="inlineStr">
        <is>
          <t>unitate națională a ETIAS</t>
        </is>
      </c>
      <c r="CI260" s="2" t="inlineStr">
        <is>
          <t>3</t>
        </is>
      </c>
      <c r="CJ260" s="2" t="inlineStr">
        <is>
          <t/>
        </is>
      </c>
      <c r="CK260" t="inlineStr">
        <is>
          <t>unitate desemnată de fiecare stat membru, care funcționează 24 de ore din 24 și șapte zile din șapte, responsabilă de examinarea cererilor și de luarea unei decizii cu privire la eliberarea, refuzarea, anularea sau revocarea autorizațiilor de călătorie</t>
        </is>
      </c>
      <c r="CL260" s="2" t="inlineStr">
        <is>
          <t>národná jednotka ETIAS</t>
        </is>
      </c>
      <c r="CM260" s="2" t="inlineStr">
        <is>
          <t>3</t>
        </is>
      </c>
      <c r="CN260" s="2" t="inlineStr">
        <is>
          <t/>
        </is>
      </c>
      <c r="CO260" t="inlineStr">
        <is>
          <t>jedna zo zložiek systému ETIAS, zriadená v kažom členskom štáte, ktorá zodpovedá za posudzovanie žiadostí a rozhodovanie o udelení alebo zamietnutí, zrušení alebo odvolaní cestovných povolení</t>
        </is>
      </c>
      <c r="CP260" s="2" t="inlineStr">
        <is>
          <t>nacionalna enota ETIAS</t>
        </is>
      </c>
      <c r="CQ260" s="2" t="inlineStr">
        <is>
          <t>3</t>
        </is>
      </c>
      <c r="CR260" s="2" t="inlineStr">
        <is>
          <t/>
        </is>
      </c>
      <c r="CS260" t="inlineStr">
        <is>
          <t>v okviru Evropskega sistema za potovalne informacije in odobritve (ETIAS) ustanovljena enota v posamezni državi članici, pristojna za izvajanje ocen tveganja in sprejemanje odločitev glede potovalnih odobritev za vloge, ki so bile zavrnjene v okviru avtomatiziranega postopka</t>
        </is>
      </c>
      <c r="CT260" s="2" t="inlineStr">
        <is>
          <t>nationell Etias-enhet</t>
        </is>
      </c>
      <c r="CU260" s="2" t="inlineStr">
        <is>
          <t>3</t>
        </is>
      </c>
      <c r="CV260" s="2" t="inlineStr">
        <is>
          <t/>
        </is>
      </c>
      <c r="CW260" t="inlineStr">
        <is>
          <t>nationell enhet som inom ramen för EU-systemet för reseuppgifter och resetillstånd (Etias) är ansvarig för att bedöma ansökningar och besluta huruvida resetillstånd ska utfärdas, nekas, ogiltigförklaras eller återkallas</t>
        </is>
      </c>
    </row>
    <row r="261">
      <c r="A261" s="1" t="str">
        <f>HYPERLINK("https://iate.europa.eu/entry/result/3576728/all", "3576728")</f>
        <v>3576728</v>
      </c>
      <c r="B261" t="inlineStr">
        <is>
          <t>SOCIAL QUESTIONS</t>
        </is>
      </c>
      <c r="C261" t="inlineStr">
        <is>
          <t>SOCIAL QUESTIONS|migration|migration</t>
        </is>
      </c>
      <c r="D261" t="inlineStr">
        <is>
          <t>yes</t>
        </is>
      </c>
      <c r="E261" t="inlineStr">
        <is>
          <t/>
        </is>
      </c>
      <c r="F261" s="2" t="inlineStr">
        <is>
          <t>информационна система на ETIAS</t>
        </is>
      </c>
      <c r="G261" s="2" t="inlineStr">
        <is>
          <t>3</t>
        </is>
      </c>
      <c r="H261" s="2" t="inlineStr">
        <is>
          <t/>
        </is>
      </c>
      <c r="I261" t="inlineStr">
        <is>
          <t>компонент на &lt;a href="https://iate.europa.eu/entry/result/3568915/bg" target="_blank"&gt;Европейската система за информация за пътуванията и разрешаването им (ETIAS)&lt;/a&gt;, който се състои от централната система на ETIAS, ОХДС, национален единен интерфейс (NUI) във всяка държава членка, комуникационна инфраструктура между централната система на ETIAS и националните единни интерфейси, публичен уебсайт и приложение за мобилни устройства, услуга за електронна поща, услуга за защитéн акаунт, множество инструменти, портал за превозвачи, защитена уеб услуга, специализиран софтуер и централно хранилище на данни с цел отчет и статистика</t>
        </is>
      </c>
      <c r="J261" s="2" t="inlineStr">
        <is>
          <t>informační systém ETIAS</t>
        </is>
      </c>
      <c r="K261" s="2" t="inlineStr">
        <is>
          <t>3</t>
        </is>
      </c>
      <c r="L261" s="2" t="inlineStr">
        <is>
          <t/>
        </is>
      </c>
      <c r="M261" t="inlineStr">
        <is>
          <t>část systému ETIAS [ &lt;a href="/entry/result/3568915/all" id="ENTRY_TO_ENTRY_CONVERTER" target="_blank"&gt;IATE:3568915&lt;/a&gt; ] sestávající z ústředního systému, národního jednotného rozhraní v každém členském státě, zabezpečené komunikační infrastruktury, veřejné internetové stránky a aplikace pro mobilní zařízení, e-mailové služby, zabezpečeného uživatelského účtu, brány pro dopravce, zabezprčené internetové služby, softwaru pro zpracování žádostí a centrálního úložiště údajů pro účely statistik</t>
        </is>
      </c>
      <c r="N261" s="2" t="inlineStr">
        <is>
          <t>ETIAS-informationssystem</t>
        </is>
      </c>
      <c r="O261" s="2" t="inlineStr">
        <is>
          <t>2</t>
        </is>
      </c>
      <c r="P261" s="2" t="inlineStr">
        <is>
          <t/>
        </is>
      </c>
      <c r="Q261" t="inlineStr">
        <is>
          <t>en del af det europæiske system vedrørende rejseinformation og rejsetilladelse (ETIAS), der bl.a. består af det centrale ETIAS-system, en national grænseflade, et offentligt websted og en app til mobilenheder, en e-mailtjeneste, en sikker kontotjeneste, et verifikationsværktøj, software til behandling af ansøgninger og et centralt register af oplysninger med henblik på rapportering og statistikker, og som automatisk kontrollerer, om alle felter i en ansøgning om rejsetilladelse er udfyldt, og at der er opkrævet et gebyr</t>
        </is>
      </c>
      <c r="R261" s="2" t="inlineStr">
        <is>
          <t>ETIAS-Informationssystem</t>
        </is>
      </c>
      <c r="S261" s="2" t="inlineStr">
        <is>
          <t>3</t>
        </is>
      </c>
      <c r="T261" s="2" t="inlineStr">
        <is>
          <t/>
        </is>
      </c>
      <c r="U261" t="inlineStr">
        <is>
          <t>Teil von ETIAS &lt;a href="/entry/result/3568915/all" id="ENTRY_TO_ENTRY_CONVERTER" target="_blank"&gt;IATE:3568915&lt;/a&gt; , bestehend aus dem ETIAS-Zentralsystem &lt;a href="/entry/result/3577312/all" id="ENTRY_TO_ENTRY_CONVERTER" target="_blank"&gt;IATE:3577312&lt;/a&gt; für die Bearbeitung der Anträge, einer einheitlichen nationale Schnittstelle in jedem Mitgliedstaat, einer sicheren Kommunikationsinfrastruktur zwischen dem Zentralsystem und den einheitlichen nationalen Schnittstellen, einer öffentlichen Website und einer mobilen App für Mobilgeräte, einem E-Mail-Dienst, einem Dienst für sichere Konten, der Antragstellern ermöglicht, im Bedarfsfall zusätzliche Angaben und/oder Unterlagen zu übermitteln, einem Carrier Gateway, einem Web-Dienst, der die Kommunikation zwischen dem Zentralsystem und externen Beteiligten ermöglicht, und einer Software für die Bearbeitung der Anträge</t>
        </is>
      </c>
      <c r="V261" s="2" t="inlineStr">
        <is>
          <t>σύστημα πληροφοριών ETIAS</t>
        </is>
      </c>
      <c r="W261" s="2" t="inlineStr">
        <is>
          <t>3</t>
        </is>
      </c>
      <c r="X261" s="2" t="inlineStr">
        <is>
          <t/>
        </is>
      </c>
      <c r="Y261" t="inlineStr">
        <is>
          <t>τμήμα του Ευρωπαϊκού Συστήματος Πληροφοριών και Αδειοδότησης Ταξιδιού (ETIAS) [ &lt;a href="/entry/result/3568915/all" id="ENTRY_TO_ENTRY_CONVERTER" target="_blank"&gt;IATE:3568915&lt;/a&gt; ], που απαρτίζεται από το κεντρικό σύστημα ETIAS, μια εθνική ενιαία διεπαφή (NUI) σε κάθε κράτος μέλος, ασφαλή υποδομή επικοινωνίας, δημόσιο δικτυακό τόπο και εφαρμογή για φορητές συσκευές, υπηρεσία ηλεκτρονικού ταχυδρομείου, υπηρεσία ασφαλούς λογαριασμού, διάφορα εργαλεία, πύλη μεταφορέων, ασφαλή διαδικτυακή υπηρεσία, λογισμικό για την επεξεργασία των αιτήσεων και κεντρικό αποθετήριο δεδομένων για τους σκοπούς της υποβολής εκθέσεων και κατάρτισης στατιστικών</t>
        </is>
      </c>
      <c r="Z261" s="2" t="inlineStr">
        <is>
          <t>ETIAS Information System</t>
        </is>
      </c>
      <c r="AA261" s="2" t="inlineStr">
        <is>
          <t>3</t>
        </is>
      </c>
      <c r="AB261" s="2" t="inlineStr">
        <is>
          <t/>
        </is>
      </c>
      <c r="AC261" t="inlineStr">
        <is>
          <t>part of the European Travel Information and Authorisation System (ETIAS) [ &lt;a href="/entry/result/3568915/all" id="ENTRY_TO_ENTRY_CONVERTER" target="_blank"&gt;IATE:3568915&lt;/a&gt; ], consisting of the ETIAS Central System, a national uniform interface in each Member State, secure communication infrastructure, a public website and mobile app, an email service, a secure account service, various tools, a carrier gateway, a secure web service, software for the processing of applications, and a central repository of data for the purposes of reporting and statistics</t>
        </is>
      </c>
      <c r="AD261" s="2" t="inlineStr">
        <is>
          <t>sistema de información del SEIAV</t>
        </is>
      </c>
      <c r="AE261" s="2" t="inlineStr">
        <is>
          <t>3</t>
        </is>
      </c>
      <c r="AF261" s="2" t="inlineStr">
        <is>
          <t/>
        </is>
      </c>
      <c r="AG261" t="inlineStr">
        <is>
          <t>Componente de la estructura general del Sistema de Información y Autorización de Viajes (SEIAV) que comprende:
&lt;p&gt;- un sistema central para la tramitación de las solicitudes de autorización de viaje&lt;/p&gt;
&lt;p&gt;- una interfaz nacional uniforme (INU) en cada Estado miembro para la comunicación entre el sistema central y las infraestructuras fronterizas nacionales&lt;/p&gt;
&lt;p&gt;- una infraestructura de comunicación segura entre el sistema central del SEIAV y las INU&lt;/p&gt;
&lt;p&gt;- un sitio web público y una aplicación para dispositivos móviles&lt;/p&gt;
&lt;p&gt;- un servicio de correo electrónico &lt;/p&gt;
&lt;p&gt;- un servicio de cuenta segura para que los solicitantes faciliten la información o documentación adicional necesaria&lt;/p&gt;
&lt;p&gt;- una pasarela para los transportistas &lt;/p&gt;
&lt;p&gt;- un programa informático que permita a la unidad central y las unidades nacionales del SEIAV tramitar las solicitudes y gestionar las consultas a otras unidades nacionales del SEIAV y a Europol&lt;/p&gt;
&lt;p&gt;- un archivo central de datos a efectos informativos y estadísticos.&lt;/p&gt;</t>
        </is>
      </c>
      <c r="AH261" s="2" t="inlineStr">
        <is>
          <t>ETIASe infosüsteem</t>
        </is>
      </c>
      <c r="AI261" s="2" t="inlineStr">
        <is>
          <t>3</t>
        </is>
      </c>
      <c r="AJ261" s="2" t="inlineStr">
        <is>
          <t/>
        </is>
      </c>
      <c r="AK261" t="inlineStr">
        <is>
          <t>&lt;i&gt;ELi reisiinfo ja -lubade süsteemi (ETIAS)&lt;/i&gt; [ &lt;a href="/entry/result/3568915/all" id="ENTRY_TO_ENTRY_CONVERTER" target="_blank"&gt;IATE:3568915&lt;/a&gt; ] osa, mis koosneb järgmisest: 
&lt;br&gt;- 
&lt;i&gt;ETIASe kesküsteem&lt;/i&gt; [ &lt;a href="/entry/result/3577312/all" id="ENTRY_TO_ENTRY_CONVERTER" target="_blank"&gt;IATE:3577312&lt;/a&gt; ], 
&lt;br&gt;- iga liikmesriigi ühtne riiklik liides, 
&lt;br&gt;- turvaline 
&lt;i&gt;sidetaristu&lt;/i&gt; [ &lt;a href="/entry/result/1383090/all" id="ENTRY_TO_ENTRY_CONVERTER" target="_blank"&gt;IATE:1383090&lt;/a&gt; ], 
&lt;br&gt;- avalik veebisait ja mobiilseadmetele mõeldud rakendus, 
&lt;br&gt;- e-posti teenus, 
&lt;br&gt;- turvalise konto teenus, 
&lt;br&gt;- vedajate võrguvärav, 
&lt;br&gt;- veebiteenus, 
&lt;br&gt;- taotluste menetlemiseks kasutatav tarkvara 
&lt;br&gt;- keskne andmehoidla, mis sisaldab andmeid aruandluse ja statistika eesmärgil</t>
        </is>
      </c>
      <c r="AL261" s="2" t="inlineStr">
        <is>
          <t>ETIAS-tietojärjestelmä</t>
        </is>
      </c>
      <c r="AM261" s="2" t="inlineStr">
        <is>
          <t>3</t>
        </is>
      </c>
      <c r="AN261" s="2" t="inlineStr">
        <is>
          <t/>
        </is>
      </c>
      <c r="AO261" t="inlineStr">
        <is>
          <t>Osa Euroopan matkustustieto- ja lupajärjestelmää (ETIAS), muut osat ovat ETIAS-keskusyksikkö ja kansalliset ETIAS-yksiköt.</t>
        </is>
      </c>
      <c r="AP261" s="2" t="inlineStr">
        <is>
          <t>système d'information ETIAS</t>
        </is>
      </c>
      <c r="AQ261" s="2" t="inlineStr">
        <is>
          <t>3</t>
        </is>
      </c>
      <c r="AR261" s="2" t="inlineStr">
        <is>
          <t/>
        </is>
      </c>
      <c r="AS261" t="inlineStr">
        <is>
          <t>élément du système européen d’information et d’autorisation concernant les voyages (ETIAS) [ &lt;a href="/entry/result/3568915/all" id="ENTRY_TO_ENTRY_CONVERTER" target="_blank"&gt;IATE:3568915&lt;/a&gt; ], composé du système central ETIAS, d'une interface uniforme nationale (IUN) dans chaque État membre, d'une infrastructure de communication entre le système central ETIAS et les IUN, d'une infrastructure de communication sécurisée entre le système central ETIAS et les systèmes d’information, d'un site internet public et une application pour appareils mobiles, d'une messagerie électronique, d'un service de comptes sécurisés, de plusieurs outils, d'un portail pour les transporteurs, d'un service internet sécurisé, d'un logiciel et d'un répertoire central des données</t>
        </is>
      </c>
      <c r="AT261" s="2" t="inlineStr">
        <is>
          <t>Córas Faisnéise ETIAS</t>
        </is>
      </c>
      <c r="AU261" s="2" t="inlineStr">
        <is>
          <t>3</t>
        </is>
      </c>
      <c r="AV261" s="2" t="inlineStr">
        <is>
          <t/>
        </is>
      </c>
      <c r="AW261" t="inlineStr">
        <is>
          <t/>
        </is>
      </c>
      <c r="AX261" s="2" t="inlineStr">
        <is>
          <t>informacijski sustav ETIAS-a</t>
        </is>
      </c>
      <c r="AY261" s="2" t="inlineStr">
        <is>
          <t>4</t>
        </is>
      </c>
      <c r="AZ261" s="2" t="inlineStr">
        <is>
          <t/>
        </is>
      </c>
      <c r="BA261" t="inlineStr">
        <is>
          <t>dio europskog sustava za informacije o putovanjima i odobravanje putovanja (ETIAS) [ &lt;a href="/entry/result/3568915/all" id="ENTRY_TO_ENTRY_CONVERTER" target="_blank"&gt;IATE:3568915&lt;/a&gt; ] koji se sastoji od središnjeg sustava ETIAS-a, nacionalnog jedinstvenog sučelja u svakoj državi članici, sigurne komunikacijske infrastrukture, javnog web-mjesta i mobilne aplikacije, usluge e-pošte, usluge sigurnog računa, različitih alata, pristupne točke za prijevoznike, sigurne mrežne usluge, softvera kojim se omogućuje obrada aplikacija i središnjeg repozitorija podataka u svrhe izvješćivanja i u statističke svrhe</t>
        </is>
      </c>
      <c r="BB261" s="2" t="inlineStr">
        <is>
          <t>ETIAS információs rendszer</t>
        </is>
      </c>
      <c r="BC261" s="2" t="inlineStr">
        <is>
          <t>4</t>
        </is>
      </c>
      <c r="BD261" s="2" t="inlineStr">
        <is>
          <t/>
        </is>
      </c>
      <c r="BE261" t="inlineStr">
        <is>
          <t>az Európai Utasinformációs és Engedélyezési Rendszer (ETIAS) [ &lt;a href="/entry/result/3568915/all" id="ENTRY_TO_ENTRY_CONVERTER" target="_blank"&gt;IATE:3568915&lt;/a&gt; ] része, amelyet a következők alkotnak:
&lt;br&gt;egy központi rendszer, az egyes tagállamok saját egységes nemzeti interfésze, egy biztonságos kommunikációs infrastruktúra, egy nyilvánosan elérhető honlap és egy mobil eszközökre telepíthető alkalmazás, egy e-mail szolgáltatás, egy biztonságos felhasználóifiók-szolgáltatás, egy fuvarozói portál, egy webes szolgáltatás és egy olyan szoftver, amely lehetővé teszi a kérelmek feldolgozását</t>
        </is>
      </c>
      <c r="BF261" s="2" t="inlineStr">
        <is>
          <t>sistema d'informazione ETIAS</t>
        </is>
      </c>
      <c r="BG261" s="2" t="inlineStr">
        <is>
          <t>3</t>
        </is>
      </c>
      <c r="BH261" s="2" t="inlineStr">
        <is>
          <t/>
        </is>
      </c>
      <c r="BI261" t="inlineStr">
        <is>
          <t>sistema d'informazione di ETIAS, sviluppato e gestito da eu-LISA e composto da un sistema centrale ETIAS, un'interfaccia uniforme nazionale (NUI) in ciascuno Stato membro, un'infrastruttura di comunicazione tra il sistema centrale ETIAS e le NUI, un’infrastruttura di comunicazione sicura tra il sistema centrale ETIAS e i sistemi d’informazione, un sito web pubblico e un'applicazione per dispositivi mobili, un servizio di posta elettronica, un servizio di account sicuro, diversi strumenti, un portale per i vettori, un servizio web sicuro, un software e un archivio centrale di dati</t>
        </is>
      </c>
      <c r="BJ261" s="2" t="inlineStr">
        <is>
          <t>ETIAS informacinė sistema</t>
        </is>
      </c>
      <c r="BK261" s="2" t="inlineStr">
        <is>
          <t>3</t>
        </is>
      </c>
      <c r="BL261" s="2" t="inlineStr">
        <is>
          <t/>
        </is>
      </c>
      <c r="BM261" t="inlineStr">
        <is>
          <t>Europos kelionių informacijos ir leidimų sistemos (ETIAS) (&lt;a href="/entry/result/3568915/all" id="ENTRY_TO_ENTRY_CONVERTER" target="_blank"&gt;IATE:3568915&lt;/a&gt; ) dalis, kurią sudaro ETIAS centrinė sistema, kiekvienoje valstybėje narėje veikianti vienoda nacionalinė sąsaja, saugi ir šifruota ETIAS centrinės sistemos ir VNS ryšių infrastruktūra, vieša interneto svetainė ir mobiliųjų įrenginių programėlė, el. pašto paslauga, saugios paskyros paslauga, prašytojams skirta tikrinimo priemonė, priemonė, kuria Europolui ir valstybėms narėms sudaroma galimybė įvertinti naujų duomenų įvedimo į ETIAS stebėjimo sąrašą, galimą poveikį rankiniu būdu tvarkomų prašymų daliai, vežėjų sąsaja, saugi saityno paslauga, saugios paskyros paslaugos, vežėjų sąsajos, prašytojams skirtos tikrinimo priemonės, prašytojų sutikimui skirtos priemonės, mokėjimo tarpininko ir Interpolo duomenų bazių, programinė įranga, centrinė duomenų saugykla ataskaitų teikimo ir statistikos tikslais</t>
        </is>
      </c>
      <c r="BN261" s="2" t="inlineStr">
        <is>
          <t>&lt;i&gt;ETIAS&lt;/i&gt; informācijas sistēma</t>
        </is>
      </c>
      <c r="BO261" s="2" t="inlineStr">
        <is>
          <t>3</t>
        </is>
      </c>
      <c r="BP261" s="2" t="inlineStr">
        <is>
          <t/>
        </is>
      </c>
      <c r="BQ261" t="inlineStr">
        <is>
          <t>Eiropas ceļošanas informācijas un atļauju sistēmas 
&lt;i&gt;ETIAS&lt;/i&gt; [ &lt;a href="/entry/result/3568915/all" id="ENTRY_TO_ENTRY_CONVERTER" target="_blank"&gt;IATE:3568915&lt;/a&gt; ] daļa, kurā ietilpst 
&lt;i&gt;ETIAS&lt;/i&gt; centrālā sistēma, valsts vienotā saskarne katrā dalībvalstī, drošas komunikāciju infrastruktūras, publiska tīmekļa vietne un lietotne mobilajām ierīcēm, e-pasta pakalpojums, droša konta pakalpojums, dažādi rīki, pārvadātāju vārteja, drošs tīmekļa pakalpojums, attiecīga programmatūra un centrāls datu repozitorijs pārskatu un statistikas nolūkiem</t>
        </is>
      </c>
      <c r="BR261" s="2" t="inlineStr">
        <is>
          <t>Sistema ta' Informazzjoni tal-ETIAS</t>
        </is>
      </c>
      <c r="BS261" s="2" t="inlineStr">
        <is>
          <t>3</t>
        </is>
      </c>
      <c r="BT261" s="2" t="inlineStr">
        <is>
          <t/>
        </is>
      </c>
      <c r="BU261" t="inlineStr">
        <is>
          <t>parti mis-Sistema Ewropea ta' Informazzjoni u ta' Awtorizzazzjoni għall-Ivvjaġġar [ &lt;a href="/entry/result/3568915/all" id="ENTRY_TO_ENTRY_CONVERTER" target="_blank"&gt;IATE:3568915&lt;/a&gt; ] li tikkonsisti minn Sistema Ċentrali, Interfaċċa Uniformi Nazzjonali f'kull Stat Membru, infrastruttura ta' komunikazzjoni sigura, sit web pubbliku u applikazzjoni mobbli għal apparati mobbli, servizz ta' posta elettronika, servizz ta' kont sigur, gateway tat-trasportaturi, servizz web sigur, software għall-ipproċessar tal-applikazzjonijiet u repożitorju ċentrali ta' data għall-finijiet ta' rapportar u statistika</t>
        </is>
      </c>
      <c r="BV261" s="2" t="inlineStr">
        <is>
          <t>Etias-informatiesysteem</t>
        </is>
      </c>
      <c r="BW261" s="2" t="inlineStr">
        <is>
          <t>3</t>
        </is>
      </c>
      <c r="BX261" s="2" t="inlineStr">
        <is>
          <t/>
        </is>
      </c>
      <c r="BY261" t="inlineStr">
        <is>
          <t>onderdeel van het Europees reisinformatie- en -autorisatiesysteem (Etias) [ &lt;a href="/entry/result/3568915/all" id="ENTRY_TO_ENTRY_CONVERTER" target="_blank"&gt;IATE:3568915&lt;/a&gt; ] bestaande uit het centrale Etias-systeem, een nationale uniforme interface in elke lidstaat, beveiligde communicatie-infrastructuur, een openbare website en een app voor mobiele apparaten, een e-maildienst, een beveiligdeaccountdienst, verschillende instrumenten, een toegangsportaal voor vervoerders, een beveiligde webdienst, software voor de verwerking van aanvragen, en een centrale gegevensopslagplaats ten behoeve van rapportage en statistieken</t>
        </is>
      </c>
      <c r="BZ261" s="2" t="inlineStr">
        <is>
          <t>system informacyjny ETIAS</t>
        </is>
      </c>
      <c r="CA261" s="2" t="inlineStr">
        <is>
          <t>3</t>
        </is>
      </c>
      <c r="CB261" s="2" t="inlineStr">
        <is>
          <t/>
        </is>
      </c>
      <c r="CC261" t="inlineStr">
        <is>
          <t>jeden z elementów 
&lt;b&gt;europejskiego systemu informacji o podróży oraz zezwoleń na podróż&lt;/b&gt; (ETIAS) ( &lt;a href="/entry/result/3568915/all" id="ENTRY_TO_ENTRY_CONVERTER" target="_blank"&gt;IATE:3568915&lt;/a&gt; )</t>
        </is>
      </c>
      <c r="CD261" s="2" t="inlineStr">
        <is>
          <t>sistema de informação ETIAS</t>
        </is>
      </c>
      <c r="CE261" s="2" t="inlineStr">
        <is>
          <t>3</t>
        </is>
      </c>
      <c r="CF261" s="2" t="inlineStr">
        <is>
          <t/>
        </is>
      </c>
      <c r="CG261" t="inlineStr">
        <is>
          <t>Componente do 
&lt;b&gt;Sistema Europeu de Informação e Autorização de Viagem&lt;/b&gt; (
&lt;b&gt;ETIAS&lt;/b&gt;) [ &lt;a href="/entry/result/3568915/all" id="ENTRY_TO_ENTRY_CONVERTER" target="_blank"&gt;IATE:3568915&lt;/a&gt; ], composta por:
&lt;br&gt;- o sistema central ETIAS, que inclui a lista de vigilância ETIAS, destinado a tratar os pedidos;
&lt;br&gt;- uma interface uniforme nacional em cada Estado-Membro, que permite ligar o sistema central às infraestruturas nacionais; 
&lt;br&gt;- uma infraestrutura de comunicação securizada entre o sistema central e as interfaces uniformes nacionais;
&lt;br&gt;- um sítio Web público e uma aplicação para dispositivos móveis;
&lt;br&gt;- um serviço de correio eletrónico, assim como várias ferramentas destinadas aos requerentes;
&lt;br&gt;- um portal para as transportadoras;
&lt;br&gt;- um serviço Web e programas informáticos para o tratamento de pedidos.</t>
        </is>
      </c>
      <c r="CH261" s="2" t="inlineStr">
        <is>
          <t>sistemul de informații al ETIAS</t>
        </is>
      </c>
      <c r="CI261" s="2" t="inlineStr">
        <is>
          <t>3</t>
        </is>
      </c>
      <c r="CJ261" s="2" t="inlineStr">
        <is>
          <t/>
        </is>
      </c>
      <c r="CK261" t="inlineStr">
        <is>
          <t/>
        </is>
      </c>
      <c r="CL261" s="2" t="inlineStr">
        <is>
          <t>informačný systém ETIAS</t>
        </is>
      </c>
      <c r="CM261" s="2" t="inlineStr">
        <is>
          <t>3</t>
        </is>
      </c>
      <c r="CN261" s="2" t="inlineStr">
        <is>
          <t/>
        </is>
      </c>
      <c r="CO261" t="inlineStr">
        <is>
          <t>jedna zo zložiek systému ETIAS, ktorá pozostáva z centrálneho systému, jednotného národného rozhrania v každom členskom štáte, zabezpečenej komunikačnej infraštruktúry, verejného webového sídla a aplikácie pre mobilné zariadenia, e-mailovej služby, služby zabezpečeného používateľského konta, brány pre dopravcov, zabezpečenej webovej služby, softvéru na spracúvanie žiadostí a centrálneho registra údajov na účely podávania správ a štatistické účely</t>
        </is>
      </c>
      <c r="CP261" s="2" t="inlineStr">
        <is>
          <t>informacijski sistem ETIAS</t>
        </is>
      </c>
      <c r="CQ261" s="2" t="inlineStr">
        <is>
          <t>3</t>
        </is>
      </c>
      <c r="CR261" s="2" t="inlineStr">
        <is>
          <t/>
        </is>
      </c>
      <c r="CS261" t="inlineStr">
        <is>
          <t>del ETIAS, ki ga sestavljajo centralni sistem ETIAS, nacionalni enotni vmesnik v vsaki državi članici, komunikacijska infrastruktura med centralnim sistemom ETIAS in nacionalnimi enotnimi vmesniki, varna komunikacijska infrastruktura, javno spletno mesto in aplikacija za mobilne naprave, storitev elektronske pošte, storitev varnega računa, programska oprema za obdelavo prošenj, centralni podatkovni repozitorij in druga orodja</t>
        </is>
      </c>
      <c r="CT261" s="2" t="inlineStr">
        <is>
          <t>Etias informationssystem</t>
        </is>
      </c>
      <c r="CU261" s="2" t="inlineStr">
        <is>
          <t>3</t>
        </is>
      </c>
      <c r="CV261" s="2" t="inlineStr">
        <is>
          <t/>
        </is>
      </c>
      <c r="CW261" t="inlineStr">
        <is>
          <t>del av EU-systemet för reseuppgifter och resetillstånd (Etias) som består av Etias centrala system, ett enhetligt nationellt gränssnitt i varje medlemsstat, en säker kommunikationsinfrastruktur, en offentlig webbplats och en app för mobila enheter, en e-posttjänst, en säker kontotjänst, olika verktyg, en nätportal för transportörer, en säker webbtjänst, programvara och ett centralregister</t>
        </is>
      </c>
    </row>
    <row r="262">
      <c r="A262" s="1" t="str">
        <f>HYPERLINK("https://iate.europa.eu/entry/result/3575599/all", "3575599")</f>
        <v>3575599</v>
      </c>
      <c r="B262" t="inlineStr">
        <is>
          <t>EDUCATION AND COMMUNICATIONS;EUROPEAN UNION</t>
        </is>
      </c>
      <c r="C262" t="inlineStr">
        <is>
          <t>EDUCATION AND COMMUNICATIONS|information technology and data processing;EUROPEAN UNION|European construction|European Union|area of freedom, security and justice</t>
        </is>
      </c>
      <c r="D262" t="inlineStr">
        <is>
          <t>yes</t>
        </is>
      </c>
      <c r="E262" t="inlineStr">
        <is>
          <t/>
        </is>
      </c>
      <c r="F262" s="2" t="inlineStr">
        <is>
          <t>централно звено на ETIAS</t>
        </is>
      </c>
      <c r="G262" s="2" t="inlineStr">
        <is>
          <t>3</t>
        </is>
      </c>
      <c r="H262" s="2" t="inlineStr">
        <is>
          <t/>
        </is>
      </c>
      <c r="I262" t="inlineStr">
        <is>
          <t>централно звено в рамките на информационната система ETIAS, което се създава към Европейската агенция за гранична и брегова охрана и се управлява от нея</t>
        </is>
      </c>
      <c r="J262" s="2" t="inlineStr">
        <is>
          <t>ústřední jednotka ETIAS</t>
        </is>
      </c>
      <c r="K262" s="2" t="inlineStr">
        <is>
          <t>3</t>
        </is>
      </c>
      <c r="L262" s="2" t="inlineStr">
        <is>
          <t/>
        </is>
      </c>
      <c r="M262" t="inlineStr">
        <is>
          <t>jednotka zřízená v rámci Evropské agentury pro pohraniční a pobřežní stráž odpovědná za: 
&lt;p&gt;a) zajištění toho, aby údaje uložené v souborech žádostí a v ústředním systému ETIAS byly správné a aktuální;&lt;/p&gt;
&lt;p&gt;b) ověřování žádostí o cestovní povolení, které byly zamítnuty během automatizovaného zpracování &lt;/p&gt;
&lt;p&gt;c) definování, testování, provádění, hodnocení a revizi specifických rizikových ukazatelů;&lt;/p&gt;
&lt;p&gt;d) provádění pravidelných auditů týkajících se zpracovávání žádostí&lt;/p&gt;</t>
        </is>
      </c>
      <c r="N262" s="2" t="inlineStr">
        <is>
          <t>central ETIAS-enhed</t>
        </is>
      </c>
      <c r="O262" s="2" t="inlineStr">
        <is>
          <t>3</t>
        </is>
      </c>
      <c r="P262" s="2" t="inlineStr">
        <is>
          <t/>
        </is>
      </c>
      <c r="Q262" t="inlineStr">
        <is>
          <t>enhed under det europæiske system vedrørende rejseinformation og rejsetilladelse, som oprettes indenfor rammerne af Det Europæiske Agentur for Grænse- og Kystebevogtning, og hvis primære opgaver er 1) at behandle ansøgninger om rejsetilladelse, som ikke godkendes automatisk i det centrale ETIAS-system, 2) definere screeningregler, 3) revidere behandlingen af risikoindikatorer</t>
        </is>
      </c>
      <c r="R262" s="2" t="inlineStr">
        <is>
          <t>ETIAS-Zentralstelle</t>
        </is>
      </c>
      <c r="S262" s="2" t="inlineStr">
        <is>
          <t>3</t>
        </is>
      </c>
      <c r="T262" s="2" t="inlineStr">
        <is>
          <t/>
        </is>
      </c>
      <c r="U262" t="inlineStr">
        <is>
          <t>bei der Verwaltung der Europäischen Agentur für die Grenz- und Küstenwache &lt;a href="/entry/result/3567409/all" id="ENTRY_TO_ENTRY_CONVERTER" target="_blank"&gt;IATE:3567409&lt;/a&gt; eingerichtete zentrale Stelle des ETIAS &lt;a href="/entry/result/3568915/all" id="ENTRY_TO_ENTRY_CONVERTER" target="_blank"&gt;IATE:3568915&lt;/a&gt; , die in den Fällen, in denen die automatisierte Antragsbearbeitung einen Treffer in den EU-Informationssystemen für Grenzen, Sicherheit und Migration, u.a. SIS &lt;a href="/entry/result/780991/all" id="ENTRY_TO_ENTRY_CONVERTER" target="_blank"&gt;IATE:780991&lt;/a&gt; , VIS &lt;a href="/entry/result/915879/all" id="ENTRY_TO_ENTRY_CONVERTER" target="_blank"&gt;IATE:915879&lt;/a&gt; , Eurodac &lt;a href="/entry/result/870701/all" id="ENTRY_TO_ENTRY_CONVERTER" target="_blank"&gt;IATE:870701&lt;/a&gt; , Europol und den Interpol-Datenbanken, gemeldet hat, die manuelle Antragsbearbeitung einleitet</t>
        </is>
      </c>
      <c r="V262" s="2" t="inlineStr">
        <is>
          <t>κεντρική μονάδα ETIAS</t>
        </is>
      </c>
      <c r="W262" s="2" t="inlineStr">
        <is>
          <t>3</t>
        </is>
      </c>
      <c r="X262" s="2" t="inlineStr">
        <is>
          <t/>
        </is>
      </c>
      <c r="Y262" t="inlineStr">
        <is>
          <t>κεντρική μονάδα του Ευρωπαϊκού Συστήματος Πληροφοριών και Αδειοδότησης Ταξιδιού (ETIAS) που συστήνεται στους κόλπους του Οργανισμού Ευρωπαϊκής Συνοριοφυλακής και Ακτοφυλακής, για την εξασφάλιση της λειτουργίας του κεντρικού συστήματος ETIAS επί εικοσιτετραώρου βάσεως, 7 ημέρες την εβδομάδα.</t>
        </is>
      </c>
      <c r="Z262" s="2" t="inlineStr">
        <is>
          <t>ETIAS Central Unit</t>
        </is>
      </c>
      <c r="AA262" s="2" t="inlineStr">
        <is>
          <t>3</t>
        </is>
      </c>
      <c r="AB262" s="2" t="inlineStr">
        <is>
          <t/>
        </is>
      </c>
      <c r="AC262" t="inlineStr">
        <is>
          <t>central unit under the European Travel Information and Authorisation System (ETIAS) established within and managed by the European Border and Coast Guard to ensure the 24/7 management of the ETIAS Central System</t>
        </is>
      </c>
      <c r="AD262" s="2" t="inlineStr">
        <is>
          <t>unidad central del SEIAV</t>
        </is>
      </c>
      <c r="AE262" s="2" t="inlineStr">
        <is>
          <t>3</t>
        </is>
      </c>
      <c r="AF262" s="2" t="inlineStr">
        <is>
          <t/>
        </is>
      </c>
      <c r="AG262" t="inlineStr">
        <is>
          <t>Unidad del Sistema Europeo de Información y Autorización de Viajes (SEIAV) integrada en la Agencia Europea de la Guardia de Fronteras y Costas (Frontex), cuyas funciones principales son:
&lt;p&gt;- efectuar las comprobaciones necesarias cuando la tramitación automatizada de una solicitud de autorización de viaje haya arrojado una respuesta positiva (indicación de que el viaje del interesado plantea un riesgo para la seguridad, un riesgo de inmigración ilegal o un riesgo elevado de epidemia), e iniciar la tramitación manual en caso de que subsistan dudas&lt;/p&gt;
&lt;p&gt;- definir, establecer, aplicar, evaluar, revisar y suprimir los indicadores de riesgo específicos tras consultar al Consejo de Detección del SEIAV&lt;/p&gt;
&lt;p&gt;- indicar, en caso necesario, el Estado miembro responsable de la tramitación manual de las solicitudes&lt;/p&gt;
&lt;p&gt;- informar al público y orientar a los viajeros que hayan tenido problemas para cumplimentar una solicitud de autorización de viaje.&lt;/p&gt;</t>
        </is>
      </c>
      <c r="AH262" s="2" t="inlineStr">
        <is>
          <t>ETIASe kesküksus</t>
        </is>
      </c>
      <c r="AI262" s="2" t="inlineStr">
        <is>
          <t>3</t>
        </is>
      </c>
      <c r="AJ262" s="2" t="inlineStr">
        <is>
          <t/>
        </is>
      </c>
      <c r="AK262" t="inlineStr">
        <is>
          <t>&lt;i&gt;Euroopa Piiri- ja Rannikuvalve Ameti &lt;/i&gt; [ &lt;a href="/entry/result/3567409/all" id="ENTRY_TO_ENTRY_CONVERTER" target="_blank"&gt;IATE:3567409&lt;/a&gt; ] koosseisu kuuluv 
&lt;i&gt;ELi reisiinfo ja -lubade süsteemi (ETIAS)&lt;/i&gt; [ &lt;a href="/entry/result/3568915/all" id="ENTRY_TO_ENTRY_CONVERTER" target="_blank"&gt;IATE:3568915&lt;/a&gt; ] üksus, mis tagab 
&lt;i&gt;ETIASe kesküsteemi&lt;/i&gt; [ &lt;a href="/entry/result/3577312/all" id="ENTRY_TO_ENTRY_CONVERTER" target="_blank"&gt;IATE:3577312&lt;/a&gt; ] toimimise</t>
        </is>
      </c>
      <c r="AL262" s="2" t="inlineStr">
        <is>
          <t>ETIAS-keskusyksikkö</t>
        </is>
      </c>
      <c r="AM262" s="2" t="inlineStr">
        <is>
          <t>3</t>
        </is>
      </c>
      <c r="AN262" s="2" t="inlineStr">
        <is>
          <t/>
        </is>
      </c>
      <c r="AO262" t="inlineStr">
        <is>
          <t>Osaksi Euroopan raja- ja merivartiovirastoa perustettu keskusyksikkö, joka kuuluu viraston oikeudelliseen ja toimintapoliittiseen kehykseen ja vastaa ETIAS-keskusjärjestelmän ympärivuorokautisesta hallinnoinnista.</t>
        </is>
      </c>
      <c r="AP262" s="2" t="inlineStr">
        <is>
          <t>unité centrale ETIAS</t>
        </is>
      </c>
      <c r="AQ262" s="2" t="inlineStr">
        <is>
          <t>3</t>
        </is>
      </c>
      <c r="AR262" s="2" t="inlineStr">
        <is>
          <t/>
        </is>
      </c>
      <c r="AS262" t="inlineStr">
        <is>
          <t>unité centrale prévue dans le cadre du système d'information ETIAS, devant être établie au sein du corps européen de garde-frontières et de garde-côtes en vue d'assurer 24 heures sur 24, 7 jours sur 7, la gestion du système ETIAS</t>
        </is>
      </c>
      <c r="AT262" s="2" t="inlineStr">
        <is>
          <t>Láraonad ETIAS</t>
        </is>
      </c>
      <c r="AU262" s="2" t="inlineStr">
        <is>
          <t>3</t>
        </is>
      </c>
      <c r="AV262" s="2" t="inlineStr">
        <is>
          <t/>
        </is>
      </c>
      <c r="AW262" t="inlineStr">
        <is>
          <t/>
        </is>
      </c>
      <c r="AX262" s="2" t="inlineStr">
        <is>
          <t>središnja jedinica ETIAS-a</t>
        </is>
      </c>
      <c r="AY262" s="2" t="inlineStr">
        <is>
          <t>3</t>
        </is>
      </c>
      <c r="AZ262" s="2" t="inlineStr">
        <is>
          <t/>
        </is>
      </c>
      <c r="BA262" t="inlineStr">
        <is>
          <t>središnja jedinica u okviru europskog sustava za informacije o putovanjima i odobravanje putovanja (ETIAS) koja se uspostavlja i vodi u okviru europske granične i obalne straže kako bi se 24 sata 7 dana u tjednu osiguralo upravljanje središnjim sustavom ETIAS-a</t>
        </is>
      </c>
      <c r="BB262" s="2" t="inlineStr">
        <is>
          <t>ETIAS központi egység</t>
        </is>
      </c>
      <c r="BC262" s="2" t="inlineStr">
        <is>
          <t>4</t>
        </is>
      </c>
      <c r="BD262" s="2" t="inlineStr">
        <is>
          <t/>
        </is>
      </c>
      <c r="BE262" t="inlineStr">
        <is>
          <t>az Európai Utasinformációs és Engedélyezési Rendszer [ &lt;a href="/entry/result/3568915/all" id="ENTRY_TO_ENTRY_CONVERTER" target="_blank"&gt;IATE:3568915&lt;/a&gt; ] részét képező, az Európai Határ- és Partvédelmi Ügynökség [&lt;a href="/entry/result/3567069/all" id="ENTRY_TO_ENTRY_CONVERTER" target="_blank"&gt;IATE:3567069&lt;/a&gt; ] keretében működő hivatal, amely ellenőrzi az automatikus folyamat során elutasított utazási engedély iránti kérelmeket, annak megállapítása érdekében, hogy egy adott kérelmező személyes adatai egyeznek-e a találatot eredményező egyén személyes adataival, továbbá megállapítja az átvilágítási szabályokat és rendszeresen elenőrzi a kérelmek feldolgozását</t>
        </is>
      </c>
      <c r="BF262" s="2" t="inlineStr">
        <is>
          <t>unità centrale ETIAS</t>
        </is>
      </c>
      <c r="BG262" s="2" t="inlineStr">
        <is>
          <t>3</t>
        </is>
      </c>
      <c r="BH262" s="2" t="inlineStr">
        <is>
          <t/>
        </is>
      </c>
      <c r="BI262" t="inlineStr">
        <is>
          <t>unità centrale, istituita e gestita nell'ambito dell'Agenzia europea della guardia di frontiera e costiera, operativa 24 ore al giorno e sette giorni su sette, incaricata, fra l'altro, di svolgere verifiche regolari del trattamento delle domande e di pubblicare una relazione annuale di attività</t>
        </is>
      </c>
      <c r="BJ262" s="2" t="inlineStr">
        <is>
          <t>ETIAS centrinis padalinys</t>
        </is>
      </c>
      <c r="BK262" s="2" t="inlineStr">
        <is>
          <t>3</t>
        </is>
      </c>
      <c r="BL262" s="2" t="inlineStr">
        <is>
          <t/>
        </is>
      </c>
      <c r="BM262" t="inlineStr">
        <is>
          <t>Europos sienų ir pakrančių apsaugos pajėgų struktūroje (&lt;a href="/entry/result/3567069/all" id="ENTRY_TO_ENTRY_CONVERTER" target="_blank"&gt;IATE:3567069&lt;/a&gt; ) įsteigtas Europos kelionių informacijos ir leidimų sistemos (ETIAS) (&lt;a href="/entry/result/3568915/all" id="ENTRY_TO_ENTRY_CONVERTER" target="_blank"&gt;IATE:3568915&lt;/a&gt; ) padalinys, kuris užtikrina ETIAS veikimą visą parą kasdien</t>
        </is>
      </c>
      <c r="BN262" s="2" t="inlineStr">
        <is>
          <t>&lt;i&gt;ETIAS&lt;/i&gt; centrālā vienība</t>
        </is>
      </c>
      <c r="BO262" s="2" t="inlineStr">
        <is>
          <t>3</t>
        </is>
      </c>
      <c r="BP262" s="2" t="inlineStr">
        <is>
          <t/>
        </is>
      </c>
      <c r="BQ262" t="inlineStr">
        <is>
          <t>Eiropas ceļošanas informācijas un atļauju sistēmas (
&lt;i&gt;ETIAS&lt;/i&gt;) [ &lt;a href="/entry/result/3568915/all" id="ENTRY_TO_ENTRY_CONVERTER" target="_blank"&gt;IATE:3568915&lt;/a&gt; ] centrālā vienība, kas izveidota Eiropas Robežu un krasta apsardzes [ &lt;a href="/entry/result/3567069/all" id="ENTRY_TO_ENTRY_CONVERTER" target="_blank"&gt;IATE:3567069&lt;/a&gt; ] aģentūrā un kas strādā 24/7, lai nodrošinātu 
&lt;i&gt;ETIAS&lt;/i&gt; centrālās sistēmas pārvaldību</t>
        </is>
      </c>
      <c r="BR262" s="2" t="inlineStr">
        <is>
          <t>Unità Ċentrali tal-ETIAS</t>
        </is>
      </c>
      <c r="BS262" s="2" t="inlineStr">
        <is>
          <t>3</t>
        </is>
      </c>
      <c r="BT262" s="2" t="inlineStr">
        <is>
          <t/>
        </is>
      </c>
      <c r="BU262" t="inlineStr">
        <is>
          <t>unità ċentrali fil-qafas tas-Sistema Ewropea ta’ Informazzjoni u ta’ Awtorizzazzjoni għall-Ivvjaġġar (ETIAS) [ &lt;a href="/entry/result/3568915/all" id="ENTRY_TO_ENTRY_CONVERTER" target="_blank"&gt;IATE:3568915&lt;/a&gt; ], stabbilita fi ħdan l-Aġenzija Ewropea għall-Gwardja tal-Fruntiera u tal-Kosta [ &lt;a href="/entry/result/3567409/all" id="ENTRY_TO_ENTRY_CONVERTER" target="_blank"&gt;IATE:3567409&lt;/a&gt; ] u ġestita minnha sabiex tiġi żgurata l-ġestjoni tas-Sistema Ċentrali tal-ETIAS 24 siegħa kuljum</t>
        </is>
      </c>
      <c r="BV262" s="2" t="inlineStr">
        <is>
          <t>centrale Etias-eenheid</t>
        </is>
      </c>
      <c r="BW262" s="2" t="inlineStr">
        <is>
          <t>3</t>
        </is>
      </c>
      <c r="BX262" s="2" t="inlineStr">
        <is>
          <t/>
        </is>
      </c>
      <c r="BY262" t="inlineStr">
        <is>
          <t>centrale eenheid van het Europees reisinformatie- en -autorisatiesysteem (Etias) opgezet binnen de Europese grens- en kustwacht om het beheer van het centrale Etias-systeem zeven dagen in de week, 24 uur per dag te waarborgen</t>
        </is>
      </c>
      <c r="BZ262" s="2" t="inlineStr">
        <is>
          <t>jednostka centralna ETIAS</t>
        </is>
      </c>
      <c r="CA262" s="2" t="inlineStr">
        <is>
          <t>3</t>
        </is>
      </c>
      <c r="CB262" s="2" t="inlineStr">
        <is>
          <t/>
        </is>
      </c>
      <c r="CC262" t="inlineStr">
        <is>
          <t>element systemu 
&lt;b&gt;ETIAS&lt;/b&gt; [ &lt;a href="/entry/result/3568915/all" id="ENTRY_TO_ENTRY_CONVERTER" target="_blank"&gt;IATE:3568915&lt;/a&gt; ] działający całodobowo w 
&lt;b&gt;Europejskiej Agencji Straży Granicznej i Przybrzeżnej&lt;/b&gt; [ &lt;a href="/entry/result/3567069/all" id="ENTRY_TO_ENTRY_CONVERTER" target="_blank"&gt;IATE:3567069&lt;/a&gt; ]</t>
        </is>
      </c>
      <c r="CD262" s="2" t="inlineStr">
        <is>
          <t>unidade central ETIAS</t>
        </is>
      </c>
      <c r="CE262" s="2" t="inlineStr">
        <is>
          <t>3</t>
        </is>
      </c>
      <c r="CF262" s="2" t="inlineStr">
        <is>
          <t/>
        </is>
      </c>
      <c r="CG262" t="inlineStr">
        <is>
          <t>Componente central do 
&lt;b&gt;Sistema Europeu de Informação e Autorização de Viagem&lt;/b&gt; (
&lt;b&gt;ETIAS&lt;/b&gt;) [&lt;a href="/entry/result/3568915/all" id="ENTRY_TO_ENTRY_CONVERTER" target="_blank"&gt;IATE:3568915&lt;/a&gt; ], criada no âmbito da 
&lt;b&gt;Agência Europeia da Guarda de Fronteiras e Costeira&lt;/b&gt; [&lt;a href="/entry/result/3567069/all" id="ENTRY_TO_ENTRY_CONVERTER" target="_blank"&gt;IATE:3567069&lt;/a&gt; ] e por ela gerida e que funciona 24 horas por dia, 7 dias por semana.
&lt;br&gt;As suas funções principais são:
&lt;br&gt;- efetuar as verificações necessárias quando o tratamento automatizado do pedido de viagem tenha detetado uma resposta positiva (eventualidade de a viagem representar um risco de segurança ou de imigração ilegal, ou um elevado risco de epidemia) e iniciar o tratamento manual do pedido, caso subsistam dúvidas;
&lt;br&gt;- definir, estabelecer, analisar, executar, avaliar, reapreciar e apagar os indicadores de risco específicos após consulta ao Comité de Análise ETIAS;
&lt;br&gt;- indicar, quando necessário, o Estado-Membro responsável pelo tratamento manual dos pedidos;
&lt;br&gt;- apoiar os viajantes que tenham tido problemas no preenchimento do pedido de autorização de viagem.</t>
        </is>
      </c>
      <c r="CH262" s="2" t="inlineStr">
        <is>
          <t>unitatea centrală a ETIAS</t>
        </is>
      </c>
      <c r="CI262" s="2" t="inlineStr">
        <is>
          <t>3</t>
        </is>
      </c>
      <c r="CJ262" s="2" t="inlineStr">
        <is>
          <t/>
        </is>
      </c>
      <c r="CK262" t="inlineStr">
        <is>
          <t>unitate instituită în cadrul Agenției Europene pentru Poliția de Frontieră și Garda de Coastă, pentru a asigura gestionarea sistemului central al ETIAS, 24 de ore pe zi, șapte zile din șapte</t>
        </is>
      </c>
      <c r="CL262" s="2" t="inlineStr">
        <is>
          <t>centrálna jednotka ETIAS</t>
        </is>
      </c>
      <c r="CM262" s="2" t="inlineStr">
        <is>
          <t>3</t>
        </is>
      </c>
      <c r="CN262" s="2" t="inlineStr">
        <is>
          <t/>
        </is>
      </c>
      <c r="CO262" t="inlineStr">
        <is>
          <t>jedna zo zložiek systému ETIAS zriadená v rámci Európskej agentúry pre pohraničnú a pobrežnú stráž, ktorá zabezpečuje správu centrálneho systému ETIAS 24 hodín denne, 7 dní v týždni</t>
        </is>
      </c>
      <c r="CP262" s="2" t="inlineStr">
        <is>
          <t>centralna enota ETIAS</t>
        </is>
      </c>
      <c r="CQ262" s="2" t="inlineStr">
        <is>
          <t>3</t>
        </is>
      </c>
      <c r="CR262" s="2" t="inlineStr">
        <is>
          <t/>
        </is>
      </c>
      <c r="CS262" t="inlineStr">
        <is>
          <t>enota, ustanovljena v okviru Evropske agencije za mejno in obalno stražo, ki deluje 24 ur na dan in 7 dni v tednu ter je odgovorna za preverjanje– kadar se pri avtomatski obdelavi prošnje pokaže zadetek –, ali prosilčevi osebni podatki ustrezajo osebnim podatkom osebe, ki je sprožila zadevni zadetek</t>
        </is>
      </c>
      <c r="CT262" s="2" t="inlineStr">
        <is>
          <t>Etias centralenhet</t>
        </is>
      </c>
      <c r="CU262" s="2" t="inlineStr">
        <is>
          <t>3</t>
        </is>
      </c>
      <c r="CV262" s="2" t="inlineStr">
        <is>
          <t/>
        </is>
      </c>
      <c r="CW262" t="inlineStr">
        <is>
          <t>enhet inrättad inom EU-systemet för reseuppgifter och resetillstånd (Etias) som ansvarar för att kontrollera om sökandens personuppgifter motsvarar personuppgifterna för den person som gett upphov till denna träff</t>
        </is>
      </c>
    </row>
    <row r="263">
      <c r="A263" s="1" t="str">
        <f>HYPERLINK("https://iate.europa.eu/entry/result/1484722/all", "1484722")</f>
        <v>1484722</v>
      </c>
      <c r="B263" t="inlineStr">
        <is>
          <t>EDUCATION AND COMMUNICATIONS</t>
        </is>
      </c>
      <c r="C263" t="inlineStr">
        <is>
          <t>EDUCATION AND COMMUNICATIONS|information technology and data processing|computer system|information security</t>
        </is>
      </c>
      <c r="D263" t="inlineStr">
        <is>
          <t>yes</t>
        </is>
      </c>
      <c r="E263" t="inlineStr">
        <is>
          <t/>
        </is>
      </c>
      <c r="F263" t="inlineStr">
        <is>
          <t/>
        </is>
      </c>
      <c r="G263" t="inlineStr">
        <is>
          <t/>
        </is>
      </c>
      <c r="H263" t="inlineStr">
        <is>
          <t/>
        </is>
      </c>
      <c r="I263" t="inlineStr">
        <is>
          <t/>
        </is>
      </c>
      <c r="J263" t="inlineStr">
        <is>
          <t/>
        </is>
      </c>
      <c r="K263" t="inlineStr">
        <is>
          <t/>
        </is>
      </c>
      <c r="L263" t="inlineStr">
        <is>
          <t/>
        </is>
      </c>
      <c r="M263" t="inlineStr">
        <is>
          <t/>
        </is>
      </c>
      <c r="N263" s="2" t="inlineStr">
        <is>
          <t>universalnøgle|
primærnøgle|
primær nøgle|
nøgle til kodeomsætning</t>
        </is>
      </c>
      <c r="O263" s="2" t="inlineStr">
        <is>
          <t>3|
3|
3|
3</t>
        </is>
      </c>
      <c r="P263" s="2" t="inlineStr">
        <is>
          <t xml:space="preserve">|
|
|
</t>
        </is>
      </c>
      <c r="Q263" t="inlineStr">
        <is>
          <t/>
        </is>
      </c>
      <c r="R263" s="2" t="inlineStr">
        <is>
          <t>Hauptschlüssel|
Master-Schlüssel|
Erst-Schlüssel</t>
        </is>
      </c>
      <c r="S263" s="2" t="inlineStr">
        <is>
          <t>3|
3|
3</t>
        </is>
      </c>
      <c r="T263" s="2" t="inlineStr">
        <is>
          <t xml:space="preserve">|
|
</t>
        </is>
      </c>
      <c r="U263" t="inlineStr">
        <is>
          <t>1) kryptographischer Schlüssel zur Sicherung der Übertragung und Speicherung von Daten, der zwei Teilnehmern eines Fernmeldekommunikationssystems auf sichere Weise zugestellt werden muß 2) Bei Ordnungsbegriffen kann für die Kennzeichnung von klassifikatorischen Merkmalen ein Hauptmerkmal in Untermerkmale gegliedert und dies im Schlüssel ausgedrückt werden.</t>
        </is>
      </c>
      <c r="V263" s="2" t="inlineStr">
        <is>
          <t>πρωτεύον κλειδί</t>
        </is>
      </c>
      <c r="W263" s="2" t="inlineStr">
        <is>
          <t>3</t>
        </is>
      </c>
      <c r="X263" s="2" t="inlineStr">
        <is>
          <t/>
        </is>
      </c>
      <c r="Y263" t="inlineStr">
        <is>
          <t>κλειδί που κρυπτογραφεί το &lt;a href="https://iate.europa.eu/entry/result/900978/en" target="_blank"&gt;κρυπτογραφικό κλειδί&lt;/a&gt;</t>
        </is>
      </c>
      <c r="Z263" s="2" t="inlineStr">
        <is>
          <t>master key|
key encipherment key|
key enciphering key|
key-encrypting key|
KEK</t>
        </is>
      </c>
      <c r="AA263" s="2" t="inlineStr">
        <is>
          <t>3|
1|
1|
1|
1</t>
        </is>
      </c>
      <c r="AB263" s="2" t="inlineStr">
        <is>
          <t xml:space="preserve">|
|
|
|
</t>
        </is>
      </c>
      <c r="AC263" t="inlineStr">
        <is>
          <t>key that encrypts the &lt;a href="https://iate.europa.eu/entry/result/900978/en" target="_blank"&gt;&lt;i&gt;encryption key&lt;/i&gt;&lt;/a&gt;</t>
        </is>
      </c>
      <c r="AD263" s="2" t="inlineStr">
        <is>
          <t>clave de cifrado de claves|
clave primaria|
clave maestra</t>
        </is>
      </c>
      <c r="AE263" s="2" t="inlineStr">
        <is>
          <t>3|
3|
3</t>
        </is>
      </c>
      <c r="AF263" s="2" t="inlineStr">
        <is>
          <t xml:space="preserve">|
|
</t>
        </is>
      </c>
      <c r="AG263" t="inlineStr">
        <is>
          <t/>
        </is>
      </c>
      <c r="AH263" t="inlineStr">
        <is>
          <t/>
        </is>
      </c>
      <c r="AI263" t="inlineStr">
        <is>
          <t/>
        </is>
      </c>
      <c r="AJ263" t="inlineStr">
        <is>
          <t/>
        </is>
      </c>
      <c r="AK263" t="inlineStr">
        <is>
          <t/>
        </is>
      </c>
      <c r="AL263" s="2" t="inlineStr">
        <is>
          <t>pääsalausavain</t>
        </is>
      </c>
      <c r="AM263" s="2" t="inlineStr">
        <is>
          <t>3</t>
        </is>
      </c>
      <c r="AN263" s="2" t="inlineStr">
        <is>
          <t/>
        </is>
      </c>
      <c r="AO263" t="inlineStr">
        <is>
          <t/>
        </is>
      </c>
      <c r="AP263" s="2" t="inlineStr">
        <is>
          <t>clé primaire|
clé principale|
clef principale|
clé de chiffrement de clés</t>
        </is>
      </c>
      <c r="AQ263" s="2" t="inlineStr">
        <is>
          <t>3|
3|
2|
3</t>
        </is>
      </c>
      <c r="AR263" s="2" t="inlineStr">
        <is>
          <t xml:space="preserve">|
|
|
</t>
        </is>
      </c>
      <c r="AS263" t="inlineStr">
        <is>
          <t>1) clé qui ne sert qu'à déchiffrer la clé secondaire 2) clés servant au chiffrement et au déchiffrement de clés</t>
        </is>
      </c>
      <c r="AT263" t="inlineStr">
        <is>
          <t/>
        </is>
      </c>
      <c r="AU263" t="inlineStr">
        <is>
          <t/>
        </is>
      </c>
      <c r="AV263" t="inlineStr">
        <is>
          <t/>
        </is>
      </c>
      <c r="AW263" t="inlineStr">
        <is>
          <t/>
        </is>
      </c>
      <c r="AX263" t="inlineStr">
        <is>
          <t/>
        </is>
      </c>
      <c r="AY263" t="inlineStr">
        <is>
          <t/>
        </is>
      </c>
      <c r="AZ263" t="inlineStr">
        <is>
          <t/>
        </is>
      </c>
      <c r="BA263" t="inlineStr">
        <is>
          <t/>
        </is>
      </c>
      <c r="BB263" t="inlineStr">
        <is>
          <t/>
        </is>
      </c>
      <c r="BC263" t="inlineStr">
        <is>
          <t/>
        </is>
      </c>
      <c r="BD263" t="inlineStr">
        <is>
          <t/>
        </is>
      </c>
      <c r="BE263" t="inlineStr">
        <is>
          <t/>
        </is>
      </c>
      <c r="BF263" s="2" t="inlineStr">
        <is>
          <t>chiave master</t>
        </is>
      </c>
      <c r="BG263" s="2" t="inlineStr">
        <is>
          <t>3</t>
        </is>
      </c>
      <c r="BH263" s="2" t="inlineStr">
        <is>
          <t/>
        </is>
      </c>
      <c r="BI263" t="inlineStr">
        <is>
          <t>chiave che consente di criptare e decriptare la &lt;a href="https://iate.europa.eu/entry/result/900978/en-it" target="_blank"&gt;chiace crittografica&lt;/a&gt;</t>
        </is>
      </c>
      <c r="BJ263" s="2" t="inlineStr">
        <is>
          <t>pagrindinis raktas</t>
        </is>
      </c>
      <c r="BK263" s="2" t="inlineStr">
        <is>
          <t>3</t>
        </is>
      </c>
      <c r="BL263" s="2" t="inlineStr">
        <is>
          <t/>
        </is>
      </c>
      <c r="BM263" t="inlineStr">
        <is>
          <t/>
        </is>
      </c>
      <c r="BN263" t="inlineStr">
        <is>
          <t/>
        </is>
      </c>
      <c r="BO263" t="inlineStr">
        <is>
          <t/>
        </is>
      </c>
      <c r="BP263" t="inlineStr">
        <is>
          <t/>
        </is>
      </c>
      <c r="BQ263" t="inlineStr">
        <is>
          <t/>
        </is>
      </c>
      <c r="BR263" s="2" t="inlineStr">
        <is>
          <t>kjavi master</t>
        </is>
      </c>
      <c r="BS263" s="2" t="inlineStr">
        <is>
          <t>3</t>
        </is>
      </c>
      <c r="BT263" s="2" t="inlineStr">
        <is>
          <t/>
        </is>
      </c>
      <c r="BU263" t="inlineStr">
        <is>
          <t>kjavi għall-kriptaġġ tal-kjavi kriptografika</t>
        </is>
      </c>
      <c r="BV263" s="2" t="inlineStr">
        <is>
          <t>hoofdsleutel|
meestersleutel</t>
        </is>
      </c>
      <c r="BW263" s="2" t="inlineStr">
        <is>
          <t>3|
3</t>
        </is>
      </c>
      <c r="BX263" s="2" t="inlineStr">
        <is>
          <t xml:space="preserve">|
</t>
        </is>
      </c>
      <c r="BY263" t="inlineStr">
        <is>
          <t>sleutel waarmee een cryptografische sleutel wordt gecodeerd</t>
        </is>
      </c>
      <c r="BZ263" s="2" t="inlineStr">
        <is>
          <t>klucz główny</t>
        </is>
      </c>
      <c r="CA263" s="2" t="inlineStr">
        <is>
          <t>3</t>
        </is>
      </c>
      <c r="CB263" s="2" t="inlineStr">
        <is>
          <t/>
        </is>
      </c>
      <c r="CC263" t="inlineStr">
        <is>
          <t>klucz wielokrotnego użytku stosowany do szyfrowania kluczy sesji przesyłlanych między centrala dystrybucji kluczy a użytkownikiem</t>
        </is>
      </c>
      <c r="CD263" s="2" t="inlineStr">
        <is>
          <t>chave de segurança|
chave mestra de encriptação</t>
        </is>
      </c>
      <c r="CE263" s="2" t="inlineStr">
        <is>
          <t>3|
3</t>
        </is>
      </c>
      <c r="CF263" s="2" t="inlineStr">
        <is>
          <t xml:space="preserve">|
</t>
        </is>
      </c>
      <c r="CG263" t="inlineStr">
        <is>
          <t>Chave que encripta a &lt;a href="https://iate.europa.eu/entry/result/900978/pt" target="_blank"&gt;chave criptográfica&lt;/a&gt;.</t>
        </is>
      </c>
      <c r="CH263" s="2" t="inlineStr">
        <is>
          <t>cheie primară</t>
        </is>
      </c>
      <c r="CI263" s="2" t="inlineStr">
        <is>
          <t>3</t>
        </is>
      </c>
      <c r="CJ263" s="2" t="inlineStr">
        <is>
          <t/>
        </is>
      </c>
      <c r="CK263" t="inlineStr">
        <is>
          <t/>
        </is>
      </c>
      <c r="CL263" t="inlineStr">
        <is>
          <t/>
        </is>
      </c>
      <c r="CM263" t="inlineStr">
        <is>
          <t/>
        </is>
      </c>
      <c r="CN263" t="inlineStr">
        <is>
          <t/>
        </is>
      </c>
      <c r="CO263" t="inlineStr">
        <is>
          <t/>
        </is>
      </c>
      <c r="CP263" s="2" t="inlineStr">
        <is>
          <t>glavni ključ</t>
        </is>
      </c>
      <c r="CQ263" s="2" t="inlineStr">
        <is>
          <t>3</t>
        </is>
      </c>
      <c r="CR263" s="2" t="inlineStr">
        <is>
          <t/>
        </is>
      </c>
      <c r="CS263" t="inlineStr">
        <is>
          <t/>
        </is>
      </c>
      <c r="CT263" s="2" t="inlineStr">
        <is>
          <t>grundnyckel|
primärnyckel</t>
        </is>
      </c>
      <c r="CU263" s="2" t="inlineStr">
        <is>
          <t>3|
3</t>
        </is>
      </c>
      <c r="CV263" s="2" t="inlineStr">
        <is>
          <t xml:space="preserve">|
</t>
        </is>
      </c>
      <c r="CW263" t="inlineStr">
        <is>
          <t>överordnad kryptonyckel som används för att lagra eller överföra nycklar i krypterad form</t>
        </is>
      </c>
    </row>
    <row r="264">
      <c r="A264" s="1" t="str">
        <f>HYPERLINK("https://iate.europa.eu/entry/result/1449818/all", "1449818")</f>
        <v>1449818</v>
      </c>
      <c r="B264" t="inlineStr">
        <is>
          <t>EDUCATION AND COMMUNICATIONS</t>
        </is>
      </c>
      <c r="C264" t="inlineStr">
        <is>
          <t>EDUCATION AND COMMUNICATIONS|information technology and data processing</t>
        </is>
      </c>
      <c r="D264" t="inlineStr">
        <is>
          <t>yes</t>
        </is>
      </c>
      <c r="E264" t="inlineStr">
        <is>
          <t/>
        </is>
      </c>
      <c r="F264" s="2" t="inlineStr">
        <is>
          <t>главен файл</t>
        </is>
      </c>
      <c r="G264" s="2" t="inlineStr">
        <is>
          <t>3</t>
        </is>
      </c>
      <c r="H264" s="2" t="inlineStr">
        <is>
          <t/>
        </is>
      </c>
      <c r="I264" t="inlineStr">
        <is>
          <t/>
        </is>
      </c>
      <c r="J264" s="2" t="inlineStr">
        <is>
          <t>MF|
hlavní soubor</t>
        </is>
      </c>
      <c r="K264" s="2" t="inlineStr">
        <is>
          <t>3|
3</t>
        </is>
      </c>
      <c r="L264" s="2" t="inlineStr">
        <is>
          <t xml:space="preserve">|
</t>
        </is>
      </c>
      <c r="M264" t="inlineStr">
        <is>
          <t>povinný jednoznačný soubor, který reprezentuje kořen struktury souborů a obsahuje podmínky přístupu a přidělitelnou paměť a který může být nadřazen &lt;i&gt;elementárním souborům&lt;/i&gt; [ &lt;a href="/entry/result/1911849/all" id="ENTRY_TO_ENTRY_CONVERTER" target="_blank"&gt;IATE:1911849&lt;/a&gt; ] a/nebo &lt;i&gt;vyhrazeným souborům&lt;/i&gt; [ &lt;a href="/entry/result/1872526/all" id="ENTRY_TO_ENTRY_CONVERTER" target="_blank"&gt;IATE:1872526&lt;/a&gt; ]</t>
        </is>
      </c>
      <c r="N264" s="2" t="inlineStr">
        <is>
          <t>hovedfil|
masterfil</t>
        </is>
      </c>
      <c r="O264" s="2" t="inlineStr">
        <is>
          <t>3|
3</t>
        </is>
      </c>
      <c r="P264" s="2" t="inlineStr">
        <is>
          <t xml:space="preserve">|
</t>
        </is>
      </c>
      <c r="Q264" t="inlineStr">
        <is>
          <t/>
        </is>
      </c>
      <c r="R264" s="2" t="inlineStr">
        <is>
          <t>Stammdatei|
Master File|
Hauptdatei</t>
        </is>
      </c>
      <c r="S264" s="2" t="inlineStr">
        <is>
          <t>3|
3|
3</t>
        </is>
      </c>
      <c r="T264" s="2" t="inlineStr">
        <is>
          <t xml:space="preserve">|
|
</t>
        </is>
      </c>
      <c r="U264" t="inlineStr">
        <is>
          <t/>
        </is>
      </c>
      <c r="V264" s="2" t="inlineStr">
        <is>
          <t>επιτελής φάκελος|
επιτελής αρχειοφάκελος|
κύριος αρχειοφάκελος|
επιτελές αρχείο|
κύριος φάκελος|
κύριο αρχείο</t>
        </is>
      </c>
      <c r="W264" s="2" t="inlineStr">
        <is>
          <t>3|
3|
3|
3|
3|
3</t>
        </is>
      </c>
      <c r="X264" s="2" t="inlineStr">
        <is>
          <t xml:space="preserve">|
|
|
|
|
</t>
        </is>
      </c>
      <c r="Y264" t="inlineStr">
        <is>
          <t/>
        </is>
      </c>
      <c r="Z264" s="2" t="inlineStr">
        <is>
          <t>main file|
master file</t>
        </is>
      </c>
      <c r="AA264" s="2" t="inlineStr">
        <is>
          <t>3|
3</t>
        </is>
      </c>
      <c r="AB264" s="2" t="inlineStr">
        <is>
          <t xml:space="preserve">|
</t>
        </is>
      </c>
      <c r="AC264" t="inlineStr">
        <is>
          <t>permanent file, periodically updated, that serves as an authoritative source of data</t>
        </is>
      </c>
      <c r="AD264" s="2" t="inlineStr">
        <is>
          <t>fichero principal|
archivo principal</t>
        </is>
      </c>
      <c r="AE264" s="2" t="inlineStr">
        <is>
          <t>3|
3</t>
        </is>
      </c>
      <c r="AF264" s="2" t="inlineStr">
        <is>
          <t xml:space="preserve">|
</t>
        </is>
      </c>
      <c r="AG264" t="inlineStr">
        <is>
          <t>Archivo que sirve de referencia principal de una aplicación determinada y que es relativamente permanente, aunque su contenido puede actualizarse en función de las nuevas versiones de la aplicación.</t>
        </is>
      </c>
      <c r="AH264" s="2" t="inlineStr">
        <is>
          <t>põhifail</t>
        </is>
      </c>
      <c r="AI264" s="2" t="inlineStr">
        <is>
          <t>3</t>
        </is>
      </c>
      <c r="AJ264" s="2" t="inlineStr">
        <is>
          <t/>
        </is>
      </c>
      <c r="AK264" t="inlineStr">
        <is>
          <t>püsifail, mida regulaarselt ajakohastatakse ja mis on usaldusväärne andmeallikas</t>
        </is>
      </c>
      <c r="AL264" s="2" t="inlineStr">
        <is>
          <t>päätiedosto|
MF-tiedosto|
kantatiedosto</t>
        </is>
      </c>
      <c r="AM264" s="2" t="inlineStr">
        <is>
          <t>3|
3|
3</t>
        </is>
      </c>
      <c r="AN264" s="2" t="inlineStr">
        <is>
          <t xml:space="preserve">|
|
</t>
        </is>
      </c>
      <c r="AO264" t="inlineStr">
        <is>
          <t>kopioinnin lähtökohtana käytetty tiedosto</t>
        </is>
      </c>
      <c r="AP264" s="2" t="inlineStr">
        <is>
          <t>fichier principal|
fichier maître</t>
        </is>
      </c>
      <c r="AQ264" s="2" t="inlineStr">
        <is>
          <t>2|
3</t>
        </is>
      </c>
      <c r="AR264" s="2" t="inlineStr">
        <is>
          <t xml:space="preserve">|
</t>
        </is>
      </c>
      <c r="AS264" t="inlineStr">
        <is>
          <t>fichier principal dans le système de fichiers des cartes SIM</t>
        </is>
      </c>
      <c r="AT264" s="2" t="inlineStr">
        <is>
          <t>máistirchomhad</t>
        </is>
      </c>
      <c r="AU264" s="2" t="inlineStr">
        <is>
          <t>3</t>
        </is>
      </c>
      <c r="AV264" s="2" t="inlineStr">
        <is>
          <t/>
        </is>
      </c>
      <c r="AW264" t="inlineStr">
        <is>
          <t/>
        </is>
      </c>
      <c r="AX264" s="2" t="inlineStr">
        <is>
          <t>glavna datoteka</t>
        </is>
      </c>
      <c r="AY264" s="2" t="inlineStr">
        <is>
          <t>3</t>
        </is>
      </c>
      <c r="AZ264" s="2" t="inlineStr">
        <is>
          <t/>
        </is>
      </c>
      <c r="BA264" t="inlineStr">
        <is>
          <t/>
        </is>
      </c>
      <c r="BB264" s="2" t="inlineStr">
        <is>
          <t>törzsállomány|
mesterfájl</t>
        </is>
      </c>
      <c r="BC264" s="2" t="inlineStr">
        <is>
          <t>2|
3</t>
        </is>
      </c>
      <c r="BD264" s="2" t="inlineStr">
        <is>
          <t>admitted|
preferred</t>
        </is>
      </c>
      <c r="BE264" t="inlineStr">
        <is>
          <t>kötelező egyedi dedikált fájl, amely a könyvtárszerkezet gyökerét jelenti</t>
        </is>
      </c>
      <c r="BF264" s="2" t="inlineStr">
        <is>
          <t>MF|
file principale</t>
        </is>
      </c>
      <c r="BG264" s="2" t="inlineStr">
        <is>
          <t>3|
3</t>
        </is>
      </c>
      <c r="BH264" s="2" t="inlineStr">
        <is>
          <t xml:space="preserve">|
</t>
        </is>
      </c>
      <c r="BI264" t="inlineStr">
        <is>
          <t>cartella permanente del sistema di file di una carta con chip contenente tutti i file e le cartelle del sistema</t>
        </is>
      </c>
      <c r="BJ264" s="2" t="inlineStr">
        <is>
          <t>MF|
pagrindinė rinkmena</t>
        </is>
      </c>
      <c r="BK264" s="2" t="inlineStr">
        <is>
          <t>3|
3</t>
        </is>
      </c>
      <c r="BL264" s="2" t="inlineStr">
        <is>
          <t xml:space="preserve">|
</t>
        </is>
      </c>
      <c r="BM264" t="inlineStr">
        <is>
          <t/>
        </is>
      </c>
      <c r="BN264" s="2" t="inlineStr">
        <is>
          <t>pamatdatne</t>
        </is>
      </c>
      <c r="BO264" s="2" t="inlineStr">
        <is>
          <t>2</t>
        </is>
      </c>
      <c r="BP264" s="2" t="inlineStr">
        <is>
          <t/>
        </is>
      </c>
      <c r="BQ264" t="inlineStr">
        <is>
          <t/>
        </is>
      </c>
      <c r="BR264" s="2" t="inlineStr">
        <is>
          <t>fajl prinċipali</t>
        </is>
      </c>
      <c r="BS264" s="2" t="inlineStr">
        <is>
          <t>3</t>
        </is>
      </c>
      <c r="BT264" s="2" t="inlineStr">
        <is>
          <t/>
        </is>
      </c>
      <c r="BU264" t="inlineStr">
        <is>
          <t>fajl permanenti, aġġornat perjodikament, li jservi bħala sors awtorevoli ta' data</t>
        </is>
      </c>
      <c r="BV264" s="2" t="inlineStr">
        <is>
          <t>master file|
MF|
stambestand</t>
        </is>
      </c>
      <c r="BW264" s="2" t="inlineStr">
        <is>
          <t>3|
3|
3</t>
        </is>
      </c>
      <c r="BX264" s="2" t="inlineStr">
        <is>
          <t>|
|
preferred</t>
        </is>
      </c>
      <c r="BY264" t="inlineStr">
        <is>
          <t>bestand dat alle andere directories en bestanden bevat</t>
        </is>
      </c>
      <c r="BZ264" s="2" t="inlineStr">
        <is>
          <t>plik główny|
katalog główny</t>
        </is>
      </c>
      <c r="CA264" s="2" t="inlineStr">
        <is>
          <t>3|
3</t>
        </is>
      </c>
      <c r="CB264" s="2" t="inlineStr">
        <is>
          <t xml:space="preserve">|
</t>
        </is>
      </c>
      <c r="CC264" t="inlineStr">
        <is>
          <t>katalog zawierający wszystkie pozostałe katalogi, &lt;i&gt;pliki dedykowane&lt;/i&gt; [ &lt;a href="/entry/result/1872526/all" id="ENTRY_TO_ENTRY_CONVERTER" target="_blank"&gt;IATE:1872526&lt;/a&gt; ] i &lt;i&gt;pliki elementarne&lt;/i&gt; [ &lt;a href="/entry/result/1911849/all" id="ENTRY_TO_ENTRY_CONVERTER" target="_blank"&gt;IATE:1911849&lt;/a&gt; ] na karcie inteligentnej</t>
        </is>
      </c>
      <c r="CD264" s="2" t="inlineStr">
        <is>
          <t>ficheiro principal</t>
        </is>
      </c>
      <c r="CE264" s="2" t="inlineStr">
        <is>
          <t>3</t>
        </is>
      </c>
      <c r="CF264" s="2" t="inlineStr">
        <is>
          <t/>
        </is>
      </c>
      <c r="CG264" t="inlineStr">
        <is>
          <t/>
        </is>
      </c>
      <c r="CH264" s="2" t="inlineStr">
        <is>
          <t>MF|
fișier rădăcină|
fișier &lt;i&gt;master&lt;/i&gt;</t>
        </is>
      </c>
      <c r="CI264" s="2" t="inlineStr">
        <is>
          <t>3|
3|
3</t>
        </is>
      </c>
      <c r="CJ264" s="2" t="inlineStr">
        <is>
          <t xml:space="preserve">|
|
</t>
        </is>
      </c>
      <c r="CK264" t="inlineStr">
        <is>
          <t/>
        </is>
      </c>
      <c r="CL264" s="2" t="inlineStr">
        <is>
          <t>MF|
hlavný súbor</t>
        </is>
      </c>
      <c r="CM264" s="2" t="inlineStr">
        <is>
          <t>3|
2</t>
        </is>
      </c>
      <c r="CN264" s="2" t="inlineStr">
        <is>
          <t xml:space="preserve">|
</t>
        </is>
      </c>
      <c r="CO264" t="inlineStr">
        <is>
          <t/>
        </is>
      </c>
      <c r="CP264" s="2" t="inlineStr">
        <is>
          <t>glavna datoteka</t>
        </is>
      </c>
      <c r="CQ264" s="2" t="inlineStr">
        <is>
          <t>3</t>
        </is>
      </c>
      <c r="CR264" s="2" t="inlineStr">
        <is>
          <t/>
        </is>
      </c>
      <c r="CS264" t="inlineStr">
        <is>
          <t/>
        </is>
      </c>
      <c r="CT264" s="2" t="inlineStr">
        <is>
          <t>huvudfil</t>
        </is>
      </c>
      <c r="CU264" s="2" t="inlineStr">
        <is>
          <t>3</t>
        </is>
      </c>
      <c r="CV264" s="2" t="inlineStr">
        <is>
          <t/>
        </is>
      </c>
      <c r="CW264" t="inlineStr">
        <is>
          <t/>
        </is>
      </c>
    </row>
    <row r="265">
      <c r="A265" s="1" t="str">
        <f>HYPERLINK("https://iate.europa.eu/entry/result/3576729/all", "3576729")</f>
        <v>3576729</v>
      </c>
      <c r="B265" t="inlineStr">
        <is>
          <t>SOCIAL QUESTIONS</t>
        </is>
      </c>
      <c r="C265" t="inlineStr">
        <is>
          <t>SOCIAL QUESTIONS|migration|migration</t>
        </is>
      </c>
      <c r="D265" t="inlineStr">
        <is>
          <t>yes</t>
        </is>
      </c>
      <c r="E265" t="inlineStr">
        <is>
          <t/>
        </is>
      </c>
      <c r="F265" s="2" t="inlineStr">
        <is>
          <t>досие на заявление в ETIAS</t>
        </is>
      </c>
      <c r="G265" s="2" t="inlineStr">
        <is>
          <t>3</t>
        </is>
      </c>
      <c r="H265" s="2" t="inlineStr">
        <is>
          <t/>
        </is>
      </c>
      <c r="I265" t="inlineStr">
        <is>
          <t>досие, което се създава автоматично от централната система на ETIAS, веднага щом дадено заявление за разрешение за пътуване бъде счетено за допустимо</t>
        </is>
      </c>
      <c r="J265" s="2" t="inlineStr">
        <is>
          <t>soubor žádosti ETIAS</t>
        </is>
      </c>
      <c r="K265" s="2" t="inlineStr">
        <is>
          <t>3</t>
        </is>
      </c>
      <c r="L265" s="2" t="inlineStr">
        <is>
          <t/>
        </is>
      </c>
      <c r="M265" t="inlineStr">
        <is>
          <t>soubor vytvořený ústředním systémem ETIAS na základě žádosti státních příslušníků třetích zemí o cestovní povolení, a to po ověření přípustnosti žádosti</t>
        </is>
      </c>
      <c r="N265" s="2" t="inlineStr">
        <is>
          <t>ETIAS-ansøgningsmappe|
ansøgningsmappe</t>
        </is>
      </c>
      <c r="O265" s="2" t="inlineStr">
        <is>
          <t>4|
2</t>
        </is>
      </c>
      <c r="P265" s="2" t="inlineStr">
        <is>
          <t xml:space="preserve">|
</t>
        </is>
      </c>
      <c r="Q265" t="inlineStr">
        <is>
          <t>mappe i det centrale ETIAS-system, der indeholder oplysninger om en tredjelandsborger, som ansøger om rejsetilladelse</t>
        </is>
      </c>
      <c r="R265" s="2" t="inlineStr">
        <is>
          <t>ETIAS-Antragsdatensatz|
Antragsdatensatz</t>
        </is>
      </c>
      <c r="S265" s="2" t="inlineStr">
        <is>
          <t>3|
3</t>
        </is>
      </c>
      <c r="T265" s="2" t="inlineStr">
        <is>
          <t xml:space="preserve">|
</t>
        </is>
      </c>
      <c r="U265" t="inlineStr">
        <is>
          <t>Datensatz, der vom ETIAS-Zentralsystem &lt;a href="/entry/result/3577312/all" id="ENTRY_TO_ENTRY_CONVERTER" target="_blank"&gt;IATE:3577312&lt;/a&gt; auf Grundlage des Reiseantrags eines Drittstaatsangehörigen automatisch erstellt wird, sobald der betreffende Reiseantrag für zulässig erklärt wurde</t>
        </is>
      </c>
      <c r="V265" s="2" t="inlineStr">
        <is>
          <t>φάκελος αίτησης|
φάκελος αίτησης ETIAS</t>
        </is>
      </c>
      <c r="W265" s="2" t="inlineStr">
        <is>
          <t>3|
3</t>
        </is>
      </c>
      <c r="X265" s="2" t="inlineStr">
        <is>
          <t xml:space="preserve">|
</t>
        </is>
      </c>
      <c r="Y265" t="inlineStr">
        <is>
          <t>φάκελος που δημιουργείται στο κεντρικό σύστημα ETIAS με βάση την αίτηση για άδεια ταξιδιού ενός υπηκόου τρίτης χώρας, μετά την επαλήθευση του παραδεκτού της αίτησης</t>
        </is>
      </c>
      <c r="Z265" s="2" t="inlineStr">
        <is>
          <t>ETIAS application file|
application file</t>
        </is>
      </c>
      <c r="AA265" s="2" t="inlineStr">
        <is>
          <t>3|
3</t>
        </is>
      </c>
      <c r="AB265" s="2" t="inlineStr">
        <is>
          <t xml:space="preserve">|
</t>
        </is>
      </c>
      <c r="AC265" t="inlineStr">
        <is>
          <t>file created by the ETIAS Central System on the basis of a third-country national's application for a travel authorisation, once the admissibility of the application has been verified</t>
        </is>
      </c>
      <c r="AD265" s="2" t="inlineStr">
        <is>
          <t>expediente de solicitud|
expediente de solicitud del SEIAV</t>
        </is>
      </c>
      <c r="AE265" s="2" t="inlineStr">
        <is>
          <t>3|
3</t>
        </is>
      </c>
      <c r="AF265" s="2" t="inlineStr">
        <is>
          <t xml:space="preserve">|
</t>
        </is>
      </c>
      <c r="AG265" t="inlineStr">
        <is>
          <t>Expediente que se crea automáticamente en el sistema central del SEIAV tan pronto como el sistema de información del SEIAV ha verificado de manera automática que la solicitud de autorización de viaje es admisible (por haberse cumplimentado correctamente el formulario de solicitud y haberse pagado la tasa de autorización de viaje).</t>
        </is>
      </c>
      <c r="AH265" s="2" t="inlineStr">
        <is>
          <t>ETIASe taotlustoimik|
taotlustoimik</t>
        </is>
      </c>
      <c r="AI265" s="2" t="inlineStr">
        <is>
          <t>3|
3</t>
        </is>
      </c>
      <c r="AJ265" s="2" t="inlineStr">
        <is>
          <t xml:space="preserve">|
</t>
        </is>
      </c>
      <c r="AK265" t="inlineStr">
        <is>
          <t>toimik, mis luuakse 
&lt;i&gt;ETIASe kesküsteemis&lt;/i&gt; [ &lt;a href="/entry/result/3577312/all" id="ENTRY_TO_ENTRY_CONVERTER" target="_blank"&gt;IATE:3577312&lt;/a&gt; ] kolmanda riigi kodaniku esitatud reisiloataotluse alusel pärast seda, kui taotluse vastuvõetavust on kontrollitud</t>
        </is>
      </c>
      <c r="AL265" s="2" t="inlineStr">
        <is>
          <t>hakemustiedosto|
ETIAS-hakemustiedosto</t>
        </is>
      </c>
      <c r="AM265" s="2" t="inlineStr">
        <is>
          <t>3|
3</t>
        </is>
      </c>
      <c r="AN265" s="2" t="inlineStr">
        <is>
          <t xml:space="preserve">|
</t>
        </is>
      </c>
      <c r="AO265" t="inlineStr">
        <is>
          <t>Kun kolmannen maan kansalaisen hakemus katsotaan hyväksyttäväksi, ETIAS-keskusjärjestelmä luo automaattisesti hakemustiedoston ja antaa sille hakemusnumeron.</t>
        </is>
      </c>
      <c r="AP265" s="2" t="inlineStr">
        <is>
          <t>dossier de demande|
dossier de demande ETIAS</t>
        </is>
      </c>
      <c r="AQ265" s="2" t="inlineStr">
        <is>
          <t>3|
3</t>
        </is>
      </c>
      <c r="AR265" s="2" t="inlineStr">
        <is>
          <t xml:space="preserve">|
</t>
        </is>
      </c>
      <c r="AS265" t="inlineStr">
        <is>
          <t>dossier créé automatiquement et immédiatement par le système ETIAS lorsqu'une demande d'autorisation de voyage a été jugée recevable</t>
        </is>
      </c>
      <c r="AT265" s="2" t="inlineStr">
        <is>
          <t>comhad iarratais ETIAS</t>
        </is>
      </c>
      <c r="AU265" s="2" t="inlineStr">
        <is>
          <t>3</t>
        </is>
      </c>
      <c r="AV265" s="2" t="inlineStr">
        <is>
          <t/>
        </is>
      </c>
      <c r="AW265" t="inlineStr">
        <is>
          <t/>
        </is>
      </c>
      <c r="AX265" s="2" t="inlineStr">
        <is>
          <t>dosje zahtjeva u ETIAS-u|
dosje zahtjeva</t>
        </is>
      </c>
      <c r="AY265" s="2" t="inlineStr">
        <is>
          <t>3|
3</t>
        </is>
      </c>
      <c r="AZ265" s="2" t="inlineStr">
        <is>
          <t xml:space="preserve">|
</t>
        </is>
      </c>
      <c r="BA265" t="inlineStr">
        <is>
          <t>dosje izrađen u okviru središnjeg sustava ETIAS-a na temelju zahtjeva državljanina treće zemlje za odobrenje putovanja nakon obavljanja provjere prihvatljivosti tog zahtjeva</t>
        </is>
      </c>
      <c r="BB265" s="2" t="inlineStr">
        <is>
          <t>ETIAS-kérelemfájl|
kérelemfájl</t>
        </is>
      </c>
      <c r="BC265" s="2" t="inlineStr">
        <is>
          <t>4|
4</t>
        </is>
      </c>
      <c r="BD265" s="2" t="inlineStr">
        <is>
          <t xml:space="preserve">|
</t>
        </is>
      </c>
      <c r="BE265" t="inlineStr">
        <is>
          <t>az ETIAS központi rendszere által azt követően automatikusan és azonnal létrehozott fájl, hogy az utazási engedély iránti kérelem elfogadhatónak minősült</t>
        </is>
      </c>
      <c r="BF265" s="2" t="inlineStr">
        <is>
          <t>fascicolo di domanda|
fascicolo di domanda ETIAS</t>
        </is>
      </c>
      <c r="BG265" s="2" t="inlineStr">
        <is>
          <t>3|
3</t>
        </is>
      </c>
      <c r="BH265" s="2" t="inlineStr">
        <is>
          <t xml:space="preserve">|
</t>
        </is>
      </c>
      <c r="BI265" t="inlineStr">
        <is>
          <t>fascicolo creato dal sistema centrale ETIAS immediatamente dopo aver verificato, sempre in maniera automatica, l'ammissibilità di una domanda di autorizzazione ai viaggi presentata da un cittadino di un paese terzo</t>
        </is>
      </c>
      <c r="BJ265" s="2" t="inlineStr">
        <is>
          <t>ETIAS prašymo byla|
prašymo byla</t>
        </is>
      </c>
      <c r="BK265" s="2" t="inlineStr">
        <is>
          <t>3|
3</t>
        </is>
      </c>
      <c r="BL265" s="2" t="inlineStr">
        <is>
          <t xml:space="preserve">|
</t>
        </is>
      </c>
      <c r="BM265" t="inlineStr">
        <is>
          <t>ETIAS centrinės sistemos byla, grindžiama trečiosios šalies piliečio prašymu išduoti kelionės leidimą, sukuriama patikrinus prašymo priimtinumą</t>
        </is>
      </c>
      <c r="BN265" s="2" t="inlineStr">
        <is>
          <t>pieteikuma datne|
&lt;i&gt;ETIAS&lt;/i&gt; pieteikuma datne</t>
        </is>
      </c>
      <c r="BO265" s="2" t="inlineStr">
        <is>
          <t>3|
3</t>
        </is>
      </c>
      <c r="BP265" s="2" t="inlineStr">
        <is>
          <t xml:space="preserve">|
</t>
        </is>
      </c>
      <c r="BQ265" t="inlineStr">
        <is>
          <t>&lt;i&gt;ETIAS&lt;/i&gt; centrālās sistēmas izveidota datne, kam pamatā ir trešās valsts valstspiederīgā pieteikums ceļošanas atļaujai</t>
        </is>
      </c>
      <c r="BR265" s="2" t="inlineStr">
        <is>
          <t>fajl ta' applikazzjoni</t>
        </is>
      </c>
      <c r="BS265" s="2" t="inlineStr">
        <is>
          <t>3</t>
        </is>
      </c>
      <c r="BT265" s="2" t="inlineStr">
        <is>
          <t/>
        </is>
      </c>
      <c r="BU265" t="inlineStr">
        <is>
          <t>fajl li jinħoloq mis-Sistema Ċentrali tal-ETIAS abbażi ta' applikazzjoni li tiġi ppreżentata minn ċittadin ta' pajjiż terz għal awtorizzazzjoni għall-ivvjaġġar, ladarba tkun ġiet ivverifikata l-ammissibbiltà tal-applikazzjoni</t>
        </is>
      </c>
      <c r="BV265" s="2" t="inlineStr">
        <is>
          <t>Etias-aanvraagdossier|
aanvraagdossier</t>
        </is>
      </c>
      <c r="BW265" s="2" t="inlineStr">
        <is>
          <t>3|
3</t>
        </is>
      </c>
      <c r="BX265" s="2" t="inlineStr">
        <is>
          <t xml:space="preserve">|
</t>
        </is>
      </c>
      <c r="BY265" t="inlineStr">
        <is>
          <t>dossier dat op basis van de reisautorisatieaanvraag van een onderdaan van een derde land door het centrale Etias-systeem wordt aangemaakt zodra de ontvankelijkheid van de aanvraag is geverifieerd</t>
        </is>
      </c>
      <c r="BZ265" s="2" t="inlineStr">
        <is>
          <t>plik wniosku|
plik wniosku ETIAS</t>
        </is>
      </c>
      <c r="CA265" s="2" t="inlineStr">
        <is>
          <t>3|
3</t>
        </is>
      </c>
      <c r="CB265" s="2" t="inlineStr">
        <is>
          <t xml:space="preserve">|
</t>
        </is>
      </c>
      <c r="CC265" t="inlineStr">
        <is>
          <t/>
        </is>
      </c>
      <c r="CD265" s="2" t="inlineStr">
        <is>
          <t>processo de pedido|
processo de pedido ETIAS</t>
        </is>
      </c>
      <c r="CE265" s="2" t="inlineStr">
        <is>
          <t>3|
3</t>
        </is>
      </c>
      <c r="CF265" s="2" t="inlineStr">
        <is>
          <t xml:space="preserve">|
</t>
        </is>
      </c>
      <c r="CG265" t="inlineStr">
        <is>
          <t>Dossiê criado automaticamente e de forma imediata pelo sistema central ETIAS uma vez que um pedido de autorização de viagem efetuado por um nacional de um país terceiro seja considerado admissível.</t>
        </is>
      </c>
      <c r="CH265" s="2" t="inlineStr">
        <is>
          <t>dosar de cerere|
dosar de cerere ETIAS</t>
        </is>
      </c>
      <c r="CI265" s="2" t="inlineStr">
        <is>
          <t>3|
3</t>
        </is>
      </c>
      <c r="CJ265" s="2" t="inlineStr">
        <is>
          <t xml:space="preserve">|
</t>
        </is>
      </c>
      <c r="CK265" t="inlineStr">
        <is>
          <t>dosar creat de sistemul ETIAS pe baza cererii de autorizare a unei călătorii depusă de un resortisant al unei țări terțe, după ce s-a verificat admisibilitatea cererii</t>
        </is>
      </c>
      <c r="CL265" s="2" t="inlineStr">
        <is>
          <t>súbor žiadosti|
súbor žiadosti v systéme ETIAS</t>
        </is>
      </c>
      <c r="CM265" s="2" t="inlineStr">
        <is>
          <t>3|
3</t>
        </is>
      </c>
      <c r="CN265" s="2" t="inlineStr">
        <is>
          <t xml:space="preserve">|
</t>
        </is>
      </c>
      <c r="CO265" t="inlineStr">
        <is>
          <t>súbor vytvorený centrálnym sytémom ETIAS na základe žiadosti štátneho príslušníka tretej krajiny o o cestovné povolenie po overení prípustnosti jeho žiadosti</t>
        </is>
      </c>
      <c r="CP265" s="2" t="inlineStr">
        <is>
          <t>dosje prosilca v ETIAS|
dosje prosilca</t>
        </is>
      </c>
      <c r="CQ265" s="2" t="inlineStr">
        <is>
          <t>3|
3</t>
        </is>
      </c>
      <c r="CR265" s="2" t="inlineStr">
        <is>
          <t xml:space="preserve">|
</t>
        </is>
      </c>
      <c r="CS265" t="inlineStr">
        <is>
          <t/>
        </is>
      </c>
      <c r="CT265" s="2" t="inlineStr">
        <is>
          <t>ansökningsakt|
Etias-ansökningsakt</t>
        </is>
      </c>
      <c r="CU265" s="2" t="inlineStr">
        <is>
          <t>3|
3</t>
        </is>
      </c>
      <c r="CV265" s="2" t="inlineStr">
        <is>
          <t xml:space="preserve">|
</t>
        </is>
      </c>
      <c r="CW265" t="inlineStr">
        <is>
          <t>akt som skapas av Etias centrala system när en tredjelandsmedborgares ansökan om resetillstånd har ansetts vara prövningsbar</t>
        </is>
      </c>
    </row>
    <row r="266">
      <c r="A266" s="1" t="str">
        <f>HYPERLINK("https://iate.europa.eu/entry/result/2229128/all", "2229128")</f>
        <v>2229128</v>
      </c>
      <c r="B266" t="inlineStr">
        <is>
          <t>SOCIAL QUESTIONS;EDUCATION AND COMMUNICATIONS;SCIENCE</t>
        </is>
      </c>
      <c r="C266" t="inlineStr">
        <is>
          <t>SOCIAL QUESTIONS|migration;EDUCATION AND COMMUNICATIONS|information technology and data processing;SCIENCE|natural and applied sciences|applied sciences</t>
        </is>
      </c>
      <c r="D266" t="inlineStr">
        <is>
          <t>yes</t>
        </is>
      </c>
      <c r="E266" t="inlineStr">
        <is>
          <t/>
        </is>
      </c>
      <c r="F266" s="2" t="inlineStr">
        <is>
          <t>биометрична система|
БСС</t>
        </is>
      </c>
      <c r="G266" s="2" t="inlineStr">
        <is>
          <t>3|
3</t>
        </is>
      </c>
      <c r="H266" s="2" t="inlineStr">
        <is>
          <t xml:space="preserve">|
</t>
        </is>
      </c>
      <c r="I266" t="inlineStr">
        <is>
          <t>приложение, което използва биометрични технологии и което позволява автоматичното идентифициране и/или установяване/проверка на самоличността на определен индивид</t>
        </is>
      </c>
      <c r="J266" s="2" t="inlineStr">
        <is>
          <t>biometrický systém|
BMS|
systém pro porovnávání biometrických prvků</t>
        </is>
      </c>
      <c r="K266" s="2" t="inlineStr">
        <is>
          <t>3|
3|
3</t>
        </is>
      </c>
      <c r="L266" s="2" t="inlineStr">
        <is>
          <t xml:space="preserve">|
|
</t>
        </is>
      </c>
      <c r="M266" t="inlineStr">
        <is>
          <t>aplikace biometrických technologií, která umožňuje automatickou &lt;i&gt;identifikaci&lt;/i&gt; [ &lt;a href="/entry/result/919761/all" id="ENTRY_TO_ENTRY_CONVERTER" target="_blank"&gt;IATE:919761&lt;/a&gt; ] nebo &lt;i&gt;verifikaci/autentizaci&lt;/i&gt; [ &lt;a href="/entry/result/3548809/all" id="ENTRY_TO_ENTRY_CONVERTER" target="_blank"&gt;IATE:3548809&lt;/a&gt; ] určité fyzické osoby</t>
        </is>
      </c>
      <c r="N266" s="2" t="inlineStr">
        <is>
          <t>biometrisystem|
biometrisk system|
biometrisk matchsystem|
BMS</t>
        </is>
      </c>
      <c r="O266" s="2" t="inlineStr">
        <is>
          <t>3|
3|
3|
3</t>
        </is>
      </c>
      <c r="P266" s="2" t="inlineStr">
        <is>
          <t xml:space="preserve">|
|
|
</t>
        </is>
      </c>
      <c r="Q266" t="inlineStr">
        <is>
          <t/>
        </is>
      </c>
      <c r="R266" s="2" t="inlineStr">
        <is>
          <t>System zur Abgleichung biometrischer Daten|
biometrisches Abgleichsystem</t>
        </is>
      </c>
      <c r="S266" s="2" t="inlineStr">
        <is>
          <t>2|
3</t>
        </is>
      </c>
      <c r="T266" s="2" t="inlineStr">
        <is>
          <t xml:space="preserve">|
</t>
        </is>
      </c>
      <c r="U266" t="inlineStr">
        <is>
          <t>System zum Vergleich und zur Bestimmung des Grads der Übereinstimmung biometrischer Eigenschaften mit einer bereits gespeicherten Vorlage</t>
        </is>
      </c>
      <c r="V266" s="2" t="inlineStr">
        <is>
          <t>σύστημα βιομετρικής αντιστοίχισης|
σύστημα αντιστοίχισης βιομετρικών δεδομένων</t>
        </is>
      </c>
      <c r="W266" s="2" t="inlineStr">
        <is>
          <t>3|
3</t>
        </is>
      </c>
      <c r="X266" s="2" t="inlineStr">
        <is>
          <t xml:space="preserve">|
</t>
        </is>
      </c>
      <c r="Y266" t="inlineStr">
        <is>
          <t/>
        </is>
      </c>
      <c r="Z266" s="2" t="inlineStr">
        <is>
          <t>biometric matching system|
BMS|
biometric system</t>
        </is>
      </c>
      <c r="AA266" s="2" t="inlineStr">
        <is>
          <t>3|
3|
3</t>
        </is>
      </c>
      <c r="AB266" s="2" t="inlineStr">
        <is>
          <t xml:space="preserve">|
|
</t>
        </is>
      </c>
      <c r="AC266" t="inlineStr">
        <is>
          <t>automated, mostly computerised system using distinctive physio-biological or behavioural measurements of the human body that serve as a unique indicator of the presence of a particular individual</t>
        </is>
      </c>
      <c r="AD266" s="2" t="inlineStr">
        <is>
          <t>sistema de correspondencia biométrica</t>
        </is>
      </c>
      <c r="AE266" s="2" t="inlineStr">
        <is>
          <t>3</t>
        </is>
      </c>
      <c r="AF266" s="2" t="inlineStr">
        <is>
          <t/>
        </is>
      </c>
      <c r="AG266" t="inlineStr">
        <is>
          <t/>
        </is>
      </c>
      <c r="AH266" s="2" t="inlineStr">
        <is>
          <t>biomeetriline süsteem</t>
        </is>
      </c>
      <c r="AI266" s="2" t="inlineStr">
        <is>
          <t>3</t>
        </is>
      </c>
      <c r="AJ266" s="2" t="inlineStr">
        <is>
          <t/>
        </is>
      </c>
      <c r="AK266" t="inlineStr">
        <is>
          <t>automaatne, enamasti arvutirakendus, mis kasutab inimkeha selgesti eristuvaid füsio-bioloogilisi või käitumuslikke omapärasid, mis üheselt määratlevad konkreetse üksikisiku kohalviibimise</t>
        </is>
      </c>
      <c r="AL266" s="2" t="inlineStr">
        <is>
          <t>biometrinen järjestelmä|
biometrinen tunnistusjärjestelmä</t>
        </is>
      </c>
      <c r="AM266" s="2" t="inlineStr">
        <is>
          <t>3|
3</t>
        </is>
      </c>
      <c r="AN266" s="2" t="inlineStr">
        <is>
          <t xml:space="preserve">|
</t>
        </is>
      </c>
      <c r="AO266" t="inlineStr">
        <is>
          <t>biometristen tekniikkojen sovellus, joka mahdollistaa henkilön automaattisen tunnistamisen ja/tai hänen henkilöllisyytensä todentamisen/varmentamisen</t>
        </is>
      </c>
      <c r="AP266" s="2" t="inlineStr">
        <is>
          <t>système d’établissement de correspondances biométriques|
système biométrique|
système de traitement biométrique</t>
        </is>
      </c>
      <c r="AQ266" s="2" t="inlineStr">
        <is>
          <t>3|
3|
3</t>
        </is>
      </c>
      <c r="AR266" s="2" t="inlineStr">
        <is>
          <t xml:space="preserve">|
|
</t>
        </is>
      </c>
      <c r="AS266" t="inlineStr">
        <is>
          <t/>
        </is>
      </c>
      <c r="AT266" s="2" t="inlineStr">
        <is>
          <t>BMS|
córas meaitseála bithmhéadraí</t>
        </is>
      </c>
      <c r="AU266" s="2" t="inlineStr">
        <is>
          <t>3|
3</t>
        </is>
      </c>
      <c r="AV266" s="2" t="inlineStr">
        <is>
          <t xml:space="preserve">|
</t>
        </is>
      </c>
      <c r="AW266" t="inlineStr">
        <is>
          <t/>
        </is>
      </c>
      <c r="AX266" t="inlineStr">
        <is>
          <t/>
        </is>
      </c>
      <c r="AY266" t="inlineStr">
        <is>
          <t/>
        </is>
      </c>
      <c r="AZ266" t="inlineStr">
        <is>
          <t/>
        </is>
      </c>
      <c r="BA266" t="inlineStr">
        <is>
          <t/>
        </is>
      </c>
      <c r="BB266" s="2" t="inlineStr">
        <is>
          <t>biometrikus azonosító rendszer|
biometrikus rendszer</t>
        </is>
      </c>
      <c r="BC266" s="2" t="inlineStr">
        <is>
          <t>3|
4</t>
        </is>
      </c>
      <c r="BD266" s="2" t="inlineStr">
        <is>
          <t>|
preferred</t>
        </is>
      </c>
      <c r="BE266" t="inlineStr">
        <is>
          <t>olyan, biometrikus technológiákat használó alkalmazások, amelyek lehetővé teszik a személyek automatikus azonosítását, illetve hitelesítését/ellenőrzését</t>
        </is>
      </c>
      <c r="BF266" s="2" t="inlineStr">
        <is>
          <t>sistema di confronto biometrico|
BMS</t>
        </is>
      </c>
      <c r="BG266" s="2" t="inlineStr">
        <is>
          <t>3|
3</t>
        </is>
      </c>
      <c r="BH266" s="2" t="inlineStr">
        <is>
          <t xml:space="preserve">|
</t>
        </is>
      </c>
      <c r="BI266" t="inlineStr">
        <is>
          <t>applicazione di tecnologie biometriche che permettono l'identificazione e/o l'autenticazione/verifica automatica di un individuo</t>
        </is>
      </c>
      <c r="BJ266" s="2" t="inlineStr">
        <is>
          <t>biometrijos sistema</t>
        </is>
      </c>
      <c r="BK266" s="2" t="inlineStr">
        <is>
          <t>3</t>
        </is>
      </c>
      <c r="BL266" s="2" t="inlineStr">
        <is>
          <t/>
        </is>
      </c>
      <c r="BM266" t="inlineStr">
        <is>
          <t>automatizuota biometrinių duomenų nuskaitymo, išsaugojimo, įrašymo į asmens dokumentą sistema, naudojama asmenims atpažinti ir asmens dokumentų patikrai atlikti</t>
        </is>
      </c>
      <c r="BN266" s="2" t="inlineStr">
        <is>
          <t>biometrisko datu salīdzināšanas sistēma|
biometrijas sistēma</t>
        </is>
      </c>
      <c r="BO266" s="2" t="inlineStr">
        <is>
          <t>3|
3</t>
        </is>
      </c>
      <c r="BP266" s="2" t="inlineStr">
        <is>
          <t xml:space="preserve">|
</t>
        </is>
      </c>
      <c r="BQ266" t="inlineStr">
        <is>
          <t/>
        </is>
      </c>
      <c r="BR266" s="2" t="inlineStr">
        <is>
          <t>sistema ta' tqabbil bijometriku</t>
        </is>
      </c>
      <c r="BS266" s="2" t="inlineStr">
        <is>
          <t>3</t>
        </is>
      </c>
      <c r="BT266" s="2" t="inlineStr">
        <is>
          <t/>
        </is>
      </c>
      <c r="BU266" t="inlineStr">
        <is>
          <t/>
        </is>
      </c>
      <c r="BV266" s="2" t="inlineStr">
        <is>
          <t>biometrisch matchingsysteem|
BMS</t>
        </is>
      </c>
      <c r="BW266" s="2" t="inlineStr">
        <is>
          <t>3|
3</t>
        </is>
      </c>
      <c r="BX266" s="2" t="inlineStr">
        <is>
          <t xml:space="preserve">|
</t>
        </is>
      </c>
      <c r="BY266" t="inlineStr">
        <is>
          <t>zoekmotor die biometrische gegevens uit visumaanvragen, identiteitsbeheersystemen en politiesystemen van de EU-lidstaten kan matchen ter ondersteuning van gerechtelijke instanties en immigratieautoriteiten in hun strijd tegen terrorisme, georganiseerde misdaad, illegale immigratie, visumshopping, identiteitsdiefstal en fraude</t>
        </is>
      </c>
      <c r="BZ266" s="2" t="inlineStr">
        <is>
          <t>system biometryczny|
system porównywania danych biometrycznych</t>
        </is>
      </c>
      <c r="CA266" s="2" t="inlineStr">
        <is>
          <t>3|
2</t>
        </is>
      </c>
      <c r="CB266" s="2" t="inlineStr">
        <is>
          <t xml:space="preserve">|
</t>
        </is>
      </c>
      <c r="CC266" t="inlineStr">
        <is>
          <t>aplikacja wykorzystująca technologie biometryczne, które umożliwiają automatyczną identyfikację lub uwierzytelnienie/weryfikację danej osoby</t>
        </is>
      </c>
      <c r="CD266" s="2" t="inlineStr">
        <is>
          <t>sistema de correspondências biométricas|
sistema biométrico</t>
        </is>
      </c>
      <c r="CE266" s="2" t="inlineStr">
        <is>
          <t>3|
3</t>
        </is>
      </c>
      <c r="CF266" s="2" t="inlineStr">
        <is>
          <t xml:space="preserve">|
</t>
        </is>
      </c>
      <c r="CG266" t="inlineStr">
        <is>
          <t>Aplicação de tecnologias biométricas, que permite a identificação automática e/ou a autenticação/verificação de uma pessoa.</t>
        </is>
      </c>
      <c r="CH266" s="2" t="inlineStr">
        <is>
          <t>sistem biometric</t>
        </is>
      </c>
      <c r="CI266" s="2" t="inlineStr">
        <is>
          <t>3</t>
        </is>
      </c>
      <c r="CJ266" s="2" t="inlineStr">
        <is>
          <t/>
        </is>
      </c>
      <c r="CK266" t="inlineStr">
        <is>
          <t>sistem de control al accesului care utilizează elemente biometrice și care include un dispozitiv electronic de măsurare a aspectelor specifice ale corpului persoanei sau a unui anumit comportament care identifică în mod pozitiv acea persoană</t>
        </is>
      </c>
      <c r="CL266" s="2" t="inlineStr">
        <is>
          <t>biometrický systém|
BMS|
systém biometrickej identifikácie</t>
        </is>
      </c>
      <c r="CM266" s="2" t="inlineStr">
        <is>
          <t>3|
3|
3</t>
        </is>
      </c>
      <c r="CN266" s="2" t="inlineStr">
        <is>
          <t xml:space="preserve">|
|
</t>
        </is>
      </c>
      <c r="CO266" t="inlineStr">
        <is>
          <t/>
        </is>
      </c>
      <c r="CP266" s="2" t="inlineStr">
        <is>
          <t>biometrični sistem|
biometrijski sistem</t>
        </is>
      </c>
      <c r="CQ266" s="2" t="inlineStr">
        <is>
          <t>3|
3</t>
        </is>
      </c>
      <c r="CR266" s="2" t="inlineStr">
        <is>
          <t xml:space="preserve">|
</t>
        </is>
      </c>
      <c r="CS266" t="inlineStr">
        <is>
          <t>aplikacija, ki z uporabo biometrične tehnologije omogoča samodejno identifikacijo&lt;sup&gt;1&lt;/sup&gt; in/ali avtentikacijo&lt;sup&gt;2&lt;/sup&gt; osebe.</t>
        </is>
      </c>
      <c r="CT266" s="2" t="inlineStr">
        <is>
          <t>biometriskt söksystem|
system för biometrisk matchning|
biometriskt jämförelsesystem|
biometriskt matchningssystem</t>
        </is>
      </c>
      <c r="CU266" s="2" t="inlineStr">
        <is>
          <t>2|
3|
2|
2</t>
        </is>
      </c>
      <c r="CV266" s="2" t="inlineStr">
        <is>
          <t xml:space="preserve">|
|
|
</t>
        </is>
      </c>
      <c r="CW266" t="inlineStr">
        <is>
          <t/>
        </is>
      </c>
    </row>
    <row r="267">
      <c r="A267" s="1" t="str">
        <f>HYPERLINK("https://iate.europa.eu/entry/result/3576683/all", "3576683")</f>
        <v>3576683</v>
      </c>
      <c r="B267" t="inlineStr">
        <is>
          <t>EUROPEAN UNION;LAW</t>
        </is>
      </c>
      <c r="C267" t="inlineStr">
        <is>
          <t>EUROPEAN UNION|EU finance;LAW|international law|public international law|territorial law|frontier|external border of the EU</t>
        </is>
      </c>
      <c r="D267" t="inlineStr">
        <is>
          <t>yes</t>
        </is>
      </c>
      <c r="E267" t="inlineStr">
        <is>
          <t/>
        </is>
      </c>
      <c r="F267" s="2" t="inlineStr">
        <is>
          <t>Фонд за интегрирано управление на границите|
ФИУГ</t>
        </is>
      </c>
      <c r="G267" s="2" t="inlineStr">
        <is>
          <t>3|
3</t>
        </is>
      </c>
      <c r="H267" s="2" t="inlineStr">
        <is>
          <t xml:space="preserve">|
</t>
        </is>
      </c>
      <c r="I267" t="inlineStr">
        <is>
          <t>фонд, предвиден в бюджета на ЕС за 2021-2027 г., който ще включва Инструмента за финансово подпомагане за външните граници и визите и Инструмента за оборудване за митнически контрол</t>
        </is>
      </c>
      <c r="J267" s="2" t="inlineStr">
        <is>
          <t>IBMF|
Fond pro integrovanou správu hranic</t>
        </is>
      </c>
      <c r="K267" s="2" t="inlineStr">
        <is>
          <t>2|
3</t>
        </is>
      </c>
      <c r="L267" s="2" t="inlineStr">
        <is>
          <t xml:space="preserve">|
</t>
        </is>
      </c>
      <c r="M267" t="inlineStr">
        <is>
          <t>nový fond EU na období 2021–2027, z jehož prostředků se podporují členské státy EU při zajišťování společných vnějších hranic EU a z nějž je také financováno vybavení pro celní kontroly</t>
        </is>
      </c>
      <c r="N267" s="2" t="inlineStr">
        <is>
          <t>Fonden for Integreret Grænseforvaltning</t>
        </is>
      </c>
      <c r="O267" s="2" t="inlineStr">
        <is>
          <t>4</t>
        </is>
      </c>
      <c r="P267" s="2" t="inlineStr">
        <is>
          <t/>
        </is>
      </c>
      <c r="Q267" t="inlineStr">
        <is>
          <t>instrument oprettet under den flerårige finansielle ramme for 2021-2027, som omfatter instrumentet for grænseforvaltning og visa og instrumentet for toldkontroludstyr</t>
        </is>
      </c>
      <c r="R267" s="2" t="inlineStr">
        <is>
          <t>IBMF|
Fonds für integrierte Grenzverwaltung</t>
        </is>
      </c>
      <c r="S267" s="2" t="inlineStr">
        <is>
          <t>2|
3</t>
        </is>
      </c>
      <c r="T267" s="2" t="inlineStr">
        <is>
          <t xml:space="preserve">|
</t>
        </is>
      </c>
      <c r="U267" t="inlineStr">
        <is>
          <t>im Rahmen des &lt;a href="https://iate.europa.eu/entry/result/930627/de" target="_blank"&gt;mehrjährigen Finanzrahmens&lt;/a&gt; (2021-2027) eingeführter Fonds, der zwei Instrumente umfasst: das Instrument für finanzielle Hilfe im Bereich Grenzverwaltung und Visumpolitik und das Instrument für finanzielle Hilfe für Zollkontrollausrüstung</t>
        </is>
      </c>
      <c r="V267" s="2" t="inlineStr">
        <is>
          <t>ταμείο για την ολοκληρωμένη διαχείριση των συνόρων|
ΤΟΔΣ</t>
        </is>
      </c>
      <c r="W267" s="2" t="inlineStr">
        <is>
          <t>4|
4</t>
        </is>
      </c>
      <c r="X267" s="2" t="inlineStr">
        <is>
          <t xml:space="preserve">|
</t>
        </is>
      </c>
      <c r="Y267" t="inlineStr">
        <is>
          <t/>
        </is>
      </c>
      <c r="Z267" s="2" t="inlineStr">
        <is>
          <t>IBMF|
Integrated Border Management Fund</t>
        </is>
      </c>
      <c r="AA267" s="2" t="inlineStr">
        <is>
          <t>3|
3</t>
        </is>
      </c>
      <c r="AB267" s="2" t="inlineStr">
        <is>
          <t xml:space="preserve">|
</t>
        </is>
      </c>
      <c r="AC267" t="inlineStr">
        <is>
          <t>instrument set up under the &lt;i&gt;multiannual financial framework&lt;/i&gt; [ &lt;a href="/entry/result/930627/all" id="ENTRY_TO_ENTRY_CONVERTER" target="_blank"&gt;IATE:930627&lt;/a&gt; ] for 2021-2027 consisting of two separate components: border management and customs control equipment</t>
        </is>
      </c>
      <c r="AD267" s="2" t="inlineStr">
        <is>
          <t>FGIF|
Fondo para la Gestión Integrada de las Fronteras</t>
        </is>
      </c>
      <c r="AE267" s="2" t="inlineStr">
        <is>
          <t>3|
3</t>
        </is>
      </c>
      <c r="AF267" s="2" t="inlineStr">
        <is>
          <t xml:space="preserve">|
</t>
        </is>
      </c>
      <c r="AG267" t="inlineStr">
        <is>
          <t>Instrumento de financiación creado en el contexto del &lt;a href="https://iate.europa.eu/entry/result/930627/es" target="_blank"&gt;marco financiero plurianual&lt;/a&gt; 2021-2027 para mejorar la protección de las fronteras exteriores de la UE. Consta de un &lt;a href="https://iate.europa.eu/entry/result/3576947/es" target="_blank"&gt;Instrumento de Apoyo Financiero a la Gestión de Fronteras y los Visados&lt;/a&gt; y de un &lt;a href="https://iate.europa.eu/entry/result/3578165/es" target="_blank"&gt;Instrumento de Apoyo Financiero para Equipo de Control Aduanero&lt;/a&gt;.</t>
        </is>
      </c>
      <c r="AH267" s="2" t="inlineStr">
        <is>
          <t>Integreeritud Piirihalduse Fond</t>
        </is>
      </c>
      <c r="AI267" s="2" t="inlineStr">
        <is>
          <t>3</t>
        </is>
      </c>
      <c r="AJ267" s="2" t="inlineStr">
        <is>
          <t/>
        </is>
      </c>
      <c r="AK267" t="inlineStr">
        <is>
          <t>&lt;i&gt;mitmeaastase finantsraamistikug&lt;/i&gt;a &lt;a href="/entry/result/93027/all" id="ENTRY_TO_ENTRY_CONVERTER" target="_blank"&gt;IATE:93027&lt;/a&gt; ette nähtud rahastamisvahend, mis ühendab piirihalduse ja tollikontrolliseadmete vajadused</t>
        </is>
      </c>
      <c r="AL267" s="2" t="inlineStr">
        <is>
          <t>yhdennetyn rajaturvallisuuden rahasto</t>
        </is>
      </c>
      <c r="AM267" s="2" t="inlineStr">
        <is>
          <t>3</t>
        </is>
      </c>
      <c r="AN267" s="2" t="inlineStr">
        <is>
          <t/>
        </is>
      </c>
      <c r="AO267" t="inlineStr">
        <is>
          <t/>
        </is>
      </c>
      <c r="AP267" s="2" t="inlineStr">
        <is>
          <t>FGIF|
Fonds pour la gestion intégrée des frontières</t>
        </is>
      </c>
      <c r="AQ267" s="2" t="inlineStr">
        <is>
          <t>3|
3</t>
        </is>
      </c>
      <c r="AR267" s="2" t="inlineStr">
        <is>
          <t xml:space="preserve">|
</t>
        </is>
      </c>
      <c r="AS267" t="inlineStr">
        <is>
          <t>fonds créé au titre du budget 2021-2027 qui comprendra l'&lt;a href="https://iate.europa.eu/entry/result/3576947/fr" target="_blank"&gt;instrument relatif à la gestion des frontières et aux visas&lt;/a&gt; et l'&lt;a href="https://iate.europa.eu/entry/result/3578165/fr" target="_blank"&gt;instrument de soutien financier relatif aux équipements de contrôle douanier&lt;/a&gt;</t>
        </is>
      </c>
      <c r="AT267" s="2" t="inlineStr">
        <is>
          <t>CBCT|
an Ciste um Bainistiú Comhtháite Teorainneacha</t>
        </is>
      </c>
      <c r="AU267" s="2" t="inlineStr">
        <is>
          <t>4|
4</t>
        </is>
      </c>
      <c r="AV267" s="2" t="inlineStr">
        <is>
          <t xml:space="preserve">|
</t>
        </is>
      </c>
      <c r="AW267" t="inlineStr">
        <is>
          <t>ionstraim arna bunú faoin gcreat ilbhliantúil airgeadais [ &lt;a href="/entry/result/930627/all" id="ENTRY_TO_ENTRY_CONVERTER" target="_blank"&gt;IATE:930627&lt;/a&gt; ] do 2021-2027 ina bhfuil dhá chomhchuid ar leith: bainistiú teorannacha agus treallamh rialaithe custaim</t>
        </is>
      </c>
      <c r="AX267" s="2" t="inlineStr">
        <is>
          <t>Fond za integrirano upravljanje granicama</t>
        </is>
      </c>
      <c r="AY267" s="2" t="inlineStr">
        <is>
          <t>3</t>
        </is>
      </c>
      <c r="AZ267" s="2" t="inlineStr">
        <is>
          <t/>
        </is>
      </c>
      <c r="BA267" t="inlineStr">
        <is>
          <t/>
        </is>
      </c>
      <c r="BB267" s="2" t="inlineStr">
        <is>
          <t>IHA|
Integrált Határigazgatási Alap</t>
        </is>
      </c>
      <c r="BC267" s="2" t="inlineStr">
        <is>
          <t>2|
4</t>
        </is>
      </c>
      <c r="BD267" s="2" t="inlineStr">
        <is>
          <t xml:space="preserve">|
</t>
        </is>
      </c>
      <c r="BE267" t="inlineStr">
        <is>
          <t>a 2021 és 2027 közötti időszakra vonatkozó &lt;i&gt;többéves pénzügyi keretben&lt;/i&gt; [ &lt;a href="/entry/result/930627/all" id="ENTRY_TO_ENTRY_CONVERTER" target="_blank"&gt;IATE:930627&lt;/a&gt; ] létrehozásra javasolt, határigazgatási, vízumügyi és vámellenőrzési eszközökből álló alap</t>
        </is>
      </c>
      <c r="BF267" s="2" t="inlineStr">
        <is>
          <t>Fondo per la gestione integrata delle frontiere</t>
        </is>
      </c>
      <c r="BG267" s="2" t="inlineStr">
        <is>
          <t>3</t>
        </is>
      </c>
      <c r="BH267" s="2" t="inlineStr">
        <is>
          <t/>
        </is>
      </c>
      <c r="BI267" t="inlineStr">
        <is>
          <t>nuovo fondo che sarà istituito nell'ambito del QFP 2021-2027 (linea di bilancio "Gestione della migrazione e delle frontiere") allo scopo di fornire un sostegno essenziale e rafforzato agli Stati membri per garantire la sicurezza delle frontiere esterne comuni dell'Unione</t>
        </is>
      </c>
      <c r="BJ267" s="2" t="inlineStr">
        <is>
          <t>ISVF|
Integruoto sienų valdymo fondas</t>
        </is>
      </c>
      <c r="BK267" s="2" t="inlineStr">
        <is>
          <t>3|
3</t>
        </is>
      </c>
      <c r="BL267" s="2" t="inlineStr">
        <is>
          <t xml:space="preserve">|
</t>
        </is>
      </c>
      <c r="BM267" t="inlineStr">
        <is>
          <t/>
        </is>
      </c>
      <c r="BN267" s="2" t="inlineStr">
        <is>
          <t>Integrētās robežu pārvaldības fonds</t>
        </is>
      </c>
      <c r="BO267" s="2" t="inlineStr">
        <is>
          <t>3</t>
        </is>
      </c>
      <c r="BP267" s="2" t="inlineStr">
        <is>
          <t/>
        </is>
      </c>
      <c r="BQ267" t="inlineStr">
        <is>
          <t>saskaņā ar daudzgadu finanšu shēmu [ &lt;a href="/entry/result/930627/all" id="ENTRY_TO_ENTRY_CONVERTER" target="_blank"&gt;IATE:930627&lt;/a&gt; ] 2012.–2027. gadam izveidots instruments, kas sastāv no divām atsevišķām komponentēm: robežu pārvaldība un muitas kontroles iekārtas</t>
        </is>
      </c>
      <c r="BR267" s="2" t="inlineStr">
        <is>
          <t>Fond għall-Ġestjoni Integrata tal-Fruntieri|
IBMF</t>
        </is>
      </c>
      <c r="BS267" s="2" t="inlineStr">
        <is>
          <t>3|
3</t>
        </is>
      </c>
      <c r="BT267" s="2" t="inlineStr">
        <is>
          <t xml:space="preserve">|
</t>
        </is>
      </c>
      <c r="BU267" t="inlineStr">
        <is>
          <t>fond dedikat għall-ġestjoni tal-fruntieri fil-kuntest tal-Qafas Finanzjarju Pluriennali [ &lt;a href="/entry/result/930627/all" id="ENTRY_TO_ENTRY_CONVERTER" target="_blank"&gt;IATE:930627&lt;/a&gt; ] għall-2021-2027, li ser ikun jinkludi l-Istrument tal-Ġestjoni tal-Fruntieri u l-Viża u l-Istrument għat-Tagħmir tal-Kontroll Doganali</t>
        </is>
      </c>
      <c r="BV267" s="2" t="inlineStr">
        <is>
          <t>IBMF|
Fonds voor geïntegreerd grensbeheer</t>
        </is>
      </c>
      <c r="BW267" s="2" t="inlineStr">
        <is>
          <t>3|
3</t>
        </is>
      </c>
      <c r="BX267" s="2" t="inlineStr">
        <is>
          <t xml:space="preserve">|
</t>
        </is>
      </c>
      <c r="BY267" t="inlineStr">
        <is>
          <t>financieringsinstrument dat de lidstaten extra steun zal bieden voor de beveiliging van de gemeenschappelijke buitengrenzen van de Unie</t>
        </is>
      </c>
      <c r="BZ267" s="2" t="inlineStr">
        <is>
          <t>Fundusz Zintegrowanego Zarządzania Granicami|
FZZG</t>
        </is>
      </c>
      <c r="CA267" s="2" t="inlineStr">
        <is>
          <t>3|
3</t>
        </is>
      </c>
      <c r="CB267" s="2" t="inlineStr">
        <is>
          <t xml:space="preserve">|
</t>
        </is>
      </c>
      <c r="CC267" t="inlineStr">
        <is>
          <t>fundusz, który ma przyczyniać się do dalszego rozwoju wspólnej polityki wizowej i zapewniać europejskie zintegrowane zarządzanie granicami na granicach zewnętrznych, aby skutecznie zarządzać ich przekraczaniem</t>
        </is>
      </c>
      <c r="CD267" s="2" t="inlineStr">
        <is>
          <t>Fundo de Gestão Integrada das Fronteiras|
FGIF</t>
        </is>
      </c>
      <c r="CE267" s="2" t="inlineStr">
        <is>
          <t>3|
3</t>
        </is>
      </c>
      <c r="CF267" s="2" t="inlineStr">
        <is>
          <t xml:space="preserve">|
</t>
        </is>
      </c>
      <c r="CG267" t="inlineStr">
        <is>
          <t>Fundo da UE que presta apoio financeiro aos Estados-Membros no domínio da gestão das fronteiras externas da União.</t>
        </is>
      </c>
      <c r="CH267" s="2" t="inlineStr">
        <is>
          <t>Fondul de management integrat al frontierelor</t>
        </is>
      </c>
      <c r="CI267" s="2" t="inlineStr">
        <is>
          <t>3</t>
        </is>
      </c>
      <c r="CJ267" s="2" t="inlineStr">
        <is>
          <t/>
        </is>
      </c>
      <c r="CK267" t="inlineStr">
        <is>
          <t>fond instituit în cadrul financiar multianual 2021-2027, care cuprinde două componente separate: &lt;a href="https://iate.europa.eu/entry/result/3576947/ro" target="_blank"&gt;Instrumentul de sprijin financiar pentru managementul frontierelor și politica de vize&lt;/a&gt; și &lt;a href="https://iate.europa.eu/entry/result/3578165/all" target="_blank"&gt;Instrumentul de sprijin financiar pentru echipamente de control vamal&lt;/a&gt;</t>
        </is>
      </c>
      <c r="CL267" s="2" t="inlineStr">
        <is>
          <t>IBMF|
Fond pre integrované riadenie hraníc</t>
        </is>
      </c>
      <c r="CM267" s="2" t="inlineStr">
        <is>
          <t>3|
3</t>
        </is>
      </c>
      <c r="CN267" s="2" t="inlineStr">
        <is>
          <t xml:space="preserve">|
</t>
        </is>
      </c>
      <c r="CO267" t="inlineStr">
        <is>
          <t>fond na obdobie 2021 – 2027, ktorý má prispievať k ďalšiemu rozvoju spoločnej vízovej politiky a zabezpečovať európske integrované riadenie hraníc na vonkajších hraniciach s cieľom riadiť efektívne prekračovanie vonkajšej hranice</t>
        </is>
      </c>
      <c r="CP267" s="2" t="inlineStr">
        <is>
          <t>Sklad za integrirano upravljanje meja</t>
        </is>
      </c>
      <c r="CQ267" s="2" t="inlineStr">
        <is>
          <t>2</t>
        </is>
      </c>
      <c r="CR267" s="2" t="inlineStr">
        <is>
          <t/>
        </is>
      </c>
      <c r="CS267" t="inlineStr">
        <is>
          <t>sklad, predviden v predlogu za večletni finančni okvir za obdobje 2021–2027, iz katerega naj bi se financirala varovanje zunanje meje ter vizumska politika EU</t>
        </is>
      </c>
      <c r="CT267" s="2" t="inlineStr">
        <is>
          <t>Fonden för integrerad gränsförvaltning</t>
        </is>
      </c>
      <c r="CU267" s="2" t="inlineStr">
        <is>
          <t>3</t>
        </is>
      </c>
      <c r="CV267" s="2" t="inlineStr">
        <is>
          <t/>
        </is>
      </c>
      <c r="CW267" t="inlineStr">
        <is>
          <t/>
        </is>
      </c>
    </row>
    <row r="268">
      <c r="A268" s="1" t="str">
        <f>HYPERLINK("https://iate.europa.eu/entry/result/129034/all", "129034")</f>
        <v>129034</v>
      </c>
      <c r="B268" t="inlineStr">
        <is>
          <t>EUROPEAN UNION;POLITICS;LAW</t>
        </is>
      </c>
      <c r="C268" t="inlineStr">
        <is>
          <t>EUROPEAN UNION;POLITICS|executive power and public service|administrative law;LAW|international law|private international law|rights of aliens|admission of aliens|visa policy</t>
        </is>
      </c>
      <c r="D268" t="inlineStr">
        <is>
          <t>yes</t>
        </is>
      </c>
      <c r="E268" t="inlineStr">
        <is>
          <t/>
        </is>
      </c>
      <c r="F268" s="2" t="inlineStr">
        <is>
          <t>карта за пребиваване|
карта за пребиваване на член на семейството на гражданин на Съюза</t>
        </is>
      </c>
      <c r="G268" s="2" t="inlineStr">
        <is>
          <t>3|
3</t>
        </is>
      </c>
      <c r="H268" s="2" t="inlineStr">
        <is>
          <t xml:space="preserve">|
</t>
        </is>
      </c>
      <c r="I268" t="inlineStr">
        <is>
          <t/>
        </is>
      </c>
      <c r="J268" s="2" t="inlineStr">
        <is>
          <t>pobytová karta rodinného příslušníka občana Unie|
pobytová karta</t>
        </is>
      </c>
      <c r="K268" s="2" t="inlineStr">
        <is>
          <t>3|
3</t>
        </is>
      </c>
      <c r="L268" s="2" t="inlineStr">
        <is>
          <t xml:space="preserve">|
</t>
        </is>
      </c>
      <c r="M268" t="inlineStr">
        <is>
          <t>doklad, který osobu, která je rodinným příslušníkem občana Evropské unie, opravňuje pobývat po stanovenou dobu na území daného členského státu EU</t>
        </is>
      </c>
      <c r="N268" s="2" t="inlineStr">
        <is>
          <t>opholdskort|
opholdskort for familiemedlem til en unionsborger</t>
        </is>
      </c>
      <c r="O268" s="2" t="inlineStr">
        <is>
          <t>3|
2</t>
        </is>
      </c>
      <c r="P268" s="2" t="inlineStr">
        <is>
          <t xml:space="preserve">|
</t>
        </is>
      </c>
      <c r="Q268" t="inlineStr">
        <is>
          <t>dokumentation for opholdstilladelse til familiemedlemmer til unionsborgere</t>
        </is>
      </c>
      <c r="R268" s="2" t="inlineStr">
        <is>
          <t>Aufenthaltskarte|
Aufenthaltskarte für Familienangehörige eines Unionsbürgers</t>
        </is>
      </c>
      <c r="S268" s="2" t="inlineStr">
        <is>
          <t>3|
3</t>
        </is>
      </c>
      <c r="T268" s="2" t="inlineStr">
        <is>
          <t xml:space="preserve">|
</t>
        </is>
      </c>
      <c r="U268" t="inlineStr">
        <is>
          <t>Karte, die Familienangehörigen von Unionsbürgern, die nicht die Staatsangehörigkeit eines Mitgliedstaats besitzen, das Aufenthaltsrecht in der Union bescheinigt</t>
        </is>
      </c>
      <c r="V268" s="2" t="inlineStr">
        <is>
          <t>δελτίο διαμονής</t>
        </is>
      </c>
      <c r="W268" s="2" t="inlineStr">
        <is>
          <t>3</t>
        </is>
      </c>
      <c r="X268" s="2" t="inlineStr">
        <is>
          <t/>
        </is>
      </c>
      <c r="Y268" t="inlineStr">
        <is>
          <t/>
        </is>
      </c>
      <c r="Z268" s="2" t="inlineStr">
        <is>
          <t>residence card of a family member of a Union citizen|
residence card|
European Communities residence card</t>
        </is>
      </c>
      <c r="AA268" s="2" t="inlineStr">
        <is>
          <t>3|
3|
2</t>
        </is>
      </c>
      <c r="AB268" s="2" t="inlineStr">
        <is>
          <t>|
|
obsolete</t>
        </is>
      </c>
      <c r="AC268" t="inlineStr">
        <is>
          <t>card proving the right of residence of family members of an EU citizen who are not nationals of a Member State</t>
        </is>
      </c>
      <c r="AD268" s="2" t="inlineStr">
        <is>
          <t>tarjeta de residencia</t>
        </is>
      </c>
      <c r="AE268" s="2" t="inlineStr">
        <is>
          <t>3</t>
        </is>
      </c>
      <c r="AF268" s="2" t="inlineStr">
        <is>
          <t/>
        </is>
      </c>
      <c r="AG268" t="inlineStr">
        <is>
          <t>Documento que acredita el derecho de residencia de los miembros de la familia de un ciudadano de la Unión que no tengan la nacionalidad de un Estado miembro.</t>
        </is>
      </c>
      <c r="AH268" s="2" t="inlineStr">
        <is>
          <t>elamisloakaart|
Euroopa Liidu kodaniku perekonnaliikme elamisloakaart</t>
        </is>
      </c>
      <c r="AI268" s="2" t="inlineStr">
        <is>
          <t>3|
3</t>
        </is>
      </c>
      <c r="AJ268" s="2" t="inlineStr">
        <is>
          <t xml:space="preserve">preferred|
</t>
        </is>
      </c>
      <c r="AK268" t="inlineStr">
        <is>
          <t>kaart, mis tõendab ELi kodaniku sellise perekonnaliikme elamisõigust, kes ei ole ELi liikmesriigi kodanik</t>
        </is>
      </c>
      <c r="AL268" s="2" t="inlineStr">
        <is>
          <t>unionin kansalaisen perheenjäsenen oleskelukortti|
oleskelukortti</t>
        </is>
      </c>
      <c r="AM268" s="2" t="inlineStr">
        <is>
          <t>3|
3</t>
        </is>
      </c>
      <c r="AN268" s="2" t="inlineStr">
        <is>
          <t xml:space="preserve">|
</t>
        </is>
      </c>
      <c r="AO268" t="inlineStr">
        <is>
          <t/>
        </is>
      </c>
      <c r="AP268" s="2" t="inlineStr">
        <is>
          <t>carte de séjour|
carte de séjour de membre de la famille d'un citoyen de l'Union</t>
        </is>
      </c>
      <c r="AQ268" s="2" t="inlineStr">
        <is>
          <t>3|
4</t>
        </is>
      </c>
      <c r="AR268" s="2" t="inlineStr">
        <is>
          <t xml:space="preserve">|
</t>
        </is>
      </c>
      <c r="AS268" t="inlineStr">
        <is>
          <t>document attestant le droit de séjour des membres de la famille d'un citoyen de l'Union qui n'ont pas la nationalité d'un État membre</t>
        </is>
      </c>
      <c r="AT268" s="2" t="inlineStr">
        <is>
          <t>cárta cónaithe duine de theaghlach saoránaigh den Aontas|
cárta cónaithe</t>
        </is>
      </c>
      <c r="AU268" s="2" t="inlineStr">
        <is>
          <t>2|
3</t>
        </is>
      </c>
      <c r="AV268" s="2" t="inlineStr">
        <is>
          <t xml:space="preserve">|
</t>
        </is>
      </c>
      <c r="AW268" t="inlineStr">
        <is>
          <t/>
        </is>
      </c>
      <c r="AX268" s="2" t="inlineStr">
        <is>
          <t>boravišna iskaznica za člana obitelji građanina Unije|
boravišna iskaznica</t>
        </is>
      </c>
      <c r="AY268" s="2" t="inlineStr">
        <is>
          <t>3|
3</t>
        </is>
      </c>
      <c r="AZ268" s="2" t="inlineStr">
        <is>
          <t xml:space="preserve">|
</t>
        </is>
      </c>
      <c r="BA268" t="inlineStr">
        <is>
          <t/>
        </is>
      </c>
      <c r="BB268" s="2" t="inlineStr">
        <is>
          <t>tartózkodási kártya</t>
        </is>
      </c>
      <c r="BC268" s="2" t="inlineStr">
        <is>
          <t>4</t>
        </is>
      </c>
      <c r="BD268" s="2" t="inlineStr">
        <is>
          <t/>
        </is>
      </c>
      <c r="BE268" t="inlineStr">
        <is>
          <t>uniós polgár harmadik országból származó családtagja számára kiállított, tartózkodásra jogosító okmány</t>
        </is>
      </c>
      <c r="BF268" s="2" t="inlineStr">
        <is>
          <t>carta di soggiorno di familiare di un cittadino dell'Unione|
carta di soggiorno</t>
        </is>
      </c>
      <c r="BG268" s="2" t="inlineStr">
        <is>
          <t>3|
3</t>
        </is>
      </c>
      <c r="BH268" s="2" t="inlineStr">
        <is>
          <t xml:space="preserve">|
</t>
        </is>
      </c>
      <c r="BI268" t="inlineStr">
        <is>
          <t>documento che comprova il diritto di residenza dei familiari i un cittadino dell'Unione non aventi la cittadinanza di uno Stato membro</t>
        </is>
      </c>
      <c r="BJ268" s="2" t="inlineStr">
        <is>
          <t>leidimo gyventi kortelė|
leidimo gyventi šalyje kortelė|
Sąjungos piliečio šeimos nario leidimo gyventi šalyje kortelė</t>
        </is>
      </c>
      <c r="BK268" s="2" t="inlineStr">
        <is>
          <t>3|
3|
3</t>
        </is>
      </c>
      <c r="BL268" s="2" t="inlineStr">
        <is>
          <t xml:space="preserve">|
preferred|
</t>
        </is>
      </c>
      <c r="BM268" t="inlineStr">
        <is>
          <t>dokumentas, kuriuo patvirtinama Europos Sąjungos valstybės narės piliečio šeimos nario arba kito asmens, kuris pagal Europos Sąjungos teisės aktus naudojasi laisvo asmenų judėjimo teise, kurie nėra Europos Sąjungos valstybės narės piliečiai, teisė laikinai ar nuolat gyventi valstybėje narėje</t>
        </is>
      </c>
      <c r="BN268" s="2" t="inlineStr">
        <is>
          <t>Savienības pilsoņa ģimenes locekļa uzturēšanās atļauja|
uzturēšanās atļauja</t>
        </is>
      </c>
      <c r="BO268" s="2" t="inlineStr">
        <is>
          <t>3|
3</t>
        </is>
      </c>
      <c r="BP268" s="2" t="inlineStr">
        <is>
          <t xml:space="preserve">|
</t>
        </is>
      </c>
      <c r="BQ268" t="inlineStr">
        <is>
          <t>dokuments, ar ko apliecina uzturēšanās tiesības Savienības pilsoņa ģimenes locekļiem, kuri nav nevienas dalībvalsts valstspiederīgie, ja plānotais uzturēšanās laiks ir ilgāks par trīs mēnešiem</t>
        </is>
      </c>
      <c r="BR268" s="2" t="inlineStr">
        <is>
          <t>karta ta' residenza|
karta ta' residenza ta' membru tal-familja ta' ċittadin tal-Unjoni</t>
        </is>
      </c>
      <c r="BS268" s="2" t="inlineStr">
        <is>
          <t>3|
3</t>
        </is>
      </c>
      <c r="BT268" s="2" t="inlineStr">
        <is>
          <t xml:space="preserve">|
</t>
        </is>
      </c>
      <c r="BU268" t="inlineStr">
        <is>
          <t>dokument li meta jinħareġ isaħħaħ id-dritt ta' residenza tal-membri tal-familja ta' ċittadin tal-Unjoni li m'għandhomx ċittadinanza ta' Stat Membru</t>
        </is>
      </c>
      <c r="BV268" s="2" t="inlineStr">
        <is>
          <t>verblijfskaart van een familielid van een burger van de Unie|
verblijfskaart voor gemeenschapsonderdanen|
verblijfskaart</t>
        </is>
      </c>
      <c r="BW268" s="2" t="inlineStr">
        <is>
          <t>2|
2|
2</t>
        </is>
      </c>
      <c r="BX268" s="2" t="inlineStr">
        <is>
          <t xml:space="preserve">|
|
</t>
        </is>
      </c>
      <c r="BY268" t="inlineStr">
        <is>
          <t/>
        </is>
      </c>
      <c r="BZ268" s="2" t="inlineStr">
        <is>
          <t>karta pobytowa|
karta pobytowa członka rodziny obywatela Unii</t>
        </is>
      </c>
      <c r="CA268" s="2" t="inlineStr">
        <is>
          <t>3|
3</t>
        </is>
      </c>
      <c r="CB268" s="2" t="inlineStr">
        <is>
          <t xml:space="preserve">|
</t>
        </is>
      </c>
      <c r="CC268" t="inlineStr">
        <is>
          <t/>
        </is>
      </c>
      <c r="CD268" s="2" t="inlineStr">
        <is>
          <t>cartão de residência de membro da família de um cidadão da União|
cartão de residência</t>
        </is>
      </c>
      <c r="CE268" s="2" t="inlineStr">
        <is>
          <t>3|
3</t>
        </is>
      </c>
      <c r="CF268" s="2" t="inlineStr">
        <is>
          <t xml:space="preserve">|
</t>
        </is>
      </c>
      <c r="CG268" t="inlineStr">
        <is>
          <t>Cartão que comprova o direito de residência de membros da família de um cidadão da União que não sejam nacionais de um Estado-Membro.</t>
        </is>
      </c>
      <c r="CH268" s="2" t="inlineStr">
        <is>
          <t>permis de ședere de membru al familiei unui cetățean al UE|
permis de ședere</t>
        </is>
      </c>
      <c r="CI268" s="2" t="inlineStr">
        <is>
          <t>3|
3</t>
        </is>
      </c>
      <c r="CJ268" s="2" t="inlineStr">
        <is>
          <t xml:space="preserve">|
</t>
        </is>
      </c>
      <c r="CK268" t="inlineStr">
        <is>
          <t>document care se eliberează cetățenilor statelor terțe, membrii de familie ai cetățenilor Uniunii Europene, a căror ședere pe teritoriul național este mai mare de 3 luni</t>
        </is>
      </c>
      <c r="CL268" s="2" t="inlineStr">
        <is>
          <t>pobytový preukaz</t>
        </is>
      </c>
      <c r="CM268" s="2" t="inlineStr">
        <is>
          <t>3</t>
        </is>
      </c>
      <c r="CN268" s="2" t="inlineStr">
        <is>
          <t/>
        </is>
      </c>
      <c r="CO268" t="inlineStr">
        <is>
          <t/>
        </is>
      </c>
      <c r="CP268" s="2" t="inlineStr">
        <is>
          <t>dovoljenje za prebivanje|
dovoljenje za prebivanje družinskega člana državljana Unije</t>
        </is>
      </c>
      <c r="CQ268" s="2" t="inlineStr">
        <is>
          <t>3|
3</t>
        </is>
      </c>
      <c r="CR268" s="2" t="inlineStr">
        <is>
          <t xml:space="preserve">|
</t>
        </is>
      </c>
      <c r="CS268" t="inlineStr">
        <is>
          <t/>
        </is>
      </c>
      <c r="CT268" s="2" t="inlineStr">
        <is>
          <t>uppehållskort|
uppehållskort för en unionsmedborgares familjemedlem</t>
        </is>
      </c>
      <c r="CU268" s="2" t="inlineStr">
        <is>
          <t>3|
3</t>
        </is>
      </c>
      <c r="CV268" s="2" t="inlineStr">
        <is>
          <t xml:space="preserve">|
</t>
        </is>
      </c>
      <c r="CW268" t="inlineStr">
        <is>
          <t/>
        </is>
      </c>
    </row>
    <row r="269">
      <c r="A269" s="1" t="str">
        <f>HYPERLINK("https://iate.europa.eu/entry/result/3503337/all", "3503337")</f>
        <v>3503337</v>
      </c>
      <c r="B269" t="inlineStr">
        <is>
          <t>POLITICS;SOCIAL QUESTIONS;EDUCATION AND COMMUNICATIONS</t>
        </is>
      </c>
      <c r="C269" t="inlineStr">
        <is>
          <t>POLITICS|politics and public safety|public safety;SOCIAL QUESTIONS|migration;EDUCATION AND COMMUNICATIONS|information technology and data processing</t>
        </is>
      </c>
      <c r="D269" t="inlineStr">
        <is>
          <t>yes</t>
        </is>
      </c>
      <c r="E269" t="inlineStr">
        <is>
          <t/>
        </is>
      </c>
      <c r="F269" t="inlineStr">
        <is>
          <t/>
        </is>
      </c>
      <c r="G269" t="inlineStr">
        <is>
          <t/>
        </is>
      </c>
      <c r="H269" t="inlineStr">
        <is>
          <t/>
        </is>
      </c>
      <c r="I269" t="inlineStr">
        <is>
          <t/>
        </is>
      </c>
      <c r="J269" s="2" t="inlineStr">
        <is>
          <t>CSCA|
národní certifikační autorita</t>
        </is>
      </c>
      <c r="K269" s="2" t="inlineStr">
        <is>
          <t>3|
3</t>
        </is>
      </c>
      <c r="L269" s="2" t="inlineStr">
        <is>
          <t xml:space="preserve">|
</t>
        </is>
      </c>
      <c r="M269" t="inlineStr">
        <is>
          <t>jediný nejvyšší bod důvěry pro výrobu a základní kontrolu elektronických cestovních dokladů, který vydává nebo odnímá pověření subjektu vytvářejícímu bezpečnostní údaje v elektronických cestovních dokladech a který vydává své vlastní certifikáty a certifikáty pro subjekt vytvářející bezpečnostní údaje v elektronických cestovních dokladech</t>
        </is>
      </c>
      <c r="N269" s="2" t="inlineStr">
        <is>
          <t>Country Signing Certification Authority</t>
        </is>
      </c>
      <c r="O269" s="2" t="inlineStr">
        <is>
          <t>3</t>
        </is>
      </c>
      <c r="P269" s="2" t="inlineStr">
        <is>
          <t/>
        </is>
      </c>
      <c r="Q269" t="inlineStr">
        <is>
          <t/>
        </is>
      </c>
      <c r="R269" s="2" t="inlineStr">
        <is>
          <t>CSCA|
Country Signing Certification Authority</t>
        </is>
      </c>
      <c r="S269" s="2" t="inlineStr">
        <is>
          <t>3|
3</t>
        </is>
      </c>
      <c r="T269" s="2" t="inlineStr">
        <is>
          <t xml:space="preserve">|
</t>
        </is>
      </c>
      <c r="U269" t="inlineStr">
        <is>
          <t>nationale Wurzelzertifizierungsinstanz im Kontext der Ausstellung von Reisedokumenten</t>
        </is>
      </c>
      <c r="V269" s="2" t="inlineStr">
        <is>
          <t>Eθνική αρχή πιστοποίησης|
CSCA</t>
        </is>
      </c>
      <c r="W269" s="2" t="inlineStr">
        <is>
          <t>3|
3</t>
        </is>
      </c>
      <c r="X269" s="2" t="inlineStr">
        <is>
          <t xml:space="preserve">|
</t>
        </is>
      </c>
      <c r="Y269" t="inlineStr">
        <is>
          <t/>
        </is>
      </c>
      <c r="Z269" s="2" t="inlineStr">
        <is>
          <t>CSCA|
Country Signing Certification Authority</t>
        </is>
      </c>
      <c r="AA269" s="2" t="inlineStr">
        <is>
          <t>3|
3</t>
        </is>
      </c>
      <c r="AB269" s="2" t="inlineStr">
        <is>
          <t xml:space="preserve">|
</t>
        </is>
      </c>
      <c r="AC269" t="inlineStr">
        <is>
          <t>highest level Certification Authority, which authorises Document Signers to digitally sign the Document Security Object on the contactless Integrated Circuit</t>
        </is>
      </c>
      <c r="AD269" t="inlineStr">
        <is>
          <t/>
        </is>
      </c>
      <c r="AE269" t="inlineStr">
        <is>
          <t/>
        </is>
      </c>
      <c r="AF269" t="inlineStr">
        <is>
          <t/>
        </is>
      </c>
      <c r="AG269" t="inlineStr">
        <is>
          <t/>
        </is>
      </c>
      <c r="AH269" t="inlineStr">
        <is>
          <t/>
        </is>
      </c>
      <c r="AI269" t="inlineStr">
        <is>
          <t/>
        </is>
      </c>
      <c r="AJ269" t="inlineStr">
        <is>
          <t/>
        </is>
      </c>
      <c r="AK269" t="inlineStr">
        <is>
          <t/>
        </is>
      </c>
      <c r="AL269" s="2" t="inlineStr">
        <is>
          <t>CSCA|
kansallinen juurivarmentaja|
juurivarmentaja</t>
        </is>
      </c>
      <c r="AM269" s="2" t="inlineStr">
        <is>
          <t>3|
3|
3</t>
        </is>
      </c>
      <c r="AN269" s="2" t="inlineStr">
        <is>
          <t xml:space="preserve">|
|
</t>
        </is>
      </c>
      <c r="AO269" t="inlineStr">
        <is>
          <t/>
        </is>
      </c>
      <c r="AP269" s="2" t="inlineStr">
        <is>
          <t>CSCA|
autorité de certification CSCA</t>
        </is>
      </c>
      <c r="AQ269" s="2" t="inlineStr">
        <is>
          <t>3|
3</t>
        </is>
      </c>
      <c r="AR269" s="2" t="inlineStr">
        <is>
          <t xml:space="preserve">|
</t>
        </is>
      </c>
      <c r="AS269" t="inlineStr">
        <is>
          <t/>
        </is>
      </c>
      <c r="AT269" s="2" t="inlineStr">
        <is>
          <t>Údarás Deimhniúcháin na Tíre Sínithe</t>
        </is>
      </c>
      <c r="AU269" s="2" t="inlineStr">
        <is>
          <t>3</t>
        </is>
      </c>
      <c r="AV269" s="2" t="inlineStr">
        <is>
          <t/>
        </is>
      </c>
      <c r="AW269" t="inlineStr">
        <is>
          <t/>
        </is>
      </c>
      <c r="AX269" t="inlineStr">
        <is>
          <t/>
        </is>
      </c>
      <c r="AY269" t="inlineStr">
        <is>
          <t/>
        </is>
      </c>
      <c r="AZ269" t="inlineStr">
        <is>
          <t/>
        </is>
      </c>
      <c r="BA269" t="inlineStr">
        <is>
          <t/>
        </is>
      </c>
      <c r="BB269" s="2" t="inlineStr">
        <is>
          <t>országos aláíró hitelesítésszolgáltató|
CSCA</t>
        </is>
      </c>
      <c r="BC269" s="2" t="inlineStr">
        <is>
          <t>3|
3</t>
        </is>
      </c>
      <c r="BD269" s="2" t="inlineStr">
        <is>
          <t xml:space="preserve">|
</t>
        </is>
      </c>
      <c r="BE269" t="inlineStr">
        <is>
          <t/>
        </is>
      </c>
      <c r="BF269" t="inlineStr">
        <is>
          <t/>
        </is>
      </c>
      <c r="BG269" t="inlineStr">
        <is>
          <t/>
        </is>
      </c>
      <c r="BH269" t="inlineStr">
        <is>
          <t/>
        </is>
      </c>
      <c r="BI269" t="inlineStr">
        <is>
          <t/>
        </is>
      </c>
      <c r="BJ269" s="2" t="inlineStr">
        <is>
          <t>parašą patvirtinanti šalies sertifikavimo įstaiga</t>
        </is>
      </c>
      <c r="BK269" s="2" t="inlineStr">
        <is>
          <t>3</t>
        </is>
      </c>
      <c r="BL269" s="2" t="inlineStr">
        <is>
          <t/>
        </is>
      </c>
      <c r="BM269" t="inlineStr">
        <is>
          <t/>
        </is>
      </c>
      <c r="BN269" s="2" t="inlineStr">
        <is>
          <t>&lt;i&gt;CSCA&lt;/i&gt;|
valsts paraksta sertificēšanas iestāde|
valsts parakstīšanas sertificēšanas iestāde</t>
        </is>
      </c>
      <c r="BO269" s="2" t="inlineStr">
        <is>
          <t>3|
2|
2</t>
        </is>
      </c>
      <c r="BP269" s="2" t="inlineStr">
        <is>
          <t xml:space="preserve">|
|
</t>
        </is>
      </c>
      <c r="BQ269" t="inlineStr">
        <is>
          <t/>
        </is>
      </c>
      <c r="BR269" t="inlineStr">
        <is>
          <t/>
        </is>
      </c>
      <c r="BS269" t="inlineStr">
        <is>
          <t/>
        </is>
      </c>
      <c r="BT269" t="inlineStr">
        <is>
          <t/>
        </is>
      </c>
      <c r="BU269" t="inlineStr">
        <is>
          <t/>
        </is>
      </c>
      <c r="BV269" s="2" t="inlineStr">
        <is>
          <t>CSCA|
Country Signing Certificate Authority</t>
        </is>
      </c>
      <c r="BW269" s="2" t="inlineStr">
        <is>
          <t>3|
3</t>
        </is>
      </c>
      <c r="BX269" s="2" t="inlineStr">
        <is>
          <t xml:space="preserve">|
</t>
        </is>
      </c>
      <c r="BY269" t="inlineStr">
        <is>
          <t>autoriteit in elke EU-lidstaat die in opdracht van de Europese Commissie bevoegd is digitale reisdocumenten te tekenen en deze daarmee als integer en authentiek te verklaren</t>
        </is>
      </c>
      <c r="BZ269" s="2" t="inlineStr">
        <is>
          <t>CSCA|
krajowe centrum certyfikacji dla podpisujących</t>
        </is>
      </c>
      <c r="CA269" s="2" t="inlineStr">
        <is>
          <t>3|
3</t>
        </is>
      </c>
      <c r="CB269" s="2" t="inlineStr">
        <is>
          <t xml:space="preserve">|
</t>
        </is>
      </c>
      <c r="CC269" t="inlineStr">
        <is>
          <t/>
        </is>
      </c>
      <c r="CD269" s="2" t="inlineStr">
        <is>
          <t>autoridade de certificação signatária nacional</t>
        </is>
      </c>
      <c r="CE269" s="2" t="inlineStr">
        <is>
          <t>3</t>
        </is>
      </c>
      <c r="CF269" s="2" t="inlineStr">
        <is>
          <t/>
        </is>
      </c>
      <c r="CG269" t="inlineStr">
        <is>
          <t/>
        </is>
      </c>
      <c r="CH269" s="2" t="inlineStr">
        <is>
          <t>Autoritate Națională de Certificare pentru Semnătură|
CSCA</t>
        </is>
      </c>
      <c r="CI269" s="2" t="inlineStr">
        <is>
          <t>3|
3</t>
        </is>
      </c>
      <c r="CJ269" s="2" t="inlineStr">
        <is>
          <t xml:space="preserve">|
</t>
        </is>
      </c>
      <c r="CK269" t="inlineStr">
        <is>
          <t/>
        </is>
      </c>
      <c r="CL269" s="2" t="inlineStr">
        <is>
          <t>ústredný orgán certifikácie podpisov|
národný orgán certifikácie podpisov</t>
        </is>
      </c>
      <c r="CM269" s="2" t="inlineStr">
        <is>
          <t>2|
2</t>
        </is>
      </c>
      <c r="CN269" s="2" t="inlineStr">
        <is>
          <t>|
preferred</t>
        </is>
      </c>
      <c r="CO269" t="inlineStr">
        <is>
          <t>štátom zriadený dôveryhodný bod pre elektronické strojovo čitateľné cestovné doklady, ktorý vydáva certifikáty verejných kľúčov pre jedného alebo viacerých podpisovateľov dokumentov</t>
        </is>
      </c>
      <c r="CP269" s="2" t="inlineStr">
        <is>
          <t>državni overitelj podpisnikov</t>
        </is>
      </c>
      <c r="CQ269" s="2" t="inlineStr">
        <is>
          <t>3</t>
        </is>
      </c>
      <c r="CR269" s="2" t="inlineStr">
        <is>
          <t/>
        </is>
      </c>
      <c r="CS269" t="inlineStr">
        <is>
          <t/>
        </is>
      </c>
      <c r="CT269" t="inlineStr">
        <is>
          <t/>
        </is>
      </c>
      <c r="CU269" t="inlineStr">
        <is>
          <t/>
        </is>
      </c>
      <c r="CV269" t="inlineStr">
        <is>
          <t/>
        </is>
      </c>
      <c r="CW269" t="inlineStr">
        <is>
          <t/>
        </is>
      </c>
    </row>
    <row r="270">
      <c r="A270" s="1" t="str">
        <f>HYPERLINK("https://iate.europa.eu/entry/result/785171/all", "785171")</f>
        <v>785171</v>
      </c>
      <c r="B270" t="inlineStr">
        <is>
          <t>EDUCATION AND COMMUNICATIONS</t>
        </is>
      </c>
      <c r="C270" t="inlineStr">
        <is>
          <t>EDUCATION AND COMMUNICATIONS|information technology and data processing</t>
        </is>
      </c>
      <c r="D270" t="inlineStr">
        <is>
          <t>no</t>
        </is>
      </c>
      <c r="E270" t="inlineStr">
        <is>
          <t/>
        </is>
      </c>
      <c r="F270" t="inlineStr">
        <is>
          <t/>
        </is>
      </c>
      <c r="G270" t="inlineStr">
        <is>
          <t/>
        </is>
      </c>
      <c r="H270" t="inlineStr">
        <is>
          <t/>
        </is>
      </c>
      <c r="I270" t="inlineStr">
        <is>
          <t/>
        </is>
      </c>
      <c r="J270" t="inlineStr">
        <is>
          <t/>
        </is>
      </c>
      <c r="K270" t="inlineStr">
        <is>
          <t/>
        </is>
      </c>
      <c r="L270" t="inlineStr">
        <is>
          <t/>
        </is>
      </c>
      <c r="M270" t="inlineStr">
        <is>
          <t/>
        </is>
      </c>
      <c r="N270" s="2" t="inlineStr">
        <is>
          <t>WORM|
write once read many</t>
        </is>
      </c>
      <c r="O270" s="2" t="inlineStr">
        <is>
          <t>4|
4</t>
        </is>
      </c>
      <c r="P270" s="2" t="inlineStr">
        <is>
          <t xml:space="preserve">|
</t>
        </is>
      </c>
      <c r="Q270" t="inlineStr">
        <is>
          <t>Skrivbar optisk disk til lagring af data (kan beskrives én gang af brugeren) (EDB-LEX, Teknisk Forlag, 1991)</t>
        </is>
      </c>
      <c r="R270" s="2" t="inlineStr">
        <is>
          <t>WORM|
einmal beschreiben, mehrmals lesen|
Speicherplatte, die nur einmal beschreibbar ist</t>
        </is>
      </c>
      <c r="S270" s="2" t="inlineStr">
        <is>
          <t>3|
3|
3</t>
        </is>
      </c>
      <c r="T270" s="2" t="inlineStr">
        <is>
          <t xml:space="preserve">|
|
</t>
        </is>
      </c>
      <c r="U270" t="inlineStr">
        <is>
          <t/>
        </is>
      </c>
      <c r="V270" s="2" t="inlineStr">
        <is>
          <t>γράφεται μια φορά, διαβάζεται πολλές|
WORM</t>
        </is>
      </c>
      <c r="W270" s="2" t="inlineStr">
        <is>
          <t>2|
2</t>
        </is>
      </c>
      <c r="X270" s="2" t="inlineStr">
        <is>
          <t xml:space="preserve">|
</t>
        </is>
      </c>
      <c r="Y270" t="inlineStr">
        <is>
          <t/>
        </is>
      </c>
      <c r="Z270" s="2" t="inlineStr">
        <is>
          <t>WORM|
write once read many</t>
        </is>
      </c>
      <c r="AA270" s="2" t="inlineStr">
        <is>
          <t>1|
1</t>
        </is>
      </c>
      <c r="AB270" s="2" t="inlineStr">
        <is>
          <t xml:space="preserve">|
</t>
        </is>
      </c>
      <c r="AC270" t="inlineStr">
        <is>
          <t/>
        </is>
      </c>
      <c r="AD270" s="2" t="inlineStr">
        <is>
          <t>grabable una vez, legible múltiples veces|
WORM</t>
        </is>
      </c>
      <c r="AE270" s="2" t="inlineStr">
        <is>
          <t>2|
2</t>
        </is>
      </c>
      <c r="AF270" s="2" t="inlineStr">
        <is>
          <t xml:space="preserve">|
</t>
        </is>
      </c>
      <c r="AG270" t="inlineStr">
        <is>
          <t/>
        </is>
      </c>
      <c r="AH270" t="inlineStr">
        <is>
          <t/>
        </is>
      </c>
      <c r="AI270" t="inlineStr">
        <is>
          <t/>
        </is>
      </c>
      <c r="AJ270" t="inlineStr">
        <is>
          <t/>
        </is>
      </c>
      <c r="AK270" t="inlineStr">
        <is>
          <t/>
        </is>
      </c>
      <c r="AL270" s="2" t="inlineStr">
        <is>
          <t>kertakirjoittuva</t>
        </is>
      </c>
      <c r="AM270" s="2" t="inlineStr">
        <is>
          <t>3</t>
        </is>
      </c>
      <c r="AN270" s="2" t="inlineStr">
        <is>
          <t/>
        </is>
      </c>
      <c r="AO270" t="inlineStr">
        <is>
          <t/>
        </is>
      </c>
      <c r="AP270" s="2" t="inlineStr">
        <is>
          <t>WORM</t>
        </is>
      </c>
      <c r="AQ270" s="2" t="inlineStr">
        <is>
          <t>2</t>
        </is>
      </c>
      <c r="AR270" s="2" t="inlineStr">
        <is>
          <t/>
        </is>
      </c>
      <c r="AS270" t="inlineStr">
        <is>
          <t/>
        </is>
      </c>
      <c r="AT270" t="inlineStr">
        <is>
          <t/>
        </is>
      </c>
      <c r="AU270" t="inlineStr">
        <is>
          <t/>
        </is>
      </c>
      <c r="AV270" t="inlineStr">
        <is>
          <t/>
        </is>
      </c>
      <c r="AW270" t="inlineStr">
        <is>
          <t/>
        </is>
      </c>
      <c r="AX270" t="inlineStr">
        <is>
          <t/>
        </is>
      </c>
      <c r="AY270" t="inlineStr">
        <is>
          <t/>
        </is>
      </c>
      <c r="AZ270" t="inlineStr">
        <is>
          <t/>
        </is>
      </c>
      <c r="BA270" t="inlineStr">
        <is>
          <t/>
        </is>
      </c>
      <c r="BB270" s="2" t="inlineStr">
        <is>
          <t>egyszer írható, többször olvasható</t>
        </is>
      </c>
      <c r="BC270" s="2" t="inlineStr">
        <is>
          <t>2</t>
        </is>
      </c>
      <c r="BD270" s="2" t="inlineStr">
        <is>
          <t/>
        </is>
      </c>
      <c r="BE270" t="inlineStr">
        <is>
          <t/>
        </is>
      </c>
      <c r="BF270" t="inlineStr">
        <is>
          <t/>
        </is>
      </c>
      <c r="BG270" t="inlineStr">
        <is>
          <t/>
        </is>
      </c>
      <c r="BH270" t="inlineStr">
        <is>
          <t/>
        </is>
      </c>
      <c r="BI270" t="inlineStr">
        <is>
          <t/>
        </is>
      </c>
      <c r="BJ270" t="inlineStr">
        <is>
          <t/>
        </is>
      </c>
      <c r="BK270" t="inlineStr">
        <is>
          <t/>
        </is>
      </c>
      <c r="BL270" t="inlineStr">
        <is>
          <t/>
        </is>
      </c>
      <c r="BM270" t="inlineStr">
        <is>
          <t/>
        </is>
      </c>
      <c r="BN270" t="inlineStr">
        <is>
          <t/>
        </is>
      </c>
      <c r="BO270" t="inlineStr">
        <is>
          <t/>
        </is>
      </c>
      <c r="BP270" t="inlineStr">
        <is>
          <t/>
        </is>
      </c>
      <c r="BQ270" t="inlineStr">
        <is>
          <t/>
        </is>
      </c>
      <c r="BR270" t="inlineStr">
        <is>
          <t/>
        </is>
      </c>
      <c r="BS270" t="inlineStr">
        <is>
          <t/>
        </is>
      </c>
      <c r="BT270" t="inlineStr">
        <is>
          <t/>
        </is>
      </c>
      <c r="BU270" t="inlineStr">
        <is>
          <t/>
        </is>
      </c>
      <c r="BV270" s="2" t="inlineStr">
        <is>
          <t>WORM</t>
        </is>
      </c>
      <c r="BW270" s="2" t="inlineStr">
        <is>
          <t>2</t>
        </is>
      </c>
      <c r="BX270" s="2" t="inlineStr">
        <is>
          <t/>
        </is>
      </c>
      <c r="BY270" t="inlineStr">
        <is>
          <t>"WORM-schijven kunnen door de gebruiker zelf eenmalig worden beschreven en daarna oneindig worden uitgelezen".</t>
        </is>
      </c>
      <c r="BZ270" t="inlineStr">
        <is>
          <t/>
        </is>
      </c>
      <c r="CA270" t="inlineStr">
        <is>
          <t/>
        </is>
      </c>
      <c r="CB270" t="inlineStr">
        <is>
          <t/>
        </is>
      </c>
      <c r="CC270" t="inlineStr">
        <is>
          <t/>
        </is>
      </c>
      <c r="CD270" s="2" t="inlineStr">
        <is>
          <t>escrever uma vez e ler muitas|
WORM</t>
        </is>
      </c>
      <c r="CE270" s="2" t="inlineStr">
        <is>
          <t>2|
2</t>
        </is>
      </c>
      <c r="CF270" s="2" t="inlineStr">
        <is>
          <t xml:space="preserve">|
</t>
        </is>
      </c>
      <c r="CG270" t="inlineStr">
        <is>
          <t/>
        </is>
      </c>
      <c r="CH270" t="inlineStr">
        <is>
          <t/>
        </is>
      </c>
      <c r="CI270" t="inlineStr">
        <is>
          <t/>
        </is>
      </c>
      <c r="CJ270" t="inlineStr">
        <is>
          <t/>
        </is>
      </c>
      <c r="CK270" t="inlineStr">
        <is>
          <t/>
        </is>
      </c>
      <c r="CL270" t="inlineStr">
        <is>
          <t/>
        </is>
      </c>
      <c r="CM270" t="inlineStr">
        <is>
          <t/>
        </is>
      </c>
      <c r="CN270" t="inlineStr">
        <is>
          <t/>
        </is>
      </c>
      <c r="CO270" t="inlineStr">
        <is>
          <t/>
        </is>
      </c>
      <c r="CP270" t="inlineStr">
        <is>
          <t/>
        </is>
      </c>
      <c r="CQ270" t="inlineStr">
        <is>
          <t/>
        </is>
      </c>
      <c r="CR270" t="inlineStr">
        <is>
          <t/>
        </is>
      </c>
      <c r="CS270" t="inlineStr">
        <is>
          <t/>
        </is>
      </c>
      <c r="CT270" t="inlineStr">
        <is>
          <t/>
        </is>
      </c>
      <c r="CU270" t="inlineStr">
        <is>
          <t/>
        </is>
      </c>
      <c r="CV270" t="inlineStr">
        <is>
          <t/>
        </is>
      </c>
      <c r="CW270" t="inlineStr">
        <is>
          <t/>
        </is>
      </c>
    </row>
    <row r="271">
      <c r="A271" s="1" t="str">
        <f>HYPERLINK("https://iate.europa.eu/entry/result/3576247/all", "3576247")</f>
        <v>3576247</v>
      </c>
      <c r="B271" t="inlineStr">
        <is>
          <t>LAW;SOCIAL QUESTIONS;EDUCATION AND COMMUNICATIONS</t>
        </is>
      </c>
      <c r="C271" t="inlineStr">
        <is>
          <t>LAW|rights and freedoms|rights of the individual;SOCIAL QUESTIONS|migration;EDUCATION AND COMMUNICATIONS|documentation</t>
        </is>
      </c>
      <c r="D271" t="inlineStr">
        <is>
          <t>yes</t>
        </is>
      </c>
      <c r="E271" t="inlineStr">
        <is>
          <t/>
        </is>
      </c>
      <c r="F271" s="2" t="inlineStr">
        <is>
          <t>биографична самоличност</t>
        </is>
      </c>
      <c r="G271" s="2" t="inlineStr">
        <is>
          <t>3</t>
        </is>
      </c>
      <c r="H271" s="2" t="inlineStr">
        <is>
          <t/>
        </is>
      </c>
      <c r="I271" t="inlineStr">
        <is>
          <t>самоличност, която може да бъде проверена въз основа на биографични данни</t>
        </is>
      </c>
      <c r="J271" s="2" t="inlineStr">
        <is>
          <t>biografická totožnost</t>
        </is>
      </c>
      <c r="K271" s="2" t="inlineStr">
        <is>
          <t>2</t>
        </is>
      </c>
      <c r="L271" s="2" t="inlineStr">
        <is>
          <t/>
        </is>
      </c>
      <c r="M271" t="inlineStr">
        <is>
          <t>totožnost, která může být ověřena na základě biografických údajů</t>
        </is>
      </c>
      <c r="N271" s="2" t="inlineStr">
        <is>
          <t>biografisk identitet</t>
        </is>
      </c>
      <c r="O271" s="2" t="inlineStr">
        <is>
          <t>3</t>
        </is>
      </c>
      <c r="P271" s="2" t="inlineStr">
        <is>
          <t/>
        </is>
      </c>
      <c r="Q271" t="inlineStr">
        <is>
          <t>identitet, som kan verificeres på grundlag af biografiske data</t>
        </is>
      </c>
      <c r="R271" s="2" t="inlineStr">
        <is>
          <t>biografische Identität</t>
        </is>
      </c>
      <c r="S271" s="2" t="inlineStr">
        <is>
          <t>3</t>
        </is>
      </c>
      <c r="T271" s="2" t="inlineStr">
        <is>
          <t/>
        </is>
      </c>
      <c r="U271" t="inlineStr">
        <is>
          <t/>
        </is>
      </c>
      <c r="V271" s="2" t="inlineStr">
        <is>
          <t>προσωπικά στοιχεία</t>
        </is>
      </c>
      <c r="W271" s="2" t="inlineStr">
        <is>
          <t>3</t>
        </is>
      </c>
      <c r="X271" s="2" t="inlineStr">
        <is>
          <t/>
        </is>
      </c>
      <c r="Y271" t="inlineStr">
        <is>
          <t/>
        </is>
      </c>
      <c r="Z271" s="2" t="inlineStr">
        <is>
          <t>biographical identity</t>
        </is>
      </c>
      <c r="AA271" s="2" t="inlineStr">
        <is>
          <t>3</t>
        </is>
      </c>
      <c r="AB271" s="2" t="inlineStr">
        <is>
          <t/>
        </is>
      </c>
      <c r="AC271" t="inlineStr">
        <is>
          <t>identity that can be verified on the basis of &lt;i&gt;biographical data&lt;/i&gt; [ &lt;a href="/entry/result/886598/all" id="ENTRY_TO_ENTRY_CONVERTER" target="_blank"&gt;IATE:886598&lt;/a&gt; ]</t>
        </is>
      </c>
      <c r="AD271" s="2" t="inlineStr">
        <is>
          <t>identidad biográfica</t>
        </is>
      </c>
      <c r="AE271" s="2" t="inlineStr">
        <is>
          <t>3</t>
        </is>
      </c>
      <c r="AF271" s="2" t="inlineStr">
        <is>
          <t/>
        </is>
      </c>
      <c r="AG271" t="inlineStr">
        <is>
          <t/>
        </is>
      </c>
      <c r="AH271" s="2" t="inlineStr">
        <is>
          <t>biograafiline identiteet</t>
        </is>
      </c>
      <c r="AI271" s="2" t="inlineStr">
        <is>
          <t>3</t>
        </is>
      </c>
      <c r="AJ271" s="2" t="inlineStr">
        <is>
          <t/>
        </is>
      </c>
      <c r="AK271" t="inlineStr">
        <is>
          <t/>
        </is>
      </c>
      <c r="AL271" s="2" t="inlineStr">
        <is>
          <t>biografinen henkilöllisyys</t>
        </is>
      </c>
      <c r="AM271" s="2" t="inlineStr">
        <is>
          <t>3</t>
        </is>
      </c>
      <c r="AN271" s="2" t="inlineStr">
        <is>
          <t/>
        </is>
      </c>
      <c r="AO271" t="inlineStr">
        <is>
          <t>henkilöllisyys, joka voidaan todentaa biografisten tietojen perusteella</t>
        </is>
      </c>
      <c r="AP271" s="2" t="inlineStr">
        <is>
          <t>identité biographique</t>
        </is>
      </c>
      <c r="AQ271" s="2" t="inlineStr">
        <is>
          <t>3</t>
        </is>
      </c>
      <c r="AR271" s="2" t="inlineStr">
        <is>
          <t/>
        </is>
      </c>
      <c r="AS271" t="inlineStr">
        <is>
          <t>identité qui peut être vérifiée sur la base de données biographiques</t>
        </is>
      </c>
      <c r="AT271" s="2" t="inlineStr">
        <is>
          <t>céannacht bheathaisnéiseach</t>
        </is>
      </c>
      <c r="AU271" s="2" t="inlineStr">
        <is>
          <t>3</t>
        </is>
      </c>
      <c r="AV271" s="2" t="inlineStr">
        <is>
          <t/>
        </is>
      </c>
      <c r="AW271" t="inlineStr">
        <is>
          <t/>
        </is>
      </c>
      <c r="AX271" s="2" t="inlineStr">
        <is>
          <t>biografski identitet</t>
        </is>
      </c>
      <c r="AY271" s="2" t="inlineStr">
        <is>
          <t>3</t>
        </is>
      </c>
      <c r="AZ271" s="2" t="inlineStr">
        <is>
          <t/>
        </is>
      </c>
      <c r="BA271" t="inlineStr">
        <is>
          <t/>
        </is>
      </c>
      <c r="BB271" s="2" t="inlineStr">
        <is>
          <t>személyazonosság</t>
        </is>
      </c>
      <c r="BC271" s="2" t="inlineStr">
        <is>
          <t>3</t>
        </is>
      </c>
      <c r="BD271" s="2" t="inlineStr">
        <is>
          <t/>
        </is>
      </c>
      <c r="BE271" t="inlineStr">
        <is>
          <t>biografikus adatok alapján megállapítható azonosság</t>
        </is>
      </c>
      <c r="BF271" s="2" t="inlineStr">
        <is>
          <t>identità anagrafica</t>
        </is>
      </c>
      <c r="BG271" s="2" t="inlineStr">
        <is>
          <t>3</t>
        </is>
      </c>
      <c r="BH271" s="2" t="inlineStr">
        <is>
          <t/>
        </is>
      </c>
      <c r="BI271" t="inlineStr">
        <is>
          <t>identità che può essere verificata sulla base di dati anagrafici [ &lt;a href="/entry/result/886598/all" id="ENTRY_TO_ENTRY_CONVERTER" target="_blank"&gt;IATE:886598&lt;/a&gt; ]</t>
        </is>
      </c>
      <c r="BJ271" s="2" t="inlineStr">
        <is>
          <t>biografinė tapatybė</t>
        </is>
      </c>
      <c r="BK271" s="2" t="inlineStr">
        <is>
          <t>3</t>
        </is>
      </c>
      <c r="BL271" s="2" t="inlineStr">
        <is>
          <t/>
        </is>
      </c>
      <c r="BM271" t="inlineStr">
        <is>
          <t>tapatybė, kurią galima patikrinti remiantis &lt;i&gt;biografiniais duomenimis&lt;/i&gt; [ &lt;a href="/entry/result/886598/all" id="ENTRY_TO_ENTRY_CONVERTER" target="_blank"&gt;IATE:886598&lt;/a&gt; ]</t>
        </is>
      </c>
      <c r="BN271" s="2" t="inlineStr">
        <is>
          <t>biogrāfiskā identitāte</t>
        </is>
      </c>
      <c r="BO271" s="2" t="inlineStr">
        <is>
          <t>2</t>
        </is>
      </c>
      <c r="BP271" s="2" t="inlineStr">
        <is>
          <t/>
        </is>
      </c>
      <c r="BQ271" t="inlineStr">
        <is>
          <t>identitāte, ko iespējams pārbaudīt, pamatojoties uz &lt;i&gt;biogrāfijas datiem&lt;/i&gt; [ &lt;a href="/entry/result/886598/all" id="ENTRY_TO_ENTRY_CONVERTER" target="_blank"&gt;IATE:886598&lt;/a&gt; ]</t>
        </is>
      </c>
      <c r="BR271" s="2" t="inlineStr">
        <is>
          <t>identità bijografika</t>
        </is>
      </c>
      <c r="BS271" s="2" t="inlineStr">
        <is>
          <t>3</t>
        </is>
      </c>
      <c r="BT271" s="2" t="inlineStr">
        <is>
          <t/>
        </is>
      </c>
      <c r="BU271" t="inlineStr">
        <is>
          <t>identità li tista' tiġi vverifikata abbażi ta' &lt;i&gt;data&lt;/i&gt; bijografika</t>
        </is>
      </c>
      <c r="BV271" s="2" t="inlineStr">
        <is>
          <t>biografische identiteit</t>
        </is>
      </c>
      <c r="BW271" s="2" t="inlineStr">
        <is>
          <t>3</t>
        </is>
      </c>
      <c r="BX271" s="2" t="inlineStr">
        <is>
          <t/>
        </is>
      </c>
      <c r="BY271" t="inlineStr">
        <is>
          <t>identiteit die gecontroleerd kan worden aan de hand van biografische gegevens</t>
        </is>
      </c>
      <c r="BZ271" s="2" t="inlineStr">
        <is>
          <t>tożsamość biograficzna</t>
        </is>
      </c>
      <c r="CA271" s="2" t="inlineStr">
        <is>
          <t>3</t>
        </is>
      </c>
      <c r="CB271" s="2" t="inlineStr">
        <is>
          <t/>
        </is>
      </c>
      <c r="CC271" t="inlineStr">
        <is>
          <t/>
        </is>
      </c>
      <c r="CD271" s="2" t="inlineStr">
        <is>
          <t>identidade biográfica</t>
        </is>
      </c>
      <c r="CE271" s="2" t="inlineStr">
        <is>
          <t>3</t>
        </is>
      </c>
      <c r="CF271" s="2" t="inlineStr">
        <is>
          <t/>
        </is>
      </c>
      <c r="CG271" t="inlineStr">
        <is>
          <t>---</t>
        </is>
      </c>
      <c r="CH271" s="2" t="inlineStr">
        <is>
          <t>identitate biografică</t>
        </is>
      </c>
      <c r="CI271" s="2" t="inlineStr">
        <is>
          <t>3</t>
        </is>
      </c>
      <c r="CJ271" s="2" t="inlineStr">
        <is>
          <t/>
        </is>
      </c>
      <c r="CK271" t="inlineStr">
        <is>
          <t/>
        </is>
      </c>
      <c r="CL271" s="2" t="inlineStr">
        <is>
          <t>biografická totožnosť</t>
        </is>
      </c>
      <c r="CM271" s="2" t="inlineStr">
        <is>
          <t>3</t>
        </is>
      </c>
      <c r="CN271" s="2" t="inlineStr">
        <is>
          <t/>
        </is>
      </c>
      <c r="CO271" t="inlineStr">
        <is>
          <t>totožnosť, ktorá sa dá overiť na základe biografických údajov</t>
        </is>
      </c>
      <c r="CP271" s="2" t="inlineStr">
        <is>
          <t>biografska identiteta</t>
        </is>
      </c>
      <c r="CQ271" s="2" t="inlineStr">
        <is>
          <t>3</t>
        </is>
      </c>
      <c r="CR271" s="2" t="inlineStr">
        <is>
          <t/>
        </is>
      </c>
      <c r="CS271" t="inlineStr">
        <is>
          <t/>
        </is>
      </c>
      <c r="CT271" s="2" t="inlineStr">
        <is>
          <t>biografisk identitet</t>
        </is>
      </c>
      <c r="CU271" s="2" t="inlineStr">
        <is>
          <t>3</t>
        </is>
      </c>
      <c r="CV271" s="2" t="inlineStr">
        <is>
          <t/>
        </is>
      </c>
      <c r="CW271" t="inlineStr">
        <is>
          <t>identitet som kan verifieras med hjälp av biografiska uppgifter [ &lt;a href="/entry/result/886598/all" id="ENTRY_TO_ENTRY_CONVERTER" target="_blank"&gt;IATE:886598&lt;/a&gt; ]</t>
        </is>
      </c>
    </row>
    <row r="272">
      <c r="A272" s="1" t="str">
        <f>HYPERLINK("https://iate.europa.eu/entry/result/3568673/all", "3568673")</f>
        <v>3568673</v>
      </c>
      <c r="B272" t="inlineStr">
        <is>
          <t>POLITICS;LAW</t>
        </is>
      </c>
      <c r="C272" t="inlineStr">
        <is>
          <t>POLITICS|politics and public safety|public safety;LAW|international law|private international law</t>
        </is>
      </c>
      <c r="D272" t="inlineStr">
        <is>
          <t>yes</t>
        </is>
      </c>
      <c r="E272" t="inlineStr">
        <is>
          <t/>
        </is>
      </c>
      <c r="F272" s="2" t="inlineStr">
        <is>
          <t>гише за самообслужване</t>
        </is>
      </c>
      <c r="G272" s="2" t="inlineStr">
        <is>
          <t>3</t>
        </is>
      </c>
      <c r="H272" s="2" t="inlineStr">
        <is>
          <t/>
        </is>
      </c>
      <c r="I272" t="inlineStr">
        <is>
          <t/>
        </is>
      </c>
      <c r="J272" s="2" t="inlineStr">
        <is>
          <t>samoobslužný kiosek</t>
        </is>
      </c>
      <c r="K272" s="2" t="inlineStr">
        <is>
          <t>3</t>
        </is>
      </c>
      <c r="L272" s="2" t="inlineStr">
        <is>
          <t/>
        </is>
      </c>
      <c r="M272" t="inlineStr">
        <is>
          <t/>
        </is>
      </c>
      <c r="N272" s="2" t="inlineStr">
        <is>
          <t>selvbetjeningsautomat</t>
        </is>
      </c>
      <c r="O272" s="2" t="inlineStr">
        <is>
          <t>3</t>
        </is>
      </c>
      <c r="P272" s="2" t="inlineStr">
        <is>
          <t/>
        </is>
      </c>
      <c r="Q272" t="inlineStr">
        <is>
          <t/>
        </is>
      </c>
      <c r="R272" s="2" t="inlineStr">
        <is>
          <t>Self-Service-Kiosk</t>
        </is>
      </c>
      <c r="S272" s="2" t="inlineStr">
        <is>
          <t>3</t>
        </is>
      </c>
      <c r="T272" s="2" t="inlineStr">
        <is>
          <t/>
        </is>
      </c>
      <c r="U272" t="inlineStr">
        <is>
          <t/>
        </is>
      </c>
      <c r="V272" s="2" t="inlineStr">
        <is>
          <t>περίπτερο αυτοεξυπηρέτησης</t>
        </is>
      </c>
      <c r="W272" s="2" t="inlineStr">
        <is>
          <t>3</t>
        </is>
      </c>
      <c r="X272" s="2" t="inlineStr">
        <is>
          <t/>
        </is>
      </c>
      <c r="Y272" t="inlineStr">
        <is>
          <t/>
        </is>
      </c>
      <c r="Z272" s="2" t="inlineStr">
        <is>
          <t>self-service kiosk</t>
        </is>
      </c>
      <c r="AA272" s="2" t="inlineStr">
        <is>
          <t>3</t>
        </is>
      </c>
      <c r="AB272" s="2" t="inlineStr">
        <is>
          <t/>
        </is>
      </c>
      <c r="AC272" t="inlineStr">
        <is>
          <t>unmanned structure that registers, checks and enrols travellers' biometric data</t>
        </is>
      </c>
      <c r="AD272" s="2" t="inlineStr">
        <is>
          <t>quiosco de autoservicio</t>
        </is>
      </c>
      <c r="AE272" s="2" t="inlineStr">
        <is>
          <t>3</t>
        </is>
      </c>
      <c r="AF272" s="2" t="inlineStr">
        <is>
          <t/>
        </is>
      </c>
      <c r="AG272" t="inlineStr">
        <is>
          <t>Instalación utilizada para realizar el control fronterizo mediante sistema de autoservicio [ &lt;a href="/entry/result/3568649/all" id="ENTRY_TO_ENTRY_CONVERTER" target="_blank"&gt;IATE:3568649&lt;/a&gt; ].</t>
        </is>
      </c>
      <c r="AH272" s="2" t="inlineStr">
        <is>
          <t>iseteeninduspunkt</t>
        </is>
      </c>
      <c r="AI272" s="2" t="inlineStr">
        <is>
          <t>2</t>
        </is>
      </c>
      <c r="AJ272" s="2" t="inlineStr">
        <is>
          <t/>
        </is>
      </c>
      <c r="AK272" t="inlineStr">
        <is>
          <t/>
        </is>
      </c>
      <c r="AL272" s="2" t="inlineStr">
        <is>
          <t>itsepalveluautomaatti</t>
        </is>
      </c>
      <c r="AM272" s="2" t="inlineStr">
        <is>
          <t>3</t>
        </is>
      </c>
      <c r="AN272" s="2" t="inlineStr">
        <is>
          <t/>
        </is>
      </c>
      <c r="AO272" t="inlineStr">
        <is>
          <t/>
        </is>
      </c>
      <c r="AP272" s="2" t="inlineStr">
        <is>
          <t>borne en libre service</t>
        </is>
      </c>
      <c r="AQ272" s="2" t="inlineStr">
        <is>
          <t>3</t>
        </is>
      </c>
      <c r="AR272" s="2" t="inlineStr">
        <is>
          <t/>
        </is>
      </c>
      <c r="AS272" t="inlineStr">
        <is>
          <t>dispositif mis à la disposition des passagers pour pré-saisir des données dans leur dossier individuel ou vérifier la validité de leur document de voyage</t>
        </is>
      </c>
      <c r="AT272" t="inlineStr">
        <is>
          <t/>
        </is>
      </c>
      <c r="AU272" t="inlineStr">
        <is>
          <t/>
        </is>
      </c>
      <c r="AV272" t="inlineStr">
        <is>
          <t/>
        </is>
      </c>
      <c r="AW272" t="inlineStr">
        <is>
          <t/>
        </is>
      </c>
      <c r="AX272" s="2" t="inlineStr">
        <is>
          <t>samoposlužna točka</t>
        </is>
      </c>
      <c r="AY272" s="2" t="inlineStr">
        <is>
          <t>3</t>
        </is>
      </c>
      <c r="AZ272" s="2" t="inlineStr">
        <is>
          <t/>
        </is>
      </c>
      <c r="BA272" t="inlineStr">
        <is>
          <t/>
        </is>
      </c>
      <c r="BB272" s="2" t="inlineStr">
        <is>
          <t>önkiszolgáló terminál</t>
        </is>
      </c>
      <c r="BC272" s="2" t="inlineStr">
        <is>
          <t>3</t>
        </is>
      </c>
      <c r="BD272" s="2" t="inlineStr">
        <is>
          <t/>
        </is>
      </c>
      <c r="BE272" t="inlineStr">
        <is>
          <t>kihelyezett számítógép (digitális terminál), melyet a felhasználó regisztráció, utazási adatok stb. használatára igénybe vehet</t>
        </is>
      </c>
      <c r="BF272" s="2" t="inlineStr">
        <is>
          <t>dispositivo self-service</t>
        </is>
      </c>
      <c r="BG272" s="2" t="inlineStr">
        <is>
          <t>3</t>
        </is>
      </c>
      <c r="BH272" s="2" t="inlineStr">
        <is>
          <t/>
        </is>
      </c>
      <c r="BI272" t="inlineStr">
        <is>
          <t>dispositivo automatico usato per registrare e verificare i dati dei viaggiatori</t>
        </is>
      </c>
      <c r="BJ272" s="2" t="inlineStr">
        <is>
          <t>savitarnos terminalas</t>
        </is>
      </c>
      <c r="BK272" s="2" t="inlineStr">
        <is>
          <t>3</t>
        </is>
      </c>
      <c r="BL272" s="2" t="inlineStr">
        <is>
          <t/>
        </is>
      </c>
      <c r="BM272" t="inlineStr">
        <is>
          <t>keliautojų biometrinių duomenų registravimo, tikrinimo ir įrašymo priemonė</t>
        </is>
      </c>
      <c r="BN272" s="2" t="inlineStr">
        <is>
          <t>pašapkalpošanās iekārta</t>
        </is>
      </c>
      <c r="BO272" s="2" t="inlineStr">
        <is>
          <t>2</t>
        </is>
      </c>
      <c r="BP272" s="2" t="inlineStr">
        <is>
          <t/>
        </is>
      </c>
      <c r="BQ272" t="inlineStr">
        <is>
          <t/>
        </is>
      </c>
      <c r="BR272" s="2" t="inlineStr">
        <is>
          <t>kiosk self-service</t>
        </is>
      </c>
      <c r="BS272" s="2" t="inlineStr">
        <is>
          <t>3</t>
        </is>
      </c>
      <c r="BT272" s="2" t="inlineStr">
        <is>
          <t/>
        </is>
      </c>
      <c r="BU272" t="inlineStr">
        <is>
          <t>struttura bla għassa li tirreġistra, tikkontrolla u ddaħħal id-data bijometrika tal-vjaġġaturi</t>
        </is>
      </c>
      <c r="BV272" s="2" t="inlineStr">
        <is>
          <t>zelfbedieningsloket</t>
        </is>
      </c>
      <c r="BW272" s="2" t="inlineStr">
        <is>
          <t>3</t>
        </is>
      </c>
      <c r="BX272" s="2" t="inlineStr">
        <is>
          <t/>
        </is>
      </c>
      <c r="BY272" t="inlineStr">
        <is>
          <t>onbemand loket waar biometrische gegevens van reizigers geregistreerd en gecontroleerd kunnen worden</t>
        </is>
      </c>
      <c r="BZ272" s="2" t="inlineStr">
        <is>
          <t>punkt samoobsługi</t>
        </is>
      </c>
      <c r="CA272" s="2" t="inlineStr">
        <is>
          <t>3</t>
        </is>
      </c>
      <c r="CB272" s="2" t="inlineStr">
        <is>
          <t/>
        </is>
      </c>
      <c r="CC272" t="inlineStr">
        <is>
          <t/>
        </is>
      </c>
      <c r="CD272" s="2" t="inlineStr">
        <is>
          <t>terminal &lt;i&gt;self-service&lt;/i&gt;</t>
        </is>
      </c>
      <c r="CE272" s="2" t="inlineStr">
        <is>
          <t>3</t>
        </is>
      </c>
      <c r="CF272" s="2" t="inlineStr">
        <is>
          <t/>
        </is>
      </c>
      <c r="CG272" t="inlineStr">
        <is>
          <t/>
        </is>
      </c>
      <c r="CH272" s="2" t="inlineStr">
        <is>
          <t>chioșc de control self-service</t>
        </is>
      </c>
      <c r="CI272" s="2" t="inlineStr">
        <is>
          <t>3</t>
        </is>
      </c>
      <c r="CJ272" s="2" t="inlineStr">
        <is>
          <t/>
        </is>
      </c>
      <c r="CK272" t="inlineStr">
        <is>
          <t/>
        </is>
      </c>
      <c r="CL272" s="2" t="inlineStr">
        <is>
          <t>samoobslužný kiosk</t>
        </is>
      </c>
      <c r="CM272" s="2" t="inlineStr">
        <is>
          <t>3</t>
        </is>
      </c>
      <c r="CN272" s="2" t="inlineStr">
        <is>
          <t/>
        </is>
      </c>
      <c r="CO272" t="inlineStr">
        <is>
          <t/>
        </is>
      </c>
      <c r="CP272" s="2" t="inlineStr">
        <is>
          <t>samopostrežna točka|
samopostrežni terminal</t>
        </is>
      </c>
      <c r="CQ272" s="2" t="inlineStr">
        <is>
          <t>3|
3</t>
        </is>
      </c>
      <c r="CR272" s="2" t="inlineStr">
        <is>
          <t xml:space="preserve">|
</t>
        </is>
      </c>
      <c r="CS272" t="inlineStr">
        <is>
          <t/>
        </is>
      </c>
      <c r="CT272" s="2" t="inlineStr">
        <is>
          <t>självbetjäningskiosk</t>
        </is>
      </c>
      <c r="CU272" s="2" t="inlineStr">
        <is>
          <t>2</t>
        </is>
      </c>
      <c r="CV272" s="2" t="inlineStr">
        <is>
          <t/>
        </is>
      </c>
      <c r="CW272" t="inlineStr">
        <is>
          <t/>
        </is>
      </c>
    </row>
    <row r="273">
      <c r="A273" s="1" t="str">
        <f>HYPERLINK("https://iate.europa.eu/entry/result/1052152/all", "1052152")</f>
        <v>1052152</v>
      </c>
      <c r="B273" t="inlineStr">
        <is>
          <t>EDUCATION AND COMMUNICATIONS;SCIENCE</t>
        </is>
      </c>
      <c r="C273" t="inlineStr">
        <is>
          <t>EDUCATION AND COMMUNICATIONS|information technology and data processing;SCIENCE|natural and applied sciences|earth sciences</t>
        </is>
      </c>
      <c r="D273" t="inlineStr">
        <is>
          <t>no</t>
        </is>
      </c>
      <c r="E273" t="inlineStr">
        <is>
          <t/>
        </is>
      </c>
      <c r="F273" t="inlineStr">
        <is>
          <t/>
        </is>
      </c>
      <c r="G273" t="inlineStr">
        <is>
          <t/>
        </is>
      </c>
      <c r="H273" t="inlineStr">
        <is>
          <t/>
        </is>
      </c>
      <c r="I273" t="inlineStr">
        <is>
          <t/>
        </is>
      </c>
      <c r="J273" t="inlineStr">
        <is>
          <t/>
        </is>
      </c>
      <c r="K273" t="inlineStr">
        <is>
          <t/>
        </is>
      </c>
      <c r="L273" t="inlineStr">
        <is>
          <t/>
        </is>
      </c>
      <c r="M273" t="inlineStr">
        <is>
          <t/>
        </is>
      </c>
      <c r="N273" s="2" t="inlineStr">
        <is>
          <t>wavelet scalar quantisation|
WSQ</t>
        </is>
      </c>
      <c r="O273" s="2" t="inlineStr">
        <is>
          <t>4|
4</t>
        </is>
      </c>
      <c r="P273" s="2" t="inlineStr">
        <is>
          <t xml:space="preserve">|
</t>
        </is>
      </c>
      <c r="Q273" t="inlineStr">
        <is>
          <t>En komprimeret algoritme, der anvendes for at reducere størrelsen af en referenceskabelon, dvs. lagrede data, der repræsenterer de biometriske kendetegn ved f.eks. fingeraftryk.</t>
        </is>
      </c>
      <c r="R273" s="2" t="inlineStr">
        <is>
          <t>WSQ|
Wavelet-Skalarquantelung|
Wavelet-Skalarquantisierung</t>
        </is>
      </c>
      <c r="S273" s="2" t="inlineStr">
        <is>
          <t>3|
3|
2</t>
        </is>
      </c>
      <c r="T273" s="2" t="inlineStr">
        <is>
          <t xml:space="preserve">|
|
</t>
        </is>
      </c>
      <c r="U273" t="inlineStr">
        <is>
          <t>ein auf die Kompression und Kodierung von Fingerabdruckbildern spezialisiertes Verfahren</t>
        </is>
      </c>
      <c r="V273" t="inlineStr">
        <is>
          <t/>
        </is>
      </c>
      <c r="W273" t="inlineStr">
        <is>
          <t/>
        </is>
      </c>
      <c r="X273" t="inlineStr">
        <is>
          <t/>
        </is>
      </c>
      <c r="Y273" t="inlineStr">
        <is>
          <t/>
        </is>
      </c>
      <c r="Z273" s="2" t="inlineStr">
        <is>
          <t>wavelet scalar quantisation|
WSQ|
quantization</t>
        </is>
      </c>
      <c r="AA273" s="2" t="inlineStr">
        <is>
          <t>3|
3|
1</t>
        </is>
      </c>
      <c r="AB273" s="2" t="inlineStr">
        <is>
          <t xml:space="preserve">|
|
</t>
        </is>
      </c>
      <c r="AC273" t="inlineStr">
        <is>
          <t>an image compression format originally developed for storing and transmitting fingerprint data</t>
        </is>
      </c>
      <c r="AD273" s="2" t="inlineStr">
        <is>
          <t>algoritmo WSQ|
cuantización escalar de ondícula</t>
        </is>
      </c>
      <c r="AE273" s="2" t="inlineStr">
        <is>
          <t>3|
3</t>
        </is>
      </c>
      <c r="AF273" s="2" t="inlineStr">
        <is>
          <t xml:space="preserve">|
</t>
        </is>
      </c>
      <c r="AG273" t="inlineStr">
        <is>
          <t>Algoritmo de compresión del FBI, utilizado para el intercambio de impresiones dactilares en el ámbito penal. Se emplea para reducir el tamaño de las imágenes de las impresiones dactilares.</t>
        </is>
      </c>
      <c r="AH273" t="inlineStr">
        <is>
          <t/>
        </is>
      </c>
      <c r="AI273" t="inlineStr">
        <is>
          <t/>
        </is>
      </c>
      <c r="AJ273" t="inlineStr">
        <is>
          <t/>
        </is>
      </c>
      <c r="AK273" t="inlineStr">
        <is>
          <t/>
        </is>
      </c>
      <c r="AL273" s="2" t="inlineStr">
        <is>
          <t>WSQ</t>
        </is>
      </c>
      <c r="AM273" s="2" t="inlineStr">
        <is>
          <t>3</t>
        </is>
      </c>
      <c r="AN273" s="2" t="inlineStr">
        <is>
          <t/>
        </is>
      </c>
      <c r="AO273" t="inlineStr">
        <is>
          <t>aakkosnumeerisen tiedon ja sormenjälkikuvien pakkausmuoto</t>
        </is>
      </c>
      <c r="AP273" s="2" t="inlineStr">
        <is>
          <t>algorithme WSQ</t>
        </is>
      </c>
      <c r="AQ273" s="2" t="inlineStr">
        <is>
          <t>3</t>
        </is>
      </c>
      <c r="AR273" s="2" t="inlineStr">
        <is>
          <t/>
        </is>
      </c>
      <c r="AS273" t="inlineStr">
        <is>
          <t>algorithme de compression de données utilisé en particulier pour les images d'empreintes digitales à niveaux de gris</t>
        </is>
      </c>
      <c r="AT273" t="inlineStr">
        <is>
          <t/>
        </is>
      </c>
      <c r="AU273" t="inlineStr">
        <is>
          <t/>
        </is>
      </c>
      <c r="AV273" t="inlineStr">
        <is>
          <t/>
        </is>
      </c>
      <c r="AW273" t="inlineStr">
        <is>
          <t/>
        </is>
      </c>
      <c r="AX273" t="inlineStr">
        <is>
          <t/>
        </is>
      </c>
      <c r="AY273" t="inlineStr">
        <is>
          <t/>
        </is>
      </c>
      <c r="AZ273" t="inlineStr">
        <is>
          <t/>
        </is>
      </c>
      <c r="BA273" t="inlineStr">
        <is>
          <t/>
        </is>
      </c>
      <c r="BB273" t="inlineStr">
        <is>
          <t/>
        </is>
      </c>
      <c r="BC273" t="inlineStr">
        <is>
          <t/>
        </is>
      </c>
      <c r="BD273" t="inlineStr">
        <is>
          <t/>
        </is>
      </c>
      <c r="BE273" t="inlineStr">
        <is>
          <t/>
        </is>
      </c>
      <c r="BF273" s="2" t="inlineStr">
        <is>
          <t>wavelet scalar quantization|
quantizzazione scalare del wavelet|
WSQ</t>
        </is>
      </c>
      <c r="BG273" s="2" t="inlineStr">
        <is>
          <t>3|
3|
3</t>
        </is>
      </c>
      <c r="BH273" s="2" t="inlineStr">
        <is>
          <t xml:space="preserve">|
|
</t>
        </is>
      </c>
      <c r="BI273" t="inlineStr">
        <is>
          <t>La quantizzazione è un metodo di compressione con eliminazione della ridondanza intrinseco alla conversione digitale delle immagini. E' detta scalare quando consiste nel determinare la conversione da un intervallo di valori molto elevato a un intervallo di valori molto più limitato (p.e. da 16 a 8 bit). Il wavelet è la rappresentazione di un segnale mediante l'uso di una forma d'onda oscillante di lunghezza finita o a decadimento rapido (nota come wavelet madre). Il WSQ è usato, in particolare, per la compressione delle immagini delle impronte digitali.</t>
        </is>
      </c>
      <c r="BJ273" t="inlineStr">
        <is>
          <t/>
        </is>
      </c>
      <c r="BK273" t="inlineStr">
        <is>
          <t/>
        </is>
      </c>
      <c r="BL273" t="inlineStr">
        <is>
          <t/>
        </is>
      </c>
      <c r="BM273" t="inlineStr">
        <is>
          <t/>
        </is>
      </c>
      <c r="BN273" t="inlineStr">
        <is>
          <t/>
        </is>
      </c>
      <c r="BO273" t="inlineStr">
        <is>
          <t/>
        </is>
      </c>
      <c r="BP273" t="inlineStr">
        <is>
          <t/>
        </is>
      </c>
      <c r="BQ273" t="inlineStr">
        <is>
          <t/>
        </is>
      </c>
      <c r="BR273" s="2" t="inlineStr">
        <is>
          <t>wavelet scalar quantisation|
WSQ</t>
        </is>
      </c>
      <c r="BS273" s="2" t="inlineStr">
        <is>
          <t>3|
3</t>
        </is>
      </c>
      <c r="BT273" s="2" t="inlineStr">
        <is>
          <t xml:space="preserve">|
</t>
        </is>
      </c>
      <c r="BU273" t="inlineStr">
        <is>
          <t>algoritmu ta' kompressjoni użat għar-ritratti tal-marki tas-swaba' fuq skala griża</t>
        </is>
      </c>
      <c r="BV273" t="inlineStr">
        <is>
          <t/>
        </is>
      </c>
      <c r="BW273" t="inlineStr">
        <is>
          <t/>
        </is>
      </c>
      <c r="BX273" t="inlineStr">
        <is>
          <t/>
        </is>
      </c>
      <c r="BY273" t="inlineStr">
        <is>
          <t/>
        </is>
      </c>
      <c r="BZ273" t="inlineStr">
        <is>
          <t/>
        </is>
      </c>
      <c r="CA273" t="inlineStr">
        <is>
          <t/>
        </is>
      </c>
      <c r="CB273" t="inlineStr">
        <is>
          <t/>
        </is>
      </c>
      <c r="CC273" t="inlineStr">
        <is>
          <t/>
        </is>
      </c>
      <c r="CD273" t="inlineStr">
        <is>
          <t/>
        </is>
      </c>
      <c r="CE273" t="inlineStr">
        <is>
          <t/>
        </is>
      </c>
      <c r="CF273" t="inlineStr">
        <is>
          <t/>
        </is>
      </c>
      <c r="CG273" t="inlineStr">
        <is>
          <t/>
        </is>
      </c>
      <c r="CH273" t="inlineStr">
        <is>
          <t/>
        </is>
      </c>
      <c r="CI273" t="inlineStr">
        <is>
          <t/>
        </is>
      </c>
      <c r="CJ273" t="inlineStr">
        <is>
          <t/>
        </is>
      </c>
      <c r="CK273" t="inlineStr">
        <is>
          <t/>
        </is>
      </c>
      <c r="CL273" t="inlineStr">
        <is>
          <t/>
        </is>
      </c>
      <c r="CM273" t="inlineStr">
        <is>
          <t/>
        </is>
      </c>
      <c r="CN273" t="inlineStr">
        <is>
          <t/>
        </is>
      </c>
      <c r="CO273" t="inlineStr">
        <is>
          <t/>
        </is>
      </c>
      <c r="CP273" s="2" t="inlineStr">
        <is>
          <t>valčna skalarna kvantizacija|
WSQ</t>
        </is>
      </c>
      <c r="CQ273" s="2" t="inlineStr">
        <is>
          <t>3|
3</t>
        </is>
      </c>
      <c r="CR273" s="2" t="inlineStr">
        <is>
          <t xml:space="preserve">|
</t>
        </is>
      </c>
      <c r="CS273" t="inlineStr">
        <is>
          <t/>
        </is>
      </c>
      <c r="CT273" t="inlineStr">
        <is>
          <t/>
        </is>
      </c>
      <c r="CU273" t="inlineStr">
        <is>
          <t/>
        </is>
      </c>
      <c r="CV273" t="inlineStr">
        <is>
          <t/>
        </is>
      </c>
      <c r="CW273" t="inlineStr">
        <is>
          <t/>
        </is>
      </c>
    </row>
    <row r="274">
      <c r="A274" s="1" t="str">
        <f>HYPERLINK("https://iate.europa.eu/entry/result/3503340/all", "3503340")</f>
        <v>3503340</v>
      </c>
      <c r="B274" t="inlineStr">
        <is>
          <t>POLITICS;SOCIAL QUESTIONS;EDUCATION AND COMMUNICATIONS</t>
        </is>
      </c>
      <c r="C274" t="inlineStr">
        <is>
          <t>POLITICS|politics and public safety|public safety;SOCIAL QUESTIONS|migration;EDUCATION AND COMMUNICATIONS|information technology and data processing</t>
        </is>
      </c>
      <c r="D274" t="inlineStr">
        <is>
          <t>no</t>
        </is>
      </c>
      <c r="E274" t="inlineStr">
        <is>
          <t/>
        </is>
      </c>
      <c r="F274" t="inlineStr">
        <is>
          <t/>
        </is>
      </c>
      <c r="G274" t="inlineStr">
        <is>
          <t/>
        </is>
      </c>
      <c r="H274" t="inlineStr">
        <is>
          <t/>
        </is>
      </c>
      <c r="I274" t="inlineStr">
        <is>
          <t/>
        </is>
      </c>
      <c r="J274" t="inlineStr">
        <is>
          <t/>
        </is>
      </c>
      <c r="K274" t="inlineStr">
        <is>
          <t/>
        </is>
      </c>
      <c r="L274" t="inlineStr">
        <is>
          <t/>
        </is>
      </c>
      <c r="M274" t="inlineStr">
        <is>
          <t/>
        </is>
      </c>
      <c r="N274" t="inlineStr">
        <is>
          <t/>
        </is>
      </c>
      <c r="O274" t="inlineStr">
        <is>
          <t/>
        </is>
      </c>
      <c r="P274" t="inlineStr">
        <is>
          <t/>
        </is>
      </c>
      <c r="Q274" t="inlineStr">
        <is>
          <t/>
        </is>
      </c>
      <c r="R274" s="2" t="inlineStr">
        <is>
          <t>CVCA|
Country Verifying Certification Authority</t>
        </is>
      </c>
      <c r="S274" s="2" t="inlineStr">
        <is>
          <t>3|
3</t>
        </is>
      </c>
      <c r="T274" s="2" t="inlineStr">
        <is>
          <t xml:space="preserve">|
</t>
        </is>
      </c>
      <c r="U274" t="inlineStr">
        <is>
          <t>Zertifizierungsstelle der nationalen Wurzelzertifizierungsinstanz im Kontext Berechtigung von Kontrollinstanzen zum Zugriff auf sensitive Daten</t>
        </is>
      </c>
      <c r="V274" t="inlineStr">
        <is>
          <t/>
        </is>
      </c>
      <c r="W274" t="inlineStr">
        <is>
          <t/>
        </is>
      </c>
      <c r="X274" t="inlineStr">
        <is>
          <t/>
        </is>
      </c>
      <c r="Y274" t="inlineStr">
        <is>
          <t/>
        </is>
      </c>
      <c r="Z274" s="2" t="inlineStr">
        <is>
          <t>CVCA|
Country Verifying Certification Authority</t>
        </is>
      </c>
      <c r="AA274" s="2" t="inlineStr">
        <is>
          <t>3|
3</t>
        </is>
      </c>
      <c r="AB274" s="2" t="inlineStr">
        <is>
          <t xml:space="preserve">|
</t>
        </is>
      </c>
      <c r="AC274" t="inlineStr">
        <is>
          <t>root certification authority that issues card-verifiable digital certificates to national and foreign Document Verifiers</t>
        </is>
      </c>
      <c r="AD274" t="inlineStr">
        <is>
          <t/>
        </is>
      </c>
      <c r="AE274" t="inlineStr">
        <is>
          <t/>
        </is>
      </c>
      <c r="AF274" t="inlineStr">
        <is>
          <t/>
        </is>
      </c>
      <c r="AG274" t="inlineStr">
        <is>
          <t/>
        </is>
      </c>
      <c r="AH274" t="inlineStr">
        <is>
          <t/>
        </is>
      </c>
      <c r="AI274" t="inlineStr">
        <is>
          <t/>
        </is>
      </c>
      <c r="AJ274" t="inlineStr">
        <is>
          <t/>
        </is>
      </c>
      <c r="AK274" t="inlineStr">
        <is>
          <t/>
        </is>
      </c>
      <c r="AL274" t="inlineStr">
        <is>
          <t/>
        </is>
      </c>
      <c r="AM274" t="inlineStr">
        <is>
          <t/>
        </is>
      </c>
      <c r="AN274" t="inlineStr">
        <is>
          <t/>
        </is>
      </c>
      <c r="AO274" t="inlineStr">
        <is>
          <t/>
        </is>
      </c>
      <c r="AP274" s="2" t="inlineStr">
        <is>
          <t>CVCA|
autorité de certification CVCA</t>
        </is>
      </c>
      <c r="AQ274" s="2" t="inlineStr">
        <is>
          <t>3|
3</t>
        </is>
      </c>
      <c r="AR274" s="2" t="inlineStr">
        <is>
          <t xml:space="preserve">|
</t>
        </is>
      </c>
      <c r="AS274" t="inlineStr">
        <is>
          <t>entité chargée d'émettre les certificats CVCA</t>
        </is>
      </c>
      <c r="AT274" s="2" t="inlineStr">
        <is>
          <t>CVCA|
an tÚdarás Deimhniúcháin um Fhíorú Tíortha</t>
        </is>
      </c>
      <c r="AU274" s="2" t="inlineStr">
        <is>
          <t>3|
3</t>
        </is>
      </c>
      <c r="AV274" s="2" t="inlineStr">
        <is>
          <t xml:space="preserve">|
</t>
        </is>
      </c>
      <c r="AW274" t="inlineStr">
        <is>
          <t/>
        </is>
      </c>
      <c r="AX274" t="inlineStr">
        <is>
          <t/>
        </is>
      </c>
      <c r="AY274" t="inlineStr">
        <is>
          <t/>
        </is>
      </c>
      <c r="AZ274" t="inlineStr">
        <is>
          <t/>
        </is>
      </c>
      <c r="BA274" t="inlineStr">
        <is>
          <t/>
        </is>
      </c>
      <c r="BB274" t="inlineStr">
        <is>
          <t/>
        </is>
      </c>
      <c r="BC274" t="inlineStr">
        <is>
          <t/>
        </is>
      </c>
      <c r="BD274" t="inlineStr">
        <is>
          <t/>
        </is>
      </c>
      <c r="BE274" t="inlineStr">
        <is>
          <t/>
        </is>
      </c>
      <c r="BF274" t="inlineStr">
        <is>
          <t/>
        </is>
      </c>
      <c r="BG274" t="inlineStr">
        <is>
          <t/>
        </is>
      </c>
      <c r="BH274" t="inlineStr">
        <is>
          <t/>
        </is>
      </c>
      <c r="BI274" t="inlineStr">
        <is>
          <t/>
        </is>
      </c>
      <c r="BJ274" t="inlineStr">
        <is>
          <t/>
        </is>
      </c>
      <c r="BK274" t="inlineStr">
        <is>
          <t/>
        </is>
      </c>
      <c r="BL274" t="inlineStr">
        <is>
          <t/>
        </is>
      </c>
      <c r="BM274" t="inlineStr">
        <is>
          <t/>
        </is>
      </c>
      <c r="BN274" t="inlineStr">
        <is>
          <t/>
        </is>
      </c>
      <c r="BO274" t="inlineStr">
        <is>
          <t/>
        </is>
      </c>
      <c r="BP274" t="inlineStr">
        <is>
          <t/>
        </is>
      </c>
      <c r="BQ274" t="inlineStr">
        <is>
          <t/>
        </is>
      </c>
      <c r="BR274" t="inlineStr">
        <is>
          <t/>
        </is>
      </c>
      <c r="BS274" t="inlineStr">
        <is>
          <t/>
        </is>
      </c>
      <c r="BT274" t="inlineStr">
        <is>
          <t/>
        </is>
      </c>
      <c r="BU274" t="inlineStr">
        <is>
          <t/>
        </is>
      </c>
      <c r="BV274" t="inlineStr">
        <is>
          <t/>
        </is>
      </c>
      <c r="BW274" t="inlineStr">
        <is>
          <t/>
        </is>
      </c>
      <c r="BX274" t="inlineStr">
        <is>
          <t/>
        </is>
      </c>
      <c r="BY274" t="inlineStr">
        <is>
          <t/>
        </is>
      </c>
      <c r="BZ274" t="inlineStr">
        <is>
          <t/>
        </is>
      </c>
      <c r="CA274" t="inlineStr">
        <is>
          <t/>
        </is>
      </c>
      <c r="CB274" t="inlineStr">
        <is>
          <t/>
        </is>
      </c>
      <c r="CC274" t="inlineStr">
        <is>
          <t/>
        </is>
      </c>
      <c r="CD274" t="inlineStr">
        <is>
          <t/>
        </is>
      </c>
      <c r="CE274" t="inlineStr">
        <is>
          <t/>
        </is>
      </c>
      <c r="CF274" t="inlineStr">
        <is>
          <t/>
        </is>
      </c>
      <c r="CG274" t="inlineStr">
        <is>
          <t/>
        </is>
      </c>
      <c r="CH274" t="inlineStr">
        <is>
          <t/>
        </is>
      </c>
      <c r="CI274" t="inlineStr">
        <is>
          <t/>
        </is>
      </c>
      <c r="CJ274" t="inlineStr">
        <is>
          <t/>
        </is>
      </c>
      <c r="CK274" t="inlineStr">
        <is>
          <t/>
        </is>
      </c>
      <c r="CL274" t="inlineStr">
        <is>
          <t/>
        </is>
      </c>
      <c r="CM274" t="inlineStr">
        <is>
          <t/>
        </is>
      </c>
      <c r="CN274" t="inlineStr">
        <is>
          <t/>
        </is>
      </c>
      <c r="CO274" t="inlineStr">
        <is>
          <t/>
        </is>
      </c>
      <c r="CP274" t="inlineStr">
        <is>
          <t/>
        </is>
      </c>
      <c r="CQ274" t="inlineStr">
        <is>
          <t/>
        </is>
      </c>
      <c r="CR274" t="inlineStr">
        <is>
          <t/>
        </is>
      </c>
      <c r="CS274" t="inlineStr">
        <is>
          <t/>
        </is>
      </c>
      <c r="CT274" t="inlineStr">
        <is>
          <t/>
        </is>
      </c>
      <c r="CU274" t="inlineStr">
        <is>
          <t/>
        </is>
      </c>
      <c r="CV274" t="inlineStr">
        <is>
          <t/>
        </is>
      </c>
      <c r="CW274" t="inlineStr">
        <is>
          <t/>
        </is>
      </c>
    </row>
    <row r="275">
      <c r="A275" s="1" t="str">
        <f>HYPERLINK("https://iate.europa.eu/entry/result/1484777/all", "1484777")</f>
        <v>1484777</v>
      </c>
      <c r="B275" t="inlineStr">
        <is>
          <t>FINANCE</t>
        </is>
      </c>
      <c r="C275" t="inlineStr">
        <is>
          <t>FINANCE</t>
        </is>
      </c>
      <c r="D275" t="inlineStr">
        <is>
          <t>no</t>
        </is>
      </c>
      <c r="E275" t="inlineStr">
        <is>
          <t/>
        </is>
      </c>
      <c r="F275" t="inlineStr">
        <is>
          <t/>
        </is>
      </c>
      <c r="G275" t="inlineStr">
        <is>
          <t/>
        </is>
      </c>
      <c r="H275" t="inlineStr">
        <is>
          <t/>
        </is>
      </c>
      <c r="I275" t="inlineStr">
        <is>
          <t/>
        </is>
      </c>
      <c r="J275" t="inlineStr">
        <is>
          <t/>
        </is>
      </c>
      <c r="K275" t="inlineStr">
        <is>
          <t/>
        </is>
      </c>
      <c r="L275" t="inlineStr">
        <is>
          <t/>
        </is>
      </c>
      <c r="M275" t="inlineStr">
        <is>
          <t/>
        </is>
      </c>
      <c r="N275" t="inlineStr">
        <is>
          <t/>
        </is>
      </c>
      <c r="O275" t="inlineStr">
        <is>
          <t/>
        </is>
      </c>
      <c r="P275" t="inlineStr">
        <is>
          <t/>
        </is>
      </c>
      <c r="Q275" t="inlineStr">
        <is>
          <t/>
        </is>
      </c>
      <c r="R275" s="2" t="inlineStr">
        <is>
          <t>Kartenprüfer|
Kartenprüfgerät</t>
        </is>
      </c>
      <c r="S275" s="2" t="inlineStr">
        <is>
          <t>3|
3</t>
        </is>
      </c>
      <c r="T275" s="2" t="inlineStr">
        <is>
          <t xml:space="preserve">|
</t>
        </is>
      </c>
      <c r="U275" t="inlineStr">
        <is>
          <t/>
        </is>
      </c>
      <c r="V275" t="inlineStr">
        <is>
          <t/>
        </is>
      </c>
      <c r="W275" t="inlineStr">
        <is>
          <t/>
        </is>
      </c>
      <c r="X275" t="inlineStr">
        <is>
          <t/>
        </is>
      </c>
      <c r="Y275" t="inlineStr">
        <is>
          <t/>
        </is>
      </c>
      <c r="Z275" s="2" t="inlineStr">
        <is>
          <t>CAD|
CAD|
card acceptor device</t>
        </is>
      </c>
      <c r="AA275" s="2" t="inlineStr">
        <is>
          <t>3|
3|
3</t>
        </is>
      </c>
      <c r="AB275" s="2" t="inlineStr">
        <is>
          <t xml:space="preserve">|
|
</t>
        </is>
      </c>
      <c r="AC275" t="inlineStr">
        <is>
          <t>electronic funds transfer(EFT)terminal which takes on the role of chip card verifier in a node authentication process</t>
        </is>
      </c>
      <c r="AD275" t="inlineStr">
        <is>
          <t/>
        </is>
      </c>
      <c r="AE275" t="inlineStr">
        <is>
          <t/>
        </is>
      </c>
      <c r="AF275" t="inlineStr">
        <is>
          <t/>
        </is>
      </c>
      <c r="AG275" t="inlineStr">
        <is>
          <t/>
        </is>
      </c>
      <c r="AH275" t="inlineStr">
        <is>
          <t/>
        </is>
      </c>
      <c r="AI275" t="inlineStr">
        <is>
          <t/>
        </is>
      </c>
      <c r="AJ275" t="inlineStr">
        <is>
          <t/>
        </is>
      </c>
      <c r="AK275" t="inlineStr">
        <is>
          <t/>
        </is>
      </c>
      <c r="AL275" t="inlineStr">
        <is>
          <t/>
        </is>
      </c>
      <c r="AM275" t="inlineStr">
        <is>
          <t/>
        </is>
      </c>
      <c r="AN275" t="inlineStr">
        <is>
          <t/>
        </is>
      </c>
      <c r="AO275" t="inlineStr">
        <is>
          <t/>
        </is>
      </c>
      <c r="AP275" s="2" t="inlineStr">
        <is>
          <t>TPE|
terminal de paiement électronique</t>
        </is>
      </c>
      <c r="AQ275" s="2" t="inlineStr">
        <is>
          <t>3|
3</t>
        </is>
      </c>
      <c r="AR275" s="2" t="inlineStr">
        <is>
          <t xml:space="preserve">|
</t>
        </is>
      </c>
      <c r="AS275" t="inlineStr">
        <is>
          <t/>
        </is>
      </c>
      <c r="AT275" t="inlineStr">
        <is>
          <t/>
        </is>
      </c>
      <c r="AU275" t="inlineStr">
        <is>
          <t/>
        </is>
      </c>
      <c r="AV275" t="inlineStr">
        <is>
          <t/>
        </is>
      </c>
      <c r="AW275" t="inlineStr">
        <is>
          <t/>
        </is>
      </c>
      <c r="AX275" t="inlineStr">
        <is>
          <t/>
        </is>
      </c>
      <c r="AY275" t="inlineStr">
        <is>
          <t/>
        </is>
      </c>
      <c r="AZ275" t="inlineStr">
        <is>
          <t/>
        </is>
      </c>
      <c r="BA275" t="inlineStr">
        <is>
          <t/>
        </is>
      </c>
      <c r="BB275" t="inlineStr">
        <is>
          <t/>
        </is>
      </c>
      <c r="BC275" t="inlineStr">
        <is>
          <t/>
        </is>
      </c>
      <c r="BD275" t="inlineStr">
        <is>
          <t/>
        </is>
      </c>
      <c r="BE275" t="inlineStr">
        <is>
          <t/>
        </is>
      </c>
      <c r="BF275" s="2" t="inlineStr">
        <is>
          <t>CAD|
terminale di pagamento con carta elettronica</t>
        </is>
      </c>
      <c r="BG275" s="2" t="inlineStr">
        <is>
          <t>3|
3</t>
        </is>
      </c>
      <c r="BH275" s="2" t="inlineStr">
        <is>
          <t xml:space="preserve">|
</t>
        </is>
      </c>
      <c r="BI275" t="inlineStr">
        <is>
          <t/>
        </is>
      </c>
      <c r="BJ275" t="inlineStr">
        <is>
          <t/>
        </is>
      </c>
      <c r="BK275" t="inlineStr">
        <is>
          <t/>
        </is>
      </c>
      <c r="BL275" t="inlineStr">
        <is>
          <t/>
        </is>
      </c>
      <c r="BM275" t="inlineStr">
        <is>
          <t/>
        </is>
      </c>
      <c r="BN275" t="inlineStr">
        <is>
          <t/>
        </is>
      </c>
      <c r="BO275" t="inlineStr">
        <is>
          <t/>
        </is>
      </c>
      <c r="BP275" t="inlineStr">
        <is>
          <t/>
        </is>
      </c>
      <c r="BQ275" t="inlineStr">
        <is>
          <t/>
        </is>
      </c>
      <c r="BR275" t="inlineStr">
        <is>
          <t/>
        </is>
      </c>
      <c r="BS275" t="inlineStr">
        <is>
          <t/>
        </is>
      </c>
      <c r="BT275" t="inlineStr">
        <is>
          <t/>
        </is>
      </c>
      <c r="BU275" t="inlineStr">
        <is>
          <t/>
        </is>
      </c>
      <c r="BV275" s="2" t="inlineStr">
        <is>
          <t>terminal voor speciale insteekkaarten</t>
        </is>
      </c>
      <c r="BW275" s="2" t="inlineStr">
        <is>
          <t>3</t>
        </is>
      </c>
      <c r="BX275" s="2" t="inlineStr">
        <is>
          <t/>
        </is>
      </c>
      <c r="BY275" t="inlineStr">
        <is>
          <t/>
        </is>
      </c>
      <c r="BZ275" t="inlineStr">
        <is>
          <t/>
        </is>
      </c>
      <c r="CA275" t="inlineStr">
        <is>
          <t/>
        </is>
      </c>
      <c r="CB275" t="inlineStr">
        <is>
          <t/>
        </is>
      </c>
      <c r="CC275" t="inlineStr">
        <is>
          <t/>
        </is>
      </c>
      <c r="CD275" t="inlineStr">
        <is>
          <t/>
        </is>
      </c>
      <c r="CE275" t="inlineStr">
        <is>
          <t/>
        </is>
      </c>
      <c r="CF275" t="inlineStr">
        <is>
          <t/>
        </is>
      </c>
      <c r="CG275" t="inlineStr">
        <is>
          <t/>
        </is>
      </c>
      <c r="CH275" t="inlineStr">
        <is>
          <t/>
        </is>
      </c>
      <c r="CI275" t="inlineStr">
        <is>
          <t/>
        </is>
      </c>
      <c r="CJ275" t="inlineStr">
        <is>
          <t/>
        </is>
      </c>
      <c r="CK275" t="inlineStr">
        <is>
          <t/>
        </is>
      </c>
      <c r="CL275" t="inlineStr">
        <is>
          <t/>
        </is>
      </c>
      <c r="CM275" t="inlineStr">
        <is>
          <t/>
        </is>
      </c>
      <c r="CN275" t="inlineStr">
        <is>
          <t/>
        </is>
      </c>
      <c r="CO275" t="inlineStr">
        <is>
          <t/>
        </is>
      </c>
      <c r="CP275" t="inlineStr">
        <is>
          <t/>
        </is>
      </c>
      <c r="CQ275" t="inlineStr">
        <is>
          <t/>
        </is>
      </c>
      <c r="CR275" t="inlineStr">
        <is>
          <t/>
        </is>
      </c>
      <c r="CS275" t="inlineStr">
        <is>
          <t/>
        </is>
      </c>
      <c r="CT275" s="2" t="inlineStr">
        <is>
          <t>anordning för att godkänna ett kort</t>
        </is>
      </c>
      <c r="CU275" s="2" t="inlineStr">
        <is>
          <t>3</t>
        </is>
      </c>
      <c r="CV275" s="2" t="inlineStr">
        <is>
          <t/>
        </is>
      </c>
      <c r="CW275" t="inlineStr">
        <is>
          <t>terminal för elektronisk betalning som övertar uppgiften att verifiera ett aktivt kort vid en nodautenticeringsprocess</t>
        </is>
      </c>
    </row>
    <row r="276">
      <c r="A276" s="1" t="str">
        <f>HYPERLINK("https://iate.europa.eu/entry/result/925529/all", "925529")</f>
        <v>925529</v>
      </c>
      <c r="B276" t="inlineStr">
        <is>
          <t>EDUCATION AND COMMUNICATIONS;PRODUCTION, TECHNOLOGY AND RESEARCH</t>
        </is>
      </c>
      <c r="C276" t="inlineStr">
        <is>
          <t>EDUCATION AND COMMUNICATIONS|information technology and data processing;PRODUCTION, TECHNOLOGY AND RESEARCH|technology and technical regulations</t>
        </is>
      </c>
      <c r="D276" t="inlineStr">
        <is>
          <t>no</t>
        </is>
      </c>
      <c r="E276" t="inlineStr">
        <is>
          <t/>
        </is>
      </c>
      <c r="F276" t="inlineStr">
        <is>
          <t/>
        </is>
      </c>
      <c r="G276" t="inlineStr">
        <is>
          <t/>
        </is>
      </c>
      <c r="H276" t="inlineStr">
        <is>
          <t/>
        </is>
      </c>
      <c r="I276" t="inlineStr">
        <is>
          <t/>
        </is>
      </c>
      <c r="J276" t="inlineStr">
        <is>
          <t/>
        </is>
      </c>
      <c r="K276" t="inlineStr">
        <is>
          <t/>
        </is>
      </c>
      <c r="L276" t="inlineStr">
        <is>
          <t/>
        </is>
      </c>
      <c r="M276" t="inlineStr">
        <is>
          <t/>
        </is>
      </c>
      <c r="N276" t="inlineStr">
        <is>
          <t/>
        </is>
      </c>
      <c r="O276" t="inlineStr">
        <is>
          <t/>
        </is>
      </c>
      <c r="P276" t="inlineStr">
        <is>
          <t/>
        </is>
      </c>
      <c r="Q276" t="inlineStr">
        <is>
          <t/>
        </is>
      </c>
      <c r="R276" s="2" t="inlineStr">
        <is>
          <t>CBEFF|
Common Biometric Exchange File Format</t>
        </is>
      </c>
      <c r="S276" s="2" t="inlineStr">
        <is>
          <t>2|
2</t>
        </is>
      </c>
      <c r="T276" s="2" t="inlineStr">
        <is>
          <t xml:space="preserve">|
</t>
        </is>
      </c>
      <c r="U276" t="inlineStr">
        <is>
          <t>Austauschformat für Biometrie-Datensätze</t>
        </is>
      </c>
      <c r="V276" s="2" t="inlineStr">
        <is>
          <t>CBEFF|
κοινή μορφή των αρχείων για την ανταλλαγή βιομετρικών στοιχείων</t>
        </is>
      </c>
      <c r="W276" s="2" t="inlineStr">
        <is>
          <t>2|
2</t>
        </is>
      </c>
      <c r="X276" s="2" t="inlineStr">
        <is>
          <t xml:space="preserve">|
</t>
        </is>
      </c>
      <c r="Y276" t="inlineStr">
        <is>
          <t/>
        </is>
      </c>
      <c r="Z276" s="2" t="inlineStr">
        <is>
          <t>CBEFF|
Common Biometric Exchange File Format</t>
        </is>
      </c>
      <c r="AA276" s="2" t="inlineStr">
        <is>
          <t>3|
3</t>
        </is>
      </c>
      <c r="AB276" s="2" t="inlineStr">
        <is>
          <t xml:space="preserve">|
</t>
        </is>
      </c>
      <c r="AC276" t="inlineStr">
        <is>
          <t>File format designed to promote interoperability of biometric-based application programs and systems by facilitating biometric data interchange.</t>
        </is>
      </c>
      <c r="AD276" s="2" t="inlineStr">
        <is>
          <t>formato de archivo común para el intercambio de datos biométricos|
CBEFF</t>
        </is>
      </c>
      <c r="AE276" s="2" t="inlineStr">
        <is>
          <t>3|
3</t>
        </is>
      </c>
      <c r="AF276" s="2" t="inlineStr">
        <is>
          <t xml:space="preserve">|
</t>
        </is>
      </c>
      <c r="AG276" t="inlineStr">
        <is>
          <t>Norma que permite el intercambio de datos biométricos entre distintos sistemas o componentes de sistemas, fomenta la interoperabilidad de sistemas y programas biométricos, brinda compatibilidad futura con nuevas versiones y simplifica el proceso de integración de los componentes lógico y físico.</t>
        </is>
      </c>
      <c r="AH276" t="inlineStr">
        <is>
          <t/>
        </is>
      </c>
      <c r="AI276" t="inlineStr">
        <is>
          <t/>
        </is>
      </c>
      <c r="AJ276" t="inlineStr">
        <is>
          <t/>
        </is>
      </c>
      <c r="AK276" t="inlineStr">
        <is>
          <t/>
        </is>
      </c>
      <c r="AL276" s="2" t="inlineStr">
        <is>
          <t>CBEFF</t>
        </is>
      </c>
      <c r="AM276" s="2" t="inlineStr">
        <is>
          <t>3</t>
        </is>
      </c>
      <c r="AN276" s="2" t="inlineStr">
        <is>
          <t/>
        </is>
      </c>
      <c r="AO276" t="inlineStr">
        <is>
          <t/>
        </is>
      </c>
      <c r="AP276" s="2" t="inlineStr">
        <is>
          <t>format commun d'échange de fichiers biométriques|
CBEFF</t>
        </is>
      </c>
      <c r="AQ276" s="2" t="inlineStr">
        <is>
          <t>3|
3</t>
        </is>
      </c>
      <c r="AR276" s="2" t="inlineStr">
        <is>
          <t xml:space="preserve">|
</t>
        </is>
      </c>
      <c r="AS276" t="inlineStr">
        <is>
          <t>Le CBEFF est une définition générale d'un format de fichier biométrique qui vise à une interopérabilité entre différentes techniques d'identification biométrique.</t>
        </is>
      </c>
      <c r="AT276" t="inlineStr">
        <is>
          <t/>
        </is>
      </c>
      <c r="AU276" t="inlineStr">
        <is>
          <t/>
        </is>
      </c>
      <c r="AV276" t="inlineStr">
        <is>
          <t/>
        </is>
      </c>
      <c r="AW276" t="inlineStr">
        <is>
          <t/>
        </is>
      </c>
      <c r="AX276" t="inlineStr">
        <is>
          <t/>
        </is>
      </c>
      <c r="AY276" t="inlineStr">
        <is>
          <t/>
        </is>
      </c>
      <c r="AZ276" t="inlineStr">
        <is>
          <t/>
        </is>
      </c>
      <c r="BA276" t="inlineStr">
        <is>
          <t/>
        </is>
      </c>
      <c r="BB276" t="inlineStr">
        <is>
          <t/>
        </is>
      </c>
      <c r="BC276" t="inlineStr">
        <is>
          <t/>
        </is>
      </c>
      <c r="BD276" t="inlineStr">
        <is>
          <t/>
        </is>
      </c>
      <c r="BE276" t="inlineStr">
        <is>
          <t/>
        </is>
      </c>
      <c r="BF276" s="2" t="inlineStr">
        <is>
          <t>formato di file comune per lo scambio di dati biometrici|
Common Biometric Exchange File Format|
CBEFF</t>
        </is>
      </c>
      <c r="BG276" s="2" t="inlineStr">
        <is>
          <t>2|
3|
3</t>
        </is>
      </c>
      <c r="BH276" s="2" t="inlineStr">
        <is>
          <t xml:space="preserve">|
|
</t>
        </is>
      </c>
      <c r="BI276" t="inlineStr">
        <is>
          <t>Formato di file inteso a promuovere l'interoperabilità dei programmi e sistemi applicativi basati sulla biometria facilitando l'interscambio di dati biometrici.</t>
        </is>
      </c>
      <c r="BJ276" t="inlineStr">
        <is>
          <t/>
        </is>
      </c>
      <c r="BK276" t="inlineStr">
        <is>
          <t/>
        </is>
      </c>
      <c r="BL276" t="inlineStr">
        <is>
          <t/>
        </is>
      </c>
      <c r="BM276" t="inlineStr">
        <is>
          <t/>
        </is>
      </c>
      <c r="BN276" t="inlineStr">
        <is>
          <t/>
        </is>
      </c>
      <c r="BO276" t="inlineStr">
        <is>
          <t/>
        </is>
      </c>
      <c r="BP276" t="inlineStr">
        <is>
          <t/>
        </is>
      </c>
      <c r="BQ276" t="inlineStr">
        <is>
          <t/>
        </is>
      </c>
      <c r="BR276" t="inlineStr">
        <is>
          <t/>
        </is>
      </c>
      <c r="BS276" t="inlineStr">
        <is>
          <t/>
        </is>
      </c>
      <c r="BT276" t="inlineStr">
        <is>
          <t/>
        </is>
      </c>
      <c r="BU276" t="inlineStr">
        <is>
          <t/>
        </is>
      </c>
      <c r="BV276" t="inlineStr">
        <is>
          <t/>
        </is>
      </c>
      <c r="BW276" t="inlineStr">
        <is>
          <t/>
        </is>
      </c>
      <c r="BX276" t="inlineStr">
        <is>
          <t/>
        </is>
      </c>
      <c r="BY276" t="inlineStr">
        <is>
          <t/>
        </is>
      </c>
      <c r="BZ276" t="inlineStr">
        <is>
          <t/>
        </is>
      </c>
      <c r="CA276" t="inlineStr">
        <is>
          <t/>
        </is>
      </c>
      <c r="CB276" t="inlineStr">
        <is>
          <t/>
        </is>
      </c>
      <c r="CC276" t="inlineStr">
        <is>
          <t/>
        </is>
      </c>
      <c r="CD276" t="inlineStr">
        <is>
          <t/>
        </is>
      </c>
      <c r="CE276" t="inlineStr">
        <is>
          <t/>
        </is>
      </c>
      <c r="CF276" t="inlineStr">
        <is>
          <t/>
        </is>
      </c>
      <c r="CG276" t="inlineStr">
        <is>
          <t/>
        </is>
      </c>
      <c r="CH276" t="inlineStr">
        <is>
          <t/>
        </is>
      </c>
      <c r="CI276" t="inlineStr">
        <is>
          <t/>
        </is>
      </c>
      <c r="CJ276" t="inlineStr">
        <is>
          <t/>
        </is>
      </c>
      <c r="CK276" t="inlineStr">
        <is>
          <t/>
        </is>
      </c>
      <c r="CL276" t="inlineStr">
        <is>
          <t/>
        </is>
      </c>
      <c r="CM276" t="inlineStr">
        <is>
          <t/>
        </is>
      </c>
      <c r="CN276" t="inlineStr">
        <is>
          <t/>
        </is>
      </c>
      <c r="CO276" t="inlineStr">
        <is>
          <t/>
        </is>
      </c>
      <c r="CP276" t="inlineStr">
        <is>
          <t/>
        </is>
      </c>
      <c r="CQ276" t="inlineStr">
        <is>
          <t/>
        </is>
      </c>
      <c r="CR276" t="inlineStr">
        <is>
          <t/>
        </is>
      </c>
      <c r="CS276" t="inlineStr">
        <is>
          <t/>
        </is>
      </c>
      <c r="CT276" t="inlineStr">
        <is>
          <t/>
        </is>
      </c>
      <c r="CU276" t="inlineStr">
        <is>
          <t/>
        </is>
      </c>
      <c r="CV276" t="inlineStr">
        <is>
          <t/>
        </is>
      </c>
      <c r="CW276" t="inlineStr">
        <is>
          <t/>
        </is>
      </c>
    </row>
    <row r="277">
      <c r="A277" s="1" t="str">
        <f>HYPERLINK("https://iate.europa.eu/entry/result/1441613/all", "1441613")</f>
        <v>1441613</v>
      </c>
      <c r="B277" t="inlineStr">
        <is>
          <t>EDUCATION AND COMMUNICATIONS</t>
        </is>
      </c>
      <c r="C277" t="inlineStr">
        <is>
          <t>EDUCATION AND COMMUNICATIONS|communications|communications systems;EDUCATION AND COMMUNICATIONS|information technology and data processing|computer system</t>
        </is>
      </c>
      <c r="D277" t="inlineStr">
        <is>
          <t>yes</t>
        </is>
      </c>
      <c r="E277" t="inlineStr">
        <is>
          <t/>
        </is>
      </c>
      <c r="F277" s="2" t="inlineStr">
        <is>
          <t>представителен слой</t>
        </is>
      </c>
      <c r="G277" s="2" t="inlineStr">
        <is>
          <t>3</t>
        </is>
      </c>
      <c r="H277" s="2" t="inlineStr">
        <is>
          <t/>
        </is>
      </c>
      <c r="I277" t="inlineStr">
        <is>
          <t>този шести слой на модела OSI [ &lt;a href="/entry/result/1483206/all" id="ENTRY_TO_ENTRY_CONVERTER" target="_blank"&gt;IATE:1483206&lt;/a&gt; ] се грижи за представяне на данните във вид, разбираем за отсрещната страна, като осигурява общия им формат за различни платформи</t>
        </is>
      </c>
      <c r="J277" s="2" t="inlineStr">
        <is>
          <t>prezentační vrstva|
vrstva 6</t>
        </is>
      </c>
      <c r="K277" s="2" t="inlineStr">
        <is>
          <t>3|
3</t>
        </is>
      </c>
      <c r="L277" s="2" t="inlineStr">
        <is>
          <t xml:space="preserve">|
</t>
        </is>
      </c>
      <c r="M277" t="inlineStr">
        <is>
          <t>šestá vrstva v sedmivrstvovém referenčním modelu OSI</t>
        </is>
      </c>
      <c r="N277" s="2" t="inlineStr">
        <is>
          <t>lag 6|
præsentationslag</t>
        </is>
      </c>
      <c r="O277" s="2" t="inlineStr">
        <is>
          <t>4|
4</t>
        </is>
      </c>
      <c r="P277" s="2" t="inlineStr">
        <is>
          <t xml:space="preserve">|
</t>
        </is>
      </c>
      <c r="Q277" t="inlineStr">
        <is>
          <t/>
        </is>
      </c>
      <c r="R277" s="2" t="inlineStr">
        <is>
          <t>Darstellungsschicht</t>
        </is>
      </c>
      <c r="S277" s="2" t="inlineStr">
        <is>
          <t>3</t>
        </is>
      </c>
      <c r="T277" s="2" t="inlineStr">
        <is>
          <t/>
        </is>
      </c>
      <c r="U277" t="inlineStr">
        <is>
          <t>in offenen Systemen, Schicht, die für eine kodierungstransparente Übertragung von Daten sorgt, indem Regeln für den Datentransfer und die Semantik der Daten gegeben sind und in der die abstrakte Syntax der Daten erhalten bleibt, indem ein Darstellungskontext ausgehandelt wird, der die Kodierung der Daten einer abstrakten Syntax festlegt</t>
        </is>
      </c>
      <c r="V277" s="2" t="inlineStr">
        <is>
          <t>στρώμα παρουσίασης</t>
        </is>
      </c>
      <c r="W277" s="2" t="inlineStr">
        <is>
          <t>3</t>
        </is>
      </c>
      <c r="X277" s="2" t="inlineStr">
        <is>
          <t/>
        </is>
      </c>
      <c r="Y277" t="inlineStr">
        <is>
          <t>στην αρχιτεκτονική διασύνδεσης ανοιχτών συστημάτων, το στρώμα που παρέχει υπηρεσίες όπως ορισμό δεδομένων, διαχείριση εισαγωγών, ανταλλαγή, εμφάνιση και έλεγχο δομημένων δεδομένων και ορισμό πράξεων που μπορούν να εκτελεστούν πάνω σ'αυτά</t>
        </is>
      </c>
      <c r="Z277" s="2" t="inlineStr">
        <is>
          <t>layer 6|
presentation layer</t>
        </is>
      </c>
      <c r="AA277" s="2" t="inlineStr">
        <is>
          <t>3|
3</t>
        </is>
      </c>
      <c r="AB277" s="2" t="inlineStr">
        <is>
          <t xml:space="preserve">|
</t>
        </is>
      </c>
      <c r="AC277" t="inlineStr">
        <is>
          <t>sixth layer of the seven-layer open systems interconnection reference model of computer networking, responsible for the translation of data from programs and protocols in the application layer above it to formats that can be transmitted over networks and used by other applications on other hosts, as well as for the delivery and formatting of information to the application layer for further processing or display</t>
        </is>
      </c>
      <c r="AD277" s="2" t="inlineStr">
        <is>
          <t>capa de presentación</t>
        </is>
      </c>
      <c r="AE277" s="2" t="inlineStr">
        <is>
          <t>3</t>
        </is>
      </c>
      <c r="AF277" s="2" t="inlineStr">
        <is>
          <t/>
        </is>
      </c>
      <c r="AG277" t="inlineStr">
        <is>
          <t>Capa 6 del modelo de referencia OSI [ &lt;a href="/entry/result/1483206/all" id="ENTRY_TO_ENTRY_CONVERTER" target="_blank"&gt;IATE:1483206&lt;/a&gt; ]. Esta capa suministra representación de datos y formateo de códigos, junto con la negociación de la sintaxis de transferencia de datos. Asegura que los datos que llegan de la red puedan ser utilizados por la aplicación y garantiza que la información enviada por la aplicación pueda transmitirse a través de la red.</t>
        </is>
      </c>
      <c r="AH277" s="2" t="inlineStr">
        <is>
          <t>esituskiht</t>
        </is>
      </c>
      <c r="AI277" s="2" t="inlineStr">
        <is>
          <t>3</t>
        </is>
      </c>
      <c r="AJ277" s="2" t="inlineStr">
        <is>
          <t/>
        </is>
      </c>
      <c r="AK277" t="inlineStr">
        <is>
          <t>kiht, mis tagab ühise süntaksi valimise andmete esituseks ning rakendusandmete transformatsiooni sellesse süntaksisse ja sellest süntaksist</t>
        </is>
      </c>
      <c r="AL277" s="2" t="inlineStr">
        <is>
          <t>esityskerros|
6. kerros|
esitystapakerros</t>
        </is>
      </c>
      <c r="AM277" s="2" t="inlineStr">
        <is>
          <t>3|
3|
2</t>
        </is>
      </c>
      <c r="AN277" s="2" t="inlineStr">
        <is>
          <t xml:space="preserve">|
|
</t>
        </is>
      </c>
      <c r="AO277" t="inlineStr">
        <is>
          <t>OSI-mallin toiseksi ylin (6.) kerros, missä määritellään tiedon ja ohjaustoimintojen esitystapa ja tarvittavat koodien muunnokset</t>
        </is>
      </c>
      <c r="AP277" s="2" t="inlineStr">
        <is>
          <t>couche 6|
couche présentation</t>
        </is>
      </c>
      <c r="AQ277" s="2" t="inlineStr">
        <is>
          <t>3|
3</t>
        </is>
      </c>
      <c r="AR277" s="2" t="inlineStr">
        <is>
          <t xml:space="preserve">|
</t>
        </is>
      </c>
      <c r="AS277" t="inlineStr">
        <is>
          <t>en architecture d'interconnexion des systèmes ouverts, couche qui se charge du choix d’une syntaxe servant à la représentation des données et de la transformation des données d’application vers et de cette syntaxe</t>
        </is>
      </c>
      <c r="AT277" s="2" t="inlineStr">
        <is>
          <t>sraith 6|
sraith na láithreoireachta</t>
        </is>
      </c>
      <c r="AU277" s="2" t="inlineStr">
        <is>
          <t>3|
3</t>
        </is>
      </c>
      <c r="AV277" s="2" t="inlineStr">
        <is>
          <t xml:space="preserve">|
</t>
        </is>
      </c>
      <c r="AW277" t="inlineStr">
        <is>
          <t/>
        </is>
      </c>
      <c r="AX277" t="inlineStr">
        <is>
          <t/>
        </is>
      </c>
      <c r="AY277" t="inlineStr">
        <is>
          <t/>
        </is>
      </c>
      <c r="AZ277" t="inlineStr">
        <is>
          <t/>
        </is>
      </c>
      <c r="BA277" t="inlineStr">
        <is>
          <t/>
        </is>
      </c>
      <c r="BB277" s="2" t="inlineStr">
        <is>
          <t>megjelenítési réteg</t>
        </is>
      </c>
      <c r="BC277" s="2" t="inlineStr">
        <is>
          <t>4</t>
        </is>
      </c>
      <c r="BD277" s="2" t="inlineStr">
        <is>
          <t/>
        </is>
      </c>
      <c r="BE277" t="inlineStr">
        <is>
          <t>a hétrétegű OSI (nyílt rendszerek összekapcsolása) modell [ &lt;a href="/entry/result/1483206/all" id="ENTRY_TO_ENTRY_CONVERTER" target="_blank"&gt;IATE:1483206&lt;/a&gt; ] 6. rétege, amely az információ megjelenítéséért és egységes értelmezéséért felelős</t>
        </is>
      </c>
      <c r="BF277" s="2" t="inlineStr">
        <is>
          <t>livello presentazione|
strato di presentazione</t>
        </is>
      </c>
      <c r="BG277" s="2" t="inlineStr">
        <is>
          <t>3|
3</t>
        </is>
      </c>
      <c r="BH277" s="2" t="inlineStr">
        <is>
          <t xml:space="preserve">|
</t>
        </is>
      </c>
      <c r="BI277" t="inlineStr">
        <is>
          <t>sesto livello funzionale del modello di riferimento OSI [ &lt;a href="/entry/result/1483206/all" id="ENTRY_TO_ENTRY_CONVERTER" target="_blank"&gt;IATE:1483206&lt;/a&gt; ] il cui obiettivo è gestire la sintassi dell'informazione lungo l'intero percorso end-to-end, convertendo i vari formati</t>
        </is>
      </c>
      <c r="BJ277" s="2" t="inlineStr">
        <is>
          <t>pateikimo lygmuo</t>
        </is>
      </c>
      <c r="BK277" s="2" t="inlineStr">
        <is>
          <t>3</t>
        </is>
      </c>
      <c r="BL277" s="2" t="inlineStr">
        <is>
          <t/>
        </is>
      </c>
      <c r="BM277" t="inlineStr">
        <is>
          <t>šeštasis atvirųjų sistemų ryšio lygmeninio tinklų modelio lygmuo, kuriame apibrėžiamos duomenų koduotės, formatai ir duomenų konvertavimas</t>
        </is>
      </c>
      <c r="BN277" s="2" t="inlineStr">
        <is>
          <t>pasniegšanas slānis</t>
        </is>
      </c>
      <c r="BO277" s="2" t="inlineStr">
        <is>
          <t>3</t>
        </is>
      </c>
      <c r="BP277" s="2" t="inlineStr">
        <is>
          <t/>
        </is>
      </c>
      <c r="BQ277" t="inlineStr">
        <is>
          <t>atvērto sistēmu sadarbības bāzes etalonmodeļa sestais slānis, kas, izmantojot sesijas slāņa servisu, nodrošina kopējas sintakses izvēli datu aprakstīšanai, kā arī veic kodu pārveidošanu un datu struktūru attēlošanu datu apmaiņas procesā starp lietojumslāņa entītijām</t>
        </is>
      </c>
      <c r="BR277" s="2" t="inlineStr">
        <is>
          <t>saff 6|
saff tal-preżentazzjoni</t>
        </is>
      </c>
      <c r="BS277" s="2" t="inlineStr">
        <is>
          <t>3|
3</t>
        </is>
      </c>
      <c r="BT277" s="2" t="inlineStr">
        <is>
          <t xml:space="preserve">|
</t>
        </is>
      </c>
      <c r="BU277" t="inlineStr">
        <is>
          <t>is-sitt saff ta’ mudell referenzjarju ta’ interkonnessjoni ta’ sistema miftuħa b'seba' saffi, ta’ networking informatiku, responsabbli mit-traduzzjoni ta’ data minn programmi u protokolli fis-saff superjuri tal-applikazzjoni għal formati trażmittibbli fuq in-networks u utilizzabbli minn applikazzjonijiet oħra fuq ospitanti oħrajn, kif ukoll responsabbli mill-konsenja u l-formatizzazzjoni tal-informazzjoni għas-saff tal-applikazzjoni għal aktar proċessar u preżentazzjoni</t>
        </is>
      </c>
      <c r="BV277" s="2" t="inlineStr">
        <is>
          <t>presentatielaag</t>
        </is>
      </c>
      <c r="BW277" s="2" t="inlineStr">
        <is>
          <t>3</t>
        </is>
      </c>
      <c r="BX277" s="2" t="inlineStr">
        <is>
          <t/>
        </is>
      </c>
      <c r="BY277" t="inlineStr">
        <is>
          <t>zesde laag van het OSI-referentiemodel, waar wordt vastgelegd welke codering (tekenset) wordt gebruikt en de gegevens indien nodig worden vertaald (conversie) of worden gecomprimeerd</t>
        </is>
      </c>
      <c r="BZ277" s="2" t="inlineStr">
        <is>
          <t>warstwa prezentacji</t>
        </is>
      </c>
      <c r="CA277" s="2" t="inlineStr">
        <is>
          <t>3</t>
        </is>
      </c>
      <c r="CB277" s="2" t="inlineStr">
        <is>
          <t/>
        </is>
      </c>
      <c r="CC277" t="inlineStr">
        <is>
          <t>szósta warstwa w siedmiowarstwowym &lt;i&gt;modelu referencyjnym OSI&lt;/i&gt; [ &lt;a href="/entry/result/1483206/all" id="ENTRY_TO_ENTRY_CONVERTER" target="_blank"&gt;IATE:1483206&lt;/a&gt; ], określająca standardy obsługi różnych formatów danych i ich konwersje na formaty uniwersalne</t>
        </is>
      </c>
      <c r="CD277" s="2" t="inlineStr">
        <is>
          <t>nível de apresentação|
camada de apresentação</t>
        </is>
      </c>
      <c r="CE277" s="2" t="inlineStr">
        <is>
          <t>3|
3</t>
        </is>
      </c>
      <c r="CF277" s="2" t="inlineStr">
        <is>
          <t xml:space="preserve">|
</t>
        </is>
      </c>
      <c r="CG277" t="inlineStr">
        <is>
          <t>Camada que se encarrega de escolher uma sintaxe comum para a representação de dados e para a transformação dos dados da aplicação para esta e desta sintaxe.</t>
        </is>
      </c>
      <c r="CH277" s="2" t="inlineStr">
        <is>
          <t>nivel 6|
nivel prezentare</t>
        </is>
      </c>
      <c r="CI277" s="2" t="inlineStr">
        <is>
          <t>3|
3</t>
        </is>
      </c>
      <c r="CJ277" s="2" t="inlineStr">
        <is>
          <t xml:space="preserve">|
</t>
        </is>
      </c>
      <c r="CK277" t="inlineStr">
        <is>
          <t>al șaselea nivel dintre cele șapte niveluri ale &lt;i&gt;modelului de refernță OSI&lt;/i&gt; [ &lt;a href="/entry/result/1483206/all" id="ENTRY_TO_ENTRY_CONVERTER" target="_blank"&gt;IATE:1483206&lt;/a&gt; ] care are rolul de a aduce datele într-o formă convenabilă nivelului aplicație, formatează și criptează datele transmise de-a lungul rețelei, oferind „libertate de exprimare” fără probleme de compatibilitate</t>
        </is>
      </c>
      <c r="CL277" s="2" t="inlineStr">
        <is>
          <t>vrstva 6|
prezentačná vrstva</t>
        </is>
      </c>
      <c r="CM277" s="2" t="inlineStr">
        <is>
          <t>3|
3</t>
        </is>
      </c>
      <c r="CN277" s="2" t="inlineStr">
        <is>
          <t xml:space="preserve">|
</t>
        </is>
      </c>
      <c r="CO277" t="inlineStr">
        <is>
          <t>maskuje rozdiely v dátových formátoch medzi rozdielnymi systémami; špecifikuje formát dátového prenosu nezávislý na architektúre; kóduje a dekóduje dáta, šifruje a dešifruje dáta, komprimuje a dekomprimuje dáta</t>
        </is>
      </c>
      <c r="CP277" s="2" t="inlineStr">
        <is>
          <t>plast 6|
predstavitvena plast</t>
        </is>
      </c>
      <c r="CQ277" s="2" t="inlineStr">
        <is>
          <t>3|
3</t>
        </is>
      </c>
      <c r="CR277" s="2" t="inlineStr">
        <is>
          <t xml:space="preserve">|
</t>
        </is>
      </c>
      <c r="CS277" t="inlineStr">
        <is>
          <t/>
        </is>
      </c>
      <c r="CT277" s="2" t="inlineStr">
        <is>
          <t>presentationsskikt</t>
        </is>
      </c>
      <c r="CU277" s="2" t="inlineStr">
        <is>
          <t>3</t>
        </is>
      </c>
      <c r="CV277" s="2" t="inlineStr">
        <is>
          <t/>
        </is>
      </c>
      <c r="CW277" t="inlineStr">
        <is>
          <t>de funktioner i ett datornät som ser till att meddelandet når den mänskliga mottagaren i den form som avsändaren tänkt sig</t>
        </is>
      </c>
    </row>
    <row r="278">
      <c r="A278" s="1" t="str">
        <f>HYPERLINK("https://iate.europa.eu/entry/result/3508992/all", "3508992")</f>
        <v>3508992</v>
      </c>
      <c r="B278" t="inlineStr">
        <is>
          <t>SOCIAL QUESTIONS</t>
        </is>
      </c>
      <c r="C278" t="inlineStr">
        <is>
          <t>SOCIAL QUESTIONS|health|medical science</t>
        </is>
      </c>
      <c r="D278" t="inlineStr">
        <is>
          <t>yes</t>
        </is>
      </c>
      <c r="E278" t="inlineStr">
        <is>
          <t/>
        </is>
      </c>
      <c r="F278" s="2" t="inlineStr">
        <is>
          <t>относителен дял на фалшиво негативни резултати</t>
        </is>
      </c>
      <c r="G278" s="2" t="inlineStr">
        <is>
          <t>3</t>
        </is>
      </c>
      <c r="H278" s="2" t="inlineStr">
        <is>
          <t/>
        </is>
      </c>
      <c r="I278" t="inlineStr">
        <is>
          <t>Делът от всички вещества, даващи положителна реакция, която е погрешно определена от метода за изпитване като отрицателна. Това е един от показателите за възможностите на метода за изпитване.</t>
        </is>
      </c>
      <c r="J278" t="inlineStr">
        <is>
          <t/>
        </is>
      </c>
      <c r="K278" t="inlineStr">
        <is>
          <t/>
        </is>
      </c>
      <c r="L278" t="inlineStr">
        <is>
          <t/>
        </is>
      </c>
      <c r="M278" t="inlineStr">
        <is>
          <t/>
        </is>
      </c>
      <c r="N278" t="inlineStr">
        <is>
          <t/>
        </is>
      </c>
      <c r="O278" t="inlineStr">
        <is>
          <t/>
        </is>
      </c>
      <c r="P278" t="inlineStr">
        <is>
          <t/>
        </is>
      </c>
      <c r="Q278" t="inlineStr">
        <is>
          <t/>
        </is>
      </c>
      <c r="R278" t="inlineStr">
        <is>
          <t/>
        </is>
      </c>
      <c r="S278" t="inlineStr">
        <is>
          <t/>
        </is>
      </c>
      <c r="T278" t="inlineStr">
        <is>
          <t/>
        </is>
      </c>
      <c r="U278" t="inlineStr">
        <is>
          <t/>
        </is>
      </c>
      <c r="V278" s="2" t="inlineStr">
        <is>
          <t>ψευδώς αρνητικό ποσοστό|
ποσοστό ψευδώς αρνητικών αποτελεσμάτων</t>
        </is>
      </c>
      <c r="W278" s="2" t="inlineStr">
        <is>
          <t>3|
3</t>
        </is>
      </c>
      <c r="X278" s="2" t="inlineStr">
        <is>
          <t xml:space="preserve">|
</t>
        </is>
      </c>
      <c r="Y278" t="inlineStr">
        <is>
          <t/>
        </is>
      </c>
      <c r="Z278" s="2" t="inlineStr">
        <is>
          <t>false negative rate</t>
        </is>
      </c>
      <c r="AA278" s="2" t="inlineStr">
        <is>
          <t>3</t>
        </is>
      </c>
      <c r="AB278" s="2" t="inlineStr">
        <is>
          <t/>
        </is>
      </c>
      <c r="AC278" t="inlineStr">
        <is>
          <t>the proportion of all positive substances falsely identified by a test method as negative</t>
        </is>
      </c>
      <c r="AD278" t="inlineStr">
        <is>
          <t/>
        </is>
      </c>
      <c r="AE278" t="inlineStr">
        <is>
          <t/>
        </is>
      </c>
      <c r="AF278" t="inlineStr">
        <is>
          <t/>
        </is>
      </c>
      <c r="AG278" t="inlineStr">
        <is>
          <t/>
        </is>
      </c>
      <c r="AH278" s="2" t="inlineStr">
        <is>
          <t>valenegatiivsete tulemuste osakaal|
valenegatiivsete määr|
valenegatiivsete tulemuste määr</t>
        </is>
      </c>
      <c r="AI278" s="2" t="inlineStr">
        <is>
          <t>3|
3|
3</t>
        </is>
      </c>
      <c r="AJ278" s="2" t="inlineStr">
        <is>
          <t>admitted|
admitted|
preferred</t>
        </is>
      </c>
      <c r="AK278" t="inlineStr">
        <is>
          <t>katses katsemeetodi alusel negatiivseks tunnistatud, kuid tegelikult positiivsete tulemuste osakaal kõigi positiivsete (s.o valenegatiivsed ja positiivsed kokku) tulemuste suhtes</t>
        </is>
      </c>
      <c r="AL278" s="2" t="inlineStr">
        <is>
          <t>väärien negatiivisten tulosten osuus</t>
        </is>
      </c>
      <c r="AM278" s="2" t="inlineStr">
        <is>
          <t>2</t>
        </is>
      </c>
      <c r="AN278" s="2" t="inlineStr">
        <is>
          <t/>
        </is>
      </c>
      <c r="AO278" t="inlineStr">
        <is>
          <t/>
        </is>
      </c>
      <c r="AP278" s="2" t="inlineStr">
        <is>
          <t>taux de faux négatifs</t>
        </is>
      </c>
      <c r="AQ278" s="2" t="inlineStr">
        <is>
          <t>3</t>
        </is>
      </c>
      <c r="AR278" s="2" t="inlineStr">
        <is>
          <t/>
        </is>
      </c>
      <c r="AS278" t="inlineStr">
        <is>
          <t>proportion des substances positives faussement déclarées négatives par une méthode d’essai</t>
        </is>
      </c>
      <c r="AT278" s="2" t="inlineStr">
        <is>
          <t>ráta na mbréagdhiúltach</t>
        </is>
      </c>
      <c r="AU278" s="2" t="inlineStr">
        <is>
          <t>3</t>
        </is>
      </c>
      <c r="AV278" s="2" t="inlineStr">
        <is>
          <t/>
        </is>
      </c>
      <c r="AW278" t="inlineStr">
        <is>
          <t/>
        </is>
      </c>
      <c r="AX278" s="2" t="inlineStr">
        <is>
          <t>lažno negativna kvota</t>
        </is>
      </c>
      <c r="AY278" s="2" t="inlineStr">
        <is>
          <t>3</t>
        </is>
      </c>
      <c r="AZ278" s="2" t="inlineStr">
        <is>
          <t/>
        </is>
      </c>
      <c r="BA278" t="inlineStr">
        <is>
          <t>udio svih pozitivnih tvari koje je ispitna metoda pogrešno identificirala kao negativne</t>
        </is>
      </c>
      <c r="BB278" s="2" t="inlineStr">
        <is>
          <t>hamisnegatív-arány</t>
        </is>
      </c>
      <c r="BC278" s="2" t="inlineStr">
        <is>
          <t>3</t>
        </is>
      </c>
      <c r="BD278" s="2" t="inlineStr">
        <is>
          <t/>
        </is>
      </c>
      <c r="BE278" t="inlineStr">
        <is>
          <t/>
        </is>
      </c>
      <c r="BF278" s="2" t="inlineStr">
        <is>
          <t>percentuale di falsi negativi</t>
        </is>
      </c>
      <c r="BG278" s="2" t="inlineStr">
        <is>
          <t>3</t>
        </is>
      </c>
      <c r="BH278" s="2" t="inlineStr">
        <is>
          <t/>
        </is>
      </c>
      <c r="BI278" t="inlineStr">
        <is>
          <t>percentuale di tutte le sostanze positive falsamente identificate come negative da un metodo di prova</t>
        </is>
      </c>
      <c r="BJ278" s="2" t="inlineStr">
        <is>
          <t>klaidingai neigiamų rezultatų dažnis</t>
        </is>
      </c>
      <c r="BK278" s="2" t="inlineStr">
        <is>
          <t>3</t>
        </is>
      </c>
      <c r="BL278" s="2" t="inlineStr">
        <is>
          <t/>
        </is>
      </c>
      <c r="BM278" t="inlineStr">
        <is>
          <t/>
        </is>
      </c>
      <c r="BN278" s="2" t="inlineStr">
        <is>
          <t>pseidonegatīvu rezultātu īpatsvars|
šķietami negatīvu rezultātu skaits</t>
        </is>
      </c>
      <c r="BO278" s="2" t="inlineStr">
        <is>
          <t>3|
3</t>
        </is>
      </c>
      <c r="BP278" s="2" t="inlineStr">
        <is>
          <t xml:space="preserve">|
</t>
        </is>
      </c>
      <c r="BQ278" t="inlineStr">
        <is>
          <t/>
        </is>
      </c>
      <c r="BR278" s="2" t="inlineStr">
        <is>
          <t>rata ta' negattivi foloz</t>
        </is>
      </c>
      <c r="BS278" s="2" t="inlineStr">
        <is>
          <t>3</t>
        </is>
      </c>
      <c r="BT278" s="2" t="inlineStr">
        <is>
          <t/>
        </is>
      </c>
      <c r="BU278" t="inlineStr">
        <is>
          <t>il-proporzjon tas-sustanzi pożittivi kollha identifikati b’mod falz bħala negattivi permezz ta’ metodu ta’ ttestjar</t>
        </is>
      </c>
      <c r="BV278" t="inlineStr">
        <is>
          <t/>
        </is>
      </c>
      <c r="BW278" t="inlineStr">
        <is>
          <t/>
        </is>
      </c>
      <c r="BX278" t="inlineStr">
        <is>
          <t/>
        </is>
      </c>
      <c r="BY278" t="inlineStr">
        <is>
          <t/>
        </is>
      </c>
      <c r="BZ278" s="2" t="inlineStr">
        <is>
          <t>odsetek wyników fałszywie ujemnych</t>
        </is>
      </c>
      <c r="CA278" s="2" t="inlineStr">
        <is>
          <t>3</t>
        </is>
      </c>
      <c r="CB278" s="2" t="inlineStr">
        <is>
          <t/>
        </is>
      </c>
      <c r="CC278" t="inlineStr">
        <is>
          <t/>
        </is>
      </c>
      <c r="CD278" s="2" t="inlineStr">
        <is>
          <t>taxa de falsos negativos</t>
        </is>
      </c>
      <c r="CE278" s="2" t="inlineStr">
        <is>
          <t>2</t>
        </is>
      </c>
      <c r="CF278" s="2" t="inlineStr">
        <is>
          <t/>
        </is>
      </c>
      <c r="CG278" t="inlineStr">
        <is>
          <t/>
        </is>
      </c>
      <c r="CH278" s="2" t="inlineStr">
        <is>
          <t>rată fals negativă</t>
        </is>
      </c>
      <c r="CI278" s="2" t="inlineStr">
        <is>
          <t>3</t>
        </is>
      </c>
      <c r="CJ278" s="2" t="inlineStr">
        <is>
          <t/>
        </is>
      </c>
      <c r="CK278" t="inlineStr">
        <is>
          <t/>
        </is>
      </c>
      <c r="CL278" s="2" t="inlineStr">
        <is>
          <t>miera falošnej negativity</t>
        </is>
      </c>
      <c r="CM278" s="2" t="inlineStr">
        <is>
          <t>3</t>
        </is>
      </c>
      <c r="CN278" s="2" t="inlineStr">
        <is>
          <t/>
        </is>
      </c>
      <c r="CO278" t="inlineStr">
        <is>
          <t>podiel všetkých pozitívnych látok, ktoré sú testovacou metódou nesprávne identifikované ako negatívne</t>
        </is>
      </c>
      <c r="CP278" t="inlineStr">
        <is>
          <t/>
        </is>
      </c>
      <c r="CQ278" t="inlineStr">
        <is>
          <t/>
        </is>
      </c>
      <c r="CR278" t="inlineStr">
        <is>
          <t/>
        </is>
      </c>
      <c r="CS278" t="inlineStr">
        <is>
          <t/>
        </is>
      </c>
      <c r="CT278" t="inlineStr">
        <is>
          <t/>
        </is>
      </c>
      <c r="CU278" t="inlineStr">
        <is>
          <t/>
        </is>
      </c>
      <c r="CV278" t="inlineStr">
        <is>
          <t/>
        </is>
      </c>
      <c r="CW278" t="inlineStr">
        <is>
          <t/>
        </is>
      </c>
    </row>
    <row r="279">
      <c r="A279" s="1" t="str">
        <f>HYPERLINK("https://iate.europa.eu/entry/result/1694865/all", "1694865")</f>
        <v>1694865</v>
      </c>
      <c r="B279" t="inlineStr">
        <is>
          <t>EDUCATION AND COMMUNICATIONS</t>
        </is>
      </c>
      <c r="C279" t="inlineStr">
        <is>
          <t>EDUCATION AND COMMUNICATIONS|information technology and data processing;EDUCATION AND COMMUNICATIONS|communications|communications systems|Internet</t>
        </is>
      </c>
      <c r="D279" t="inlineStr">
        <is>
          <t>yes</t>
        </is>
      </c>
      <c r="E279" t="inlineStr">
        <is>
          <t/>
        </is>
      </c>
      <c r="F279" s="2" t="inlineStr">
        <is>
          <t>HTML|
език за маркиране на хипертекст|
маркиращ език за хипертекст</t>
        </is>
      </c>
      <c r="G279" s="2" t="inlineStr">
        <is>
          <t>3|
2|
3</t>
        </is>
      </c>
      <c r="H279" s="2" t="inlineStr">
        <is>
          <t xml:space="preserve">|
|
</t>
        </is>
      </c>
      <c r="I279" t="inlineStr">
        <is>
          <t>основният маркиращ език за описание и дизайн на уеб страници, който се състои от специални маркери – етикети или тагове, и ъглови скоби</t>
        </is>
      </c>
      <c r="J279" s="2" t="inlineStr">
        <is>
          <t>hypertextový značkovací jazyk|
HTML</t>
        </is>
      </c>
      <c r="K279" s="2" t="inlineStr">
        <is>
          <t>3|
3</t>
        </is>
      </c>
      <c r="L279" s="2" t="inlineStr">
        <is>
          <t xml:space="preserve">|
</t>
        </is>
      </c>
      <c r="M279" t="inlineStr">
        <is>
          <t>&lt;a href="https://iate.europa.eu/entry/slideshow/1622816430118/2246758/cs" target="_blank"&gt;značkovací jazyk&lt;/a&gt; používaný
pro tvorbu webových stránek, které jsou propojeny hypertextovými odkazy</t>
        </is>
      </c>
      <c r="N279" s="2" t="inlineStr">
        <is>
          <t>html|
hyper text markup language|
HTML</t>
        </is>
      </c>
      <c r="O279" s="2" t="inlineStr">
        <is>
          <t>3|
3|
3</t>
        </is>
      </c>
      <c r="P279" s="2" t="inlineStr">
        <is>
          <t xml:space="preserve">|
|
</t>
        </is>
      </c>
      <c r="Q279" t="inlineStr">
        <is>
          <t>opmærkningssprog, der bruges til at beskrive dokumenter, der skal vises i en webbrowser; anvendes fortrinsvis til dokumenter på &lt;a href="https://iate.europa.eu/entry/slideshow/1615546863178/884858/da" target="_blank"&gt;World Wide Web&lt;/a&gt;</t>
        </is>
      </c>
      <c r="R279" s="2" t="inlineStr">
        <is>
          <t>Hypertext-Markierungssprache|
HTML|
Hypertext Markup Language|
Hypertext-Auszeichnungssprache</t>
        </is>
      </c>
      <c r="S279" s="2" t="inlineStr">
        <is>
          <t>3|
3|
3|
3</t>
        </is>
      </c>
      <c r="T279" s="2" t="inlineStr">
        <is>
          <t xml:space="preserve">|
|
|
</t>
        </is>
      </c>
      <c r="U279" t="inlineStr">
        <is>
          <t>&lt;a href="https://iate.europa.eu/entry/result/2246758/DE" target="_blank"&gt;Auszeichnungs-(Markup-)Sprache&lt;/a&gt;, die Texte und andere Objekte strukturiert, indem sie die logischen Elemente eines Dokuments (Überschriften, Absätze, Listen, Tabellen, Formulare usw.) definiert und erlaubt, über Referenzen Grafiken und Medienformate einzubinden; außerdem lassen sich in HTML Verweise (&lt;a href="https://iate.europa.eu/entry/result/897300/DE" target="_blank"&gt;Hyperlinks&lt;/a&gt;) zu bestimmten Stellen innerhalb des Dokuments oder zu jeder beliebigen Webseite legen</t>
        </is>
      </c>
      <c r="V279" s="2" t="inlineStr">
        <is>
          <t>γλώσσα υπερκειμενικής σήμανσης|
HTML</t>
        </is>
      </c>
      <c r="W279" s="2" t="inlineStr">
        <is>
          <t>3|
3</t>
        </is>
      </c>
      <c r="X279" s="2" t="inlineStr">
        <is>
          <t xml:space="preserve">|
</t>
        </is>
      </c>
      <c r="Y279" t="inlineStr">
        <is>
          <t>εφαρμογή πρότυπης γενικευμένης γλώσσας σήμανσης που επιτρέπει τη σύνδεση των
τεκμηρίων μέσω επιλεγμένων σημείων πρόσβασης</t>
        </is>
      </c>
      <c r="Z279" s="2" t="inlineStr">
        <is>
          <t>hypertext markup language|
HTML</t>
        </is>
      </c>
      <c r="AA279" s="2" t="inlineStr">
        <is>
          <t>3|
3</t>
        </is>
      </c>
      <c r="AB279" s="2" t="inlineStr">
        <is>
          <t xml:space="preserve">|
</t>
        </is>
      </c>
      <c r="AC279" t="inlineStr">
        <is>
          <t>standard markup language [&lt;a href="/entry/result/2246758/all" id="ENTRY_TO_ENTRY_CONVERTER" target="_blank"&gt;IATE:2246758&lt;/a&gt;] for creating web pages which is composed of a series of elements, represented by tags, that tell the browser [&lt;a href="/entry/result/913734/all" id="ENTRY_TO_ENTRY_CONVERTER" target="_blank"&gt;IATE:913734&lt;/a&gt;] how to display the content</t>
        </is>
      </c>
      <c r="AD279" s="2" t="inlineStr">
        <is>
          <t>HTML|
lenguaje de marcado de hipertexto</t>
        </is>
      </c>
      <c r="AE279" s="2" t="inlineStr">
        <is>
          <t>3|
3</t>
        </is>
      </c>
      <c r="AF279" s="2" t="inlineStr">
        <is>
          <t xml:space="preserve">|
</t>
        </is>
      </c>
      <c r="AG279" t="inlineStr">
        <is>
          <t>lenguaje de código que se usa para crear documentos de hipertexto para usar en la WWW. Los archivos HTML están dirigidos a ser visualizados usando un programa cliente WWW</t>
        </is>
      </c>
      <c r="AH279" s="2" t="inlineStr">
        <is>
          <t>hüpertekst-märgistuskeel|
hüperteksti märgistuskeel|
HTML</t>
        </is>
      </c>
      <c r="AI279" s="2" t="inlineStr">
        <is>
          <t>3|
3|
3</t>
        </is>
      </c>
      <c r="AJ279" s="2" t="inlineStr">
        <is>
          <t xml:space="preserve">|
|
</t>
        </is>
      </c>
      <c r="AK279" t="inlineStr">
        <is>
          <t>standardil põhinev hüperteksti &lt;a href="https://iate.europa.eu/entry/result/2246758/all" target="_blank"&gt;märgistuskeel&lt;/a&gt; peamiselt
veebilehtede loomiseks, mis kasutab märgistuskoode, et kirjeldada, kuidas
veebileht &lt;a href="https://iate.europa.eu/entry/result/913734/all" target="_blank"&gt;veebilehitsejas&lt;/a&gt; välja näeb</t>
        </is>
      </c>
      <c r="AL279" s="2" t="inlineStr">
        <is>
          <t>HTML-kieli|
HTML|
hypertekstin merkintäkieli|
hypertekstin ohjelmointikieli</t>
        </is>
      </c>
      <c r="AM279" s="2" t="inlineStr">
        <is>
          <t>3|
3|
3|
3</t>
        </is>
      </c>
      <c r="AN279" s="2" t="inlineStr">
        <is>
          <t xml:space="preserve">|
|
|
</t>
        </is>
      </c>
      <c r="AO279" t="inlineStr">
        <is>
          <t>verkkosivujen luonnissa vakiona käytettävä &lt;a href="https://iate.europa.eu/entry/result/2246758/all" target="_blank"&gt;merkintäkieli&lt;/a&gt;, joka koostuu tunnisteilla kuvatuista osista, joilla välitetään &lt;a href="https://iate.europa.eu/entry/result/913734/all" target="_blank"&gt;selaimelle&lt;/a&gt; tietoa siitä, miten sisältö esitetään</t>
        </is>
      </c>
      <c r="AP279" s="2" t="inlineStr">
        <is>
          <t>langage HTML|
langage de balisage hypertexte|
HTML|
langage hypertexte</t>
        </is>
      </c>
      <c r="AQ279" s="2" t="inlineStr">
        <is>
          <t>3|
3|
3|
2</t>
        </is>
      </c>
      <c r="AR279" s="2" t="inlineStr">
        <is>
          <t xml:space="preserve">|
|
|
</t>
        </is>
      </c>
      <c r="AS279" t="inlineStr">
        <is>
          <t>&lt;a href="https://iate.europa.eu/entry/result/2246758/fr" target="_blank"&gt;langage de balisage&lt;/a&gt; utilisé pour structurer le contenu d'une page web, grâce à des balises indiquant au navigateur comment afficher un document et permettant d'insérer des éléments tels que des liens hypertextes ou des images</t>
        </is>
      </c>
      <c r="AT279" s="2" t="inlineStr">
        <is>
          <t>teanga mharcála hipirtéacs</t>
        </is>
      </c>
      <c r="AU279" s="2" t="inlineStr">
        <is>
          <t>3</t>
        </is>
      </c>
      <c r="AV279" s="2" t="inlineStr">
        <is>
          <t/>
        </is>
      </c>
      <c r="AW279" t="inlineStr">
        <is>
          <t/>
        </is>
      </c>
      <c r="AX279" s="2" t="inlineStr">
        <is>
          <t>HTML|
jezik za označavanje hiperteksta</t>
        </is>
      </c>
      <c r="AY279" s="2" t="inlineStr">
        <is>
          <t>3|
3</t>
        </is>
      </c>
      <c r="AZ279" s="2" t="inlineStr">
        <is>
          <t xml:space="preserve">|
</t>
        </is>
      </c>
      <c r="BA279" t="inlineStr">
        <is>
          <t/>
        </is>
      </c>
      <c r="BB279" s="2" t="inlineStr">
        <is>
          <t>HTML|
hiperszöveges jelölőnyelv|
hiperszöveges leírónyelv</t>
        </is>
      </c>
      <c r="BC279" s="2" t="inlineStr">
        <is>
          <t>3|
3|
3</t>
        </is>
      </c>
      <c r="BD279" s="2" t="inlineStr">
        <is>
          <t xml:space="preserve">|
|
</t>
        </is>
      </c>
      <c r="BE279" t="inlineStr">
        <is>
          <t>szabványos &lt;a href="https://iate.europa.eu/entry/result/2246758" target="_blank"&gt;jelölőnyelv (leírónyelv&lt;/a&gt;), amelynek elemei meghatározzák, hogy a megjelentítőprogram milyen módon jelentíse meg és dolgozza fel az adott állományt</t>
        </is>
      </c>
      <c r="BF279" s="2" t="inlineStr">
        <is>
          <t>HTML|
linguaggio per la marcatura di ipertesti|
hypertext markup language|
linguaggio di marcatura ipertestuale</t>
        </is>
      </c>
      <c r="BG279" s="2" t="inlineStr">
        <is>
          <t>3|
3|
3|
3</t>
        </is>
      </c>
      <c r="BH279" s="2" t="inlineStr">
        <is>
          <t xml:space="preserve">|
|
|
</t>
        </is>
      </c>
      <c r="BI279" t="inlineStr">
        <is>
          <t>linguaggio di formattazione che descrive le modalità di impaginazione o visualizzazione grafica (layout) del contenuto, testuale e non, di una pagina web attraverso tag di formattazione</t>
        </is>
      </c>
      <c r="BJ279" s="2" t="inlineStr">
        <is>
          <t>hipertekstų kalba|
hipertekstų ženklinimo kalba|
HTML|
hiperteksto ženklinimo kalba</t>
        </is>
      </c>
      <c r="BK279" s="2" t="inlineStr">
        <is>
          <t>2|
2|
2|
3</t>
        </is>
      </c>
      <c r="BL279" s="2" t="inlineStr">
        <is>
          <t xml:space="preserve">|
|
|
</t>
        </is>
      </c>
      <c r="BM279" t="inlineStr">
        <is>
          <t>&lt;div&gt;&lt;div&gt;&lt;div&gt;&lt;div&gt;&lt;div&gt;&lt;div&gt;&lt;div&gt;formali kalba, vartojama saityno tinklalapiams
užrašyti. HTML kalba apibrėžia gaires, kurios nustato teksto išdėstymą
tinklalapyje, jo šriftus, spalvas, paveikslus ir kitus tinklalapio elementus.&lt;br&gt;&lt;/div&gt;&lt;/div&gt;&lt;/div&gt;&lt;/div&gt;&lt;/div&gt;&lt;/div&gt;&lt;/div&gt;</t>
        </is>
      </c>
      <c r="BN279" s="2" t="inlineStr">
        <is>
          <t>hiperteksta marķēšanas valoda|
hiperteksta iezīmēšanas valoda|
&lt;i&gt;HTML&lt;/i&gt;</t>
        </is>
      </c>
      <c r="BO279" s="2" t="inlineStr">
        <is>
          <t>3|
3|
3</t>
        </is>
      </c>
      <c r="BP279" s="2" t="inlineStr">
        <is>
          <t xml:space="preserve">|
preferred|
</t>
        </is>
      </c>
      <c r="BQ279" t="inlineStr">
        <is>
          <t>standarta &lt;a href="https://iate.europa.eu/entry/result/2246758/lv-en" target="_blank"&gt;iezīmēšanas valoda&lt;/a&gt; tīmekļa lapu veidošanai, to veido elementu kopums, kuri apzīmēti ar tagiem, kas norāda &lt;a href="https://iate.europa.eu/entry/result/913734/lv-en" target="_blank"&gt;pārlūkam&lt;/a&gt;, kā attēlot saturu</t>
        </is>
      </c>
      <c r="BR279" s="2" t="inlineStr">
        <is>
          <t>hypertext markup language|
HTML</t>
        </is>
      </c>
      <c r="BS279" s="2" t="inlineStr">
        <is>
          <t>3|
3</t>
        </is>
      </c>
      <c r="BT279" s="2" t="inlineStr">
        <is>
          <t xml:space="preserve">|
</t>
        </is>
      </c>
      <c r="BU279" t="inlineStr">
        <is>
          <t>&lt;a href="https://iate.europa.eu/entry/result/2246758/mt" target="_blank"&gt;lingwaġġ tal-immarkar&lt;/a&gt; standard għall-ħolqien ta’ paġni web li huwa magħmul minn serje ta’ elementi, irrappreżentati minn tags, li jgħidu lill-&lt;a href="https://iate.europa.eu/entry/slideshow/1618309509240/913734/mt" target="_blank"&gt;brawżer tal-internet&lt;/a&gt; kif juri l-kontenut</t>
        </is>
      </c>
      <c r="BV279" s="2" t="inlineStr">
        <is>
          <t>HTML|
hypertext markup language</t>
        </is>
      </c>
      <c r="BW279" s="2" t="inlineStr">
        <is>
          <t>3|
3</t>
        </is>
      </c>
      <c r="BX279" s="2" t="inlineStr">
        <is>
          <t xml:space="preserve">|
</t>
        </is>
      </c>
      <c r="BY279" t="inlineStr">
        <is>
          <t>markup- of opmaaktaal voor gelinkte tekst: de code die wordt gebruikt om een webpagina en zijn inhoud te structureren en weer te geven</t>
        </is>
      </c>
      <c r="BZ279" s="2" t="inlineStr">
        <is>
          <t>HTML</t>
        </is>
      </c>
      <c r="CA279" s="2" t="inlineStr">
        <is>
          <t>3</t>
        </is>
      </c>
      <c r="CB279" s="2" t="inlineStr">
        <is>
          <t/>
        </is>
      </c>
      <c r="CC279" t="inlineStr">
        <is>
          <t>hipertekstowy język znaczników, wykorzystywany do tworzenia dokumentów hipertekstowych. Pozwala opisać strukturę informacji zawartych wewnątrz strony internetowej, nadając odpowiednie znaczenie semantyczne poszczególnym fragmentom tekstu – formując hiperłącza, akapity, nagłówki, listy – oraz osadza w tekście dokumentu obiekty plikowe np. multimedia bądź elementy baz danych np. interaktywne formularze danych</t>
        </is>
      </c>
      <c r="CD279" s="2" t="inlineStr">
        <is>
          <t>linguagem HTML|
HTML|
linguagem de marcação de hipertexto</t>
        </is>
      </c>
      <c r="CE279" s="2" t="inlineStr">
        <is>
          <t>3|
3|
3</t>
        </is>
      </c>
      <c r="CF279" s="2" t="inlineStr">
        <is>
          <t xml:space="preserve">|
|
</t>
        </is>
      </c>
      <c r="CG279" t="inlineStr">
        <is>
          <t>&lt;a href="https://iate.europa.eu/entry/result/2246758" target="_blank"&gt;Linguagem de marcação&lt;/a&gt; de hipertexto que possibilita a preparação de documentos com gráficos e hiperligações, para visualização na World Wide Web (WWW) ou em sistemas compatíveis.</t>
        </is>
      </c>
      <c r="CH279" s="2" t="inlineStr">
        <is>
          <t>limbaj de marcare a hipertextului|
HTML|
limbaj HTML</t>
        </is>
      </c>
      <c r="CI279" s="2" t="inlineStr">
        <is>
          <t>3|
3|
3</t>
        </is>
      </c>
      <c r="CJ279" s="2" t="inlineStr">
        <is>
          <t xml:space="preserve">|
|
</t>
        </is>
      </c>
      <c r="CK279" t="inlineStr">
        <is>
          <t>&lt;a href="https://iate.europa.eu/entry/result/2246758/ro" target="_blank"&gt;limbaj de marcare&lt;/a&gt; utilizat pentru editarea de pagini web, care structurează elementele de prezentare ale acestora pentru vizualizarea conținutului într-un browser</t>
        </is>
      </c>
      <c r="CL279" s="2" t="inlineStr">
        <is>
          <t>hypertextový značkovací jazyk|
hypertextový značkový jazyk|
HTML</t>
        </is>
      </c>
      <c r="CM279" s="2" t="inlineStr">
        <is>
          <t>3|
3|
3</t>
        </is>
      </c>
      <c r="CN279" s="2" t="inlineStr">
        <is>
          <t xml:space="preserve">|
|
</t>
        </is>
      </c>
      <c r="CO279" t="inlineStr">
        <is>
          <t>jazyk v celosvetovej internetovej sieti umožňujúci publikovanie cez internet pomocou normalizovaných inštrukcií a metód na prezentáciu textu a grafiky</t>
        </is>
      </c>
      <c r="CP279" s="2" t="inlineStr">
        <is>
          <t>HTML|
jezik za označevanje nadbesedila</t>
        </is>
      </c>
      <c r="CQ279" s="2" t="inlineStr">
        <is>
          <t>3|
3</t>
        </is>
      </c>
      <c r="CR279" s="2" t="inlineStr">
        <is>
          <t xml:space="preserve">|
</t>
        </is>
      </c>
      <c r="CS279" t="inlineStr">
        <is>
          <t>označevalni jezik za izdelavo in oblikovanje večpredstavnostnih dokumentov, zlasti spletnih strani, ki omogoča povezave znotraj dokumenta ali med dokumenti</t>
        </is>
      </c>
      <c r="CT279" s="2" t="inlineStr">
        <is>
          <t>hypertext markup language|
HTML</t>
        </is>
      </c>
      <c r="CU279" s="2" t="inlineStr">
        <is>
          <t>3|
3</t>
        </is>
      </c>
      <c r="CV279" s="2" t="inlineStr">
        <is>
          <t xml:space="preserve">|
</t>
        </is>
      </c>
      <c r="CW279" t="inlineStr">
        <is>
          <t>standard för strukturering av information på bl.a. webbsidor och i e-post</t>
        </is>
      </c>
    </row>
    <row r="280">
      <c r="A280" s="1" t="str">
        <f>HYPERLINK("https://iate.europa.eu/entry/result/1872526/all", "1872526")</f>
        <v>1872526</v>
      </c>
      <c r="B280" t="inlineStr">
        <is>
          <t>EDUCATION AND COMMUNICATIONS;EMPLOYMENT AND WORKING CONDITIONS;TRANSPORT</t>
        </is>
      </c>
      <c r="C280" t="inlineStr">
        <is>
          <t>EDUCATION AND COMMUNICATIONS|information technology and data processing;EMPLOYMENT AND WORKING CONDITIONS|organisation of work and working conditions;TRANSPORT|organisation of transport</t>
        </is>
      </c>
      <c r="D280" t="inlineStr">
        <is>
          <t>yes</t>
        </is>
      </c>
      <c r="E280" t="inlineStr">
        <is>
          <t/>
        </is>
      </c>
      <c r="F280" s="2" t="inlineStr">
        <is>
          <t>специализиран файл</t>
        </is>
      </c>
      <c r="G280" s="2" t="inlineStr">
        <is>
          <t>3</t>
        </is>
      </c>
      <c r="H280" s="2" t="inlineStr">
        <is>
          <t/>
        </is>
      </c>
      <c r="I280" t="inlineStr">
        <is>
          <t/>
        </is>
      </c>
      <c r="J280" s="2" t="inlineStr">
        <is>
          <t>vyhrazený soubor|
DF</t>
        </is>
      </c>
      <c r="K280" s="2" t="inlineStr">
        <is>
          <t>3|
3</t>
        </is>
      </c>
      <c r="L280" s="2" t="inlineStr">
        <is>
          <t xml:space="preserve">|
</t>
        </is>
      </c>
      <c r="M280" t="inlineStr">
        <is>
          <t>soubor, který obsahuje podmínky přístupu a přidělitelnou paměť a který může být nadřazen &lt;i&gt;elementárním souborům&lt;/i&gt; [ &lt;a href="/entry/result/1911849/all" id="ENTRY_TO_ENTRY_CONVERTER" target="_blank"&gt;IATE:1911849&lt;/a&gt; ] a/nebo vyhrazeným souborům</t>
        </is>
      </c>
      <c r="N280" s="2" t="inlineStr">
        <is>
          <t>dedikeret fil</t>
        </is>
      </c>
      <c r="O280" s="2" t="inlineStr">
        <is>
          <t>3</t>
        </is>
      </c>
      <c r="P280" s="2" t="inlineStr">
        <is>
          <t/>
        </is>
      </c>
      <c r="Q280" t="inlineStr">
        <is>
          <t/>
        </is>
      </c>
      <c r="R280" s="2" t="inlineStr">
        <is>
          <t>Verzeichnis</t>
        </is>
      </c>
      <c r="S280" s="2" t="inlineStr">
        <is>
          <t>3</t>
        </is>
      </c>
      <c r="T280" s="2" t="inlineStr">
        <is>
          <t/>
        </is>
      </c>
      <c r="U280" t="inlineStr">
        <is>
          <t/>
        </is>
      </c>
      <c r="V280" s="2" t="inlineStr">
        <is>
          <t>αποκλειστικό αρχείο</t>
        </is>
      </c>
      <c r="W280" s="2" t="inlineStr">
        <is>
          <t>3</t>
        </is>
      </c>
      <c r="X280" s="2" t="inlineStr">
        <is>
          <t/>
        </is>
      </c>
      <c r="Y280" t="inlineStr">
        <is>
          <t/>
        </is>
      </c>
      <c r="Z280" s="2" t="inlineStr">
        <is>
          <t>DF|
dedicated file</t>
        </is>
      </c>
      <c r="AA280" s="2" t="inlineStr">
        <is>
          <t>3|
3</t>
        </is>
      </c>
      <c r="AB280" s="2" t="inlineStr">
        <is>
          <t xml:space="preserve">|
</t>
        </is>
      </c>
      <c r="AC280" t="inlineStr">
        <is>
          <t>file directory in the file system of a chip card</t>
        </is>
      </c>
      <c r="AD280" s="2" t="inlineStr">
        <is>
          <t>archivo dedicado</t>
        </is>
      </c>
      <c r="AE280" s="2" t="inlineStr">
        <is>
          <t>3</t>
        </is>
      </c>
      <c r="AF280" s="2" t="inlineStr">
        <is>
          <t/>
        </is>
      </c>
      <c r="AG280" t="inlineStr">
        <is>
          <t>Archivo informático encargado de una función específica en un determinado directorio de una tarjeta de memoria</t>
        </is>
      </c>
      <c r="AH280" s="2" t="inlineStr">
        <is>
          <t>erifail</t>
        </is>
      </c>
      <c r="AI280" s="2" t="inlineStr">
        <is>
          <t>3</t>
        </is>
      </c>
      <c r="AJ280" s="2" t="inlineStr">
        <is>
          <t/>
        </is>
      </c>
      <c r="AK280" t="inlineStr">
        <is>
          <t/>
        </is>
      </c>
      <c r="AL280" s="2" t="inlineStr">
        <is>
          <t>DF-tiedosto</t>
        </is>
      </c>
      <c r="AM280" s="2" t="inlineStr">
        <is>
          <t>3</t>
        </is>
      </c>
      <c r="AN280" s="2" t="inlineStr">
        <is>
          <t/>
        </is>
      </c>
      <c r="AO280" t="inlineStr">
        <is>
          <t/>
        </is>
      </c>
      <c r="AP280" s="2" t="inlineStr">
        <is>
          <t>fichier dédié</t>
        </is>
      </c>
      <c r="AQ280" s="2" t="inlineStr">
        <is>
          <t>3</t>
        </is>
      </c>
      <c r="AR280" s="2" t="inlineStr">
        <is>
          <t/>
        </is>
      </c>
      <c r="AS280" t="inlineStr">
        <is>
          <t>répertoire dans un système de fichiers inclus dans une carte SIM qui ne possède pas de propres données</t>
        </is>
      </c>
      <c r="AT280" s="2" t="inlineStr">
        <is>
          <t>DF|
comhad tiomnaithe</t>
        </is>
      </c>
      <c r="AU280" s="2" t="inlineStr">
        <is>
          <t>3|
3</t>
        </is>
      </c>
      <c r="AV280" s="2" t="inlineStr">
        <is>
          <t xml:space="preserve">|
</t>
        </is>
      </c>
      <c r="AW280" t="inlineStr">
        <is>
          <t/>
        </is>
      </c>
      <c r="AX280" s="2" t="inlineStr">
        <is>
          <t>namjenska datoteka|
DF</t>
        </is>
      </c>
      <c r="AY280" s="2" t="inlineStr">
        <is>
          <t>3|
3</t>
        </is>
      </c>
      <c r="AZ280" s="2" t="inlineStr">
        <is>
          <t xml:space="preserve">|
</t>
        </is>
      </c>
      <c r="BA280" t="inlineStr">
        <is>
          <t>poddirektorij u datotečnoj strukturi pametne kartice</t>
        </is>
      </c>
      <c r="BB280" s="2" t="inlineStr">
        <is>
          <t>célra rendelt fájl|
DF|
dedikált fájl</t>
        </is>
      </c>
      <c r="BC280" s="2" t="inlineStr">
        <is>
          <t>3|
3|
3</t>
        </is>
      </c>
      <c r="BD280" s="2" t="inlineStr">
        <is>
          <t xml:space="preserve">|
|
</t>
        </is>
      </c>
      <c r="BE280" t="inlineStr">
        <is>
          <t>olyan fájl, amely fájlhozzáférési, memóriakezelésre és struktúrára vonatkozó információkat tárol, valamint szülője lehet elemi fájloknak vagy más dedikált fájloknak</t>
        </is>
      </c>
      <c r="BF280" s="2" t="inlineStr">
        <is>
          <t>DF|
file dedicato</t>
        </is>
      </c>
      <c r="BG280" s="2" t="inlineStr">
        <is>
          <t>3|
3</t>
        </is>
      </c>
      <c r="BH280" s="2" t="inlineStr">
        <is>
          <t xml:space="preserve">|
</t>
        </is>
      </c>
      <c r="BI280" t="inlineStr">
        <is>
          <t>sottocartella di file presente nel sistema di file di una carta con chip che separa logicamente i diversi file</t>
        </is>
      </c>
      <c r="BJ280" s="2" t="inlineStr">
        <is>
          <t>specialioji rinkmena|
DF</t>
        </is>
      </c>
      <c r="BK280" s="2" t="inlineStr">
        <is>
          <t>3|
3</t>
        </is>
      </c>
      <c r="BL280" s="2" t="inlineStr">
        <is>
          <t xml:space="preserve">|
</t>
        </is>
      </c>
      <c r="BM280" t="inlineStr">
        <is>
          <t>tam tikros paskirties rinkmena skaitmeninėje laikmenoje</t>
        </is>
      </c>
      <c r="BN280" s="2" t="inlineStr">
        <is>
          <t>īpašdatne</t>
        </is>
      </c>
      <c r="BO280" s="2" t="inlineStr">
        <is>
          <t>2</t>
        </is>
      </c>
      <c r="BP280" s="2" t="inlineStr">
        <is>
          <t/>
        </is>
      </c>
      <c r="BQ280" t="inlineStr">
        <is>
          <t/>
        </is>
      </c>
      <c r="BR280" s="2" t="inlineStr">
        <is>
          <t>fajl iddedikat|
DF</t>
        </is>
      </c>
      <c r="BS280" s="2" t="inlineStr">
        <is>
          <t>3|
3</t>
        </is>
      </c>
      <c r="BT280" s="2" t="inlineStr">
        <is>
          <t xml:space="preserve">|
</t>
        </is>
      </c>
      <c r="BU280" t="inlineStr">
        <is>
          <t>direttorju tal-fajls fis-sistema tal-fajls ta' kard b'ċirkwit integrat</t>
        </is>
      </c>
      <c r="BV280" s="2" t="inlineStr">
        <is>
          <t>toepassingsgericht bestand|
DF|
dedicated file</t>
        </is>
      </c>
      <c r="BW280" s="2" t="inlineStr">
        <is>
          <t>3|
3|
3</t>
        </is>
      </c>
      <c r="BX280" s="2" t="inlineStr">
        <is>
          <t xml:space="preserve">preferred|
|
</t>
        </is>
      </c>
      <c r="BY280" t="inlineStr">
        <is>
          <t>directory van een chipkaart of smartcard met een welbepaalde functie waar andere logisch samenhangende bestanden gegroepeerd zitten</t>
        </is>
      </c>
      <c r="BZ280" s="2" t="inlineStr">
        <is>
          <t>plik dedykowany|
DF</t>
        </is>
      </c>
      <c r="CA280" s="2" t="inlineStr">
        <is>
          <t>3|
3</t>
        </is>
      </c>
      <c r="CB280" s="2" t="inlineStr">
        <is>
          <t xml:space="preserve">|
</t>
        </is>
      </c>
      <c r="CC280" t="inlineStr">
        <is>
          <t>katalog zapisany w &lt;i&gt;katalogu głównym&lt;/i&gt; [ &lt;a href="/entry/result/1449818/all" id="ENTRY_TO_ENTRY_CONVERTER" target="_blank"&gt;IATE:1449818&lt;/a&gt; ] lub w innym katalogu na karcie inteligentnej, zawierający inne katalogi i &lt;i&gt;pliki elementarne&lt;/i&gt; [ &lt;a href="/entry/result/1911849/all" id="ENTRY_TO_ENTRY_CONVERTER" target="_blank"&gt;IATE:1911849&lt;/a&gt;]</t>
        </is>
      </c>
      <c r="CD280" s="2" t="inlineStr">
        <is>
          <t>ficheiro dedicado</t>
        </is>
      </c>
      <c r="CE280" s="2" t="inlineStr">
        <is>
          <t>3</t>
        </is>
      </c>
      <c r="CF280" s="2" t="inlineStr">
        <is>
          <t/>
        </is>
      </c>
      <c r="CG280" t="inlineStr">
        <is>
          <t/>
        </is>
      </c>
      <c r="CH280" s="2" t="inlineStr">
        <is>
          <t>fișier dedicat|
DF</t>
        </is>
      </c>
      <c r="CI280" s="2" t="inlineStr">
        <is>
          <t>3|
3</t>
        </is>
      </c>
      <c r="CJ280" s="2" t="inlineStr">
        <is>
          <t xml:space="preserve">|
</t>
        </is>
      </c>
      <c r="CK280" t="inlineStr">
        <is>
          <t/>
        </is>
      </c>
      <c r="CL280" s="2" t="inlineStr">
        <is>
          <t>DF|
vyhradený súbor</t>
        </is>
      </c>
      <c r="CM280" s="2" t="inlineStr">
        <is>
          <t>3|
3</t>
        </is>
      </c>
      <c r="CN280" s="2" t="inlineStr">
        <is>
          <t xml:space="preserve">|
</t>
        </is>
      </c>
      <c r="CO280" t="inlineStr">
        <is>
          <t/>
        </is>
      </c>
      <c r="CP280" s="2" t="inlineStr">
        <is>
          <t>namenska datoteka</t>
        </is>
      </c>
      <c r="CQ280" s="2" t="inlineStr">
        <is>
          <t>3</t>
        </is>
      </c>
      <c r="CR280" s="2" t="inlineStr">
        <is>
          <t/>
        </is>
      </c>
      <c r="CS280" t="inlineStr">
        <is>
          <t/>
        </is>
      </c>
      <c r="CT280" s="2" t="inlineStr">
        <is>
          <t>katalog</t>
        </is>
      </c>
      <c r="CU280" s="2" t="inlineStr">
        <is>
          <t>2</t>
        </is>
      </c>
      <c r="CV280" s="2" t="inlineStr">
        <is>
          <t/>
        </is>
      </c>
      <c r="CW280" t="inlineStr">
        <is>
          <t/>
        </is>
      </c>
    </row>
    <row r="281">
      <c r="A281" s="1" t="str">
        <f>HYPERLINK("https://iate.europa.eu/entry/result/1484716/all", "1484716")</f>
        <v>1484716</v>
      </c>
      <c r="B281" t="inlineStr">
        <is>
          <t>FINANCE;EDUCATION AND COMMUNICATIONS</t>
        </is>
      </c>
      <c r="C281" t="inlineStr">
        <is>
          <t>FINANCE|financial institutions and credit;EDUCATION AND COMMUNICATIONS|communications|communications systems;EDUCATION AND COMMUNICATIONS|information technology and data processing</t>
        </is>
      </c>
      <c r="D281" t="inlineStr">
        <is>
          <t>yes</t>
        </is>
      </c>
      <c r="E281" t="inlineStr">
        <is>
          <t/>
        </is>
      </c>
      <c r="F281" t="inlineStr">
        <is>
          <t/>
        </is>
      </c>
      <c r="G281" t="inlineStr">
        <is>
          <t/>
        </is>
      </c>
      <c r="H281" t="inlineStr">
        <is>
          <t/>
        </is>
      </c>
      <c r="I281" t="inlineStr">
        <is>
          <t/>
        </is>
      </c>
      <c r="J281" s="2" t="inlineStr">
        <is>
          <t>veřejný klíč</t>
        </is>
      </c>
      <c r="K281" s="2" t="inlineStr">
        <is>
          <t>3</t>
        </is>
      </c>
      <c r="L281" s="2" t="inlineStr">
        <is>
          <t/>
        </is>
      </c>
      <c r="M281" t="inlineStr">
        <is>
          <t/>
        </is>
      </c>
      <c r="N281" s="2" t="inlineStr">
        <is>
          <t>offentlig nøgle</t>
        </is>
      </c>
      <c r="O281" s="2" t="inlineStr">
        <is>
          <t>3</t>
        </is>
      </c>
      <c r="P281" s="2" t="inlineStr">
        <is>
          <t/>
        </is>
      </c>
      <c r="Q281" t="inlineStr">
        <is>
          <t>"Asymmetriske krypteringssystemer er baseret på brug af to nøgler i samme krypteringsoperation: en nøgle til kryptering og en anden til dekryptering. Krypteringsnøglen kaldes den offentlige nøgle, og dekrypteringsnøglen kaldes den private nøgle. Disse nøgler hører sammen på en kompliceret måde. En meddelelse, der er krypteret med en bestemt offentlig nøgle, kan kun dekrypteres med den tilhørende private nøgle, ligesom data krypteret med en privat nøgle kun kan dekrypteres med den tilhørende offentlige nøgle."</t>
        </is>
      </c>
      <c r="R281" s="2" t="inlineStr">
        <is>
          <t>öffentlicher Schlüssel</t>
        </is>
      </c>
      <c r="S281" s="2" t="inlineStr">
        <is>
          <t>3</t>
        </is>
      </c>
      <c r="T281" s="2" t="inlineStr">
        <is>
          <t/>
        </is>
      </c>
      <c r="U281" t="inlineStr">
        <is>
          <t>bei einem öffentlichen Schlüssel-System für Benutzer der Schlüssel eines Paares von Schlüsseln, der öffentlich bekannt ist</t>
        </is>
      </c>
      <c r="V281" s="2" t="inlineStr">
        <is>
          <t>δημόσιο κλειδί</t>
        </is>
      </c>
      <c r="W281" s="2" t="inlineStr">
        <is>
          <t>3</t>
        </is>
      </c>
      <c r="X281" s="2" t="inlineStr">
        <is>
          <t/>
        </is>
      </c>
      <c r="Y281" t="inlineStr">
        <is>
          <t/>
        </is>
      </c>
      <c r="Z281" s="2" t="inlineStr">
        <is>
          <t>public key|
public-key</t>
        </is>
      </c>
      <c r="AA281" s="2" t="inlineStr">
        <is>
          <t>3|
1</t>
        </is>
      </c>
      <c r="AB281" s="2" t="inlineStr">
        <is>
          <t xml:space="preserve">|
</t>
        </is>
      </c>
      <c r="AC281" t="inlineStr">
        <is>
          <t>publicly available element used to encrypt data in &lt;i&gt;asymmetric cryptography&lt;/i&gt; [ &lt;a href="/entry/result/1484718/all" id="ENTRY_TO_ENTRY_CONVERTER" target="_blank"&gt;IATE:1484718&lt;/a&gt; ]</t>
        </is>
      </c>
      <c r="AD281" s="2" t="inlineStr">
        <is>
          <t>clave pública</t>
        </is>
      </c>
      <c r="AE281" s="2" t="inlineStr">
        <is>
          <t>3</t>
        </is>
      </c>
      <c r="AF281" s="2" t="inlineStr">
        <is>
          <t/>
        </is>
      </c>
      <c r="AG281" t="inlineStr">
        <is>
          <t>En un criptosistema, una de las dos claves, que puede ponerse en conocimiento de todo el mundo, que utilizará un remitente para cifrar el mensaje o documento que quiere enviar, garantizando de esta forma que tan solo pueda descifrarlo el destinatario con la otra clave, su clave privada.</t>
        </is>
      </c>
      <c r="AH281" s="2" t="inlineStr">
        <is>
          <t>avalik võti</t>
        </is>
      </c>
      <c r="AI281" s="2" t="inlineStr">
        <is>
          <t>3</t>
        </is>
      </c>
      <c r="AJ281" s="2" t="inlineStr">
        <is>
          <t/>
        </is>
      </c>
      <c r="AK281" t="inlineStr">
        <is>
          <t>võtmepaari kuuluv mittesalajane võti, mis omaniku soovi korral avalikustatakse, tavaliselt digitaalsertifikaadiga</t>
        </is>
      </c>
      <c r="AL281" s="2" t="inlineStr">
        <is>
          <t>julkinen avain</t>
        </is>
      </c>
      <c r="AM281" s="2" t="inlineStr">
        <is>
          <t>3</t>
        </is>
      </c>
      <c r="AN281" s="2" t="inlineStr">
        <is>
          <t/>
        </is>
      </c>
      <c r="AO281" t="inlineStr">
        <is>
          <t>julkisen avaimen menetelmässä käyttäjälle kuuluvasta avainparista se avain, joka on julkisesti saatavilla</t>
        </is>
      </c>
      <c r="AP281" s="2" t="inlineStr">
        <is>
          <t>clé publique</t>
        </is>
      </c>
      <c r="AQ281" s="2" t="inlineStr">
        <is>
          <t>3</t>
        </is>
      </c>
      <c r="AR281" s="2" t="inlineStr">
        <is>
          <t/>
        </is>
      </c>
      <c r="AS281" t="inlineStr">
        <is>
          <t>dans un système cryptographique de clé publique, clé d'une paire de clés d'utilisateur qui est publiquement connue</t>
        </is>
      </c>
      <c r="AT281" s="2" t="inlineStr">
        <is>
          <t>eochair phoiblí</t>
        </is>
      </c>
      <c r="AU281" s="2" t="inlineStr">
        <is>
          <t>3</t>
        </is>
      </c>
      <c r="AV281" s="2" t="inlineStr">
        <is>
          <t/>
        </is>
      </c>
      <c r="AW281" t="inlineStr">
        <is>
          <t/>
        </is>
      </c>
      <c r="AX281" t="inlineStr">
        <is>
          <t/>
        </is>
      </c>
      <c r="AY281" t="inlineStr">
        <is>
          <t/>
        </is>
      </c>
      <c r="AZ281" t="inlineStr">
        <is>
          <t/>
        </is>
      </c>
      <c r="BA281" t="inlineStr">
        <is>
          <t/>
        </is>
      </c>
      <c r="BB281" s="2" t="inlineStr">
        <is>
          <t>nyilvános kulcs</t>
        </is>
      </c>
      <c r="BC281" s="2" t="inlineStr">
        <is>
          <t>4</t>
        </is>
      </c>
      <c r="BD281" s="2" t="inlineStr">
        <is>
          <t/>
        </is>
      </c>
      <c r="BE281" t="inlineStr">
        <is>
          <t>Nyilvános kulcsú kriptográfiánál [ &lt;a href="/entry/result/858046/all" id="ENTRY_TO_ENTRY_CONVERTER" target="_blank"&gt;IATE:858046&lt;/a&gt; ]a kódoláshoz használt kulcs.</t>
        </is>
      </c>
      <c r="BF281" s="2" t="inlineStr">
        <is>
          <t>chiave pubblica</t>
        </is>
      </c>
      <c r="BG281" s="2" t="inlineStr">
        <is>
          <t>3</t>
        </is>
      </c>
      <c r="BH281" s="2" t="inlineStr">
        <is>
          <t/>
        </is>
      </c>
      <c r="BI281" t="inlineStr">
        <is>
          <t>In un sistema di crittazione a chiavi asimmetriche, la chiave pubblica è resa disponibile e utilizzata da chiunque per codificare e inviare i propri dati, mentre la decodifica, cioè la messa in chiaro del messaggio, può avvenire attraverso una chiave segreta che solo il destinatario conosce.</t>
        </is>
      </c>
      <c r="BJ281" s="2" t="inlineStr">
        <is>
          <t>viešasis raktas</t>
        </is>
      </c>
      <c r="BK281" s="2" t="inlineStr">
        <is>
          <t>3</t>
        </is>
      </c>
      <c r="BL281" s="2" t="inlineStr">
        <is>
          <t/>
        </is>
      </c>
      <c r="BM281" t="inlineStr">
        <is>
          <t>vienas raktas iš raktų poros, naudojamos kriptografijoje privačiuoju raktu</t>
        </is>
      </c>
      <c r="BN281" s="2" t="inlineStr">
        <is>
          <t>publiskā atslēga</t>
        </is>
      </c>
      <c r="BO281" s="2" t="inlineStr">
        <is>
          <t>2</t>
        </is>
      </c>
      <c r="BP281" s="2" t="inlineStr">
        <is>
          <t/>
        </is>
      </c>
      <c r="BQ281" t="inlineStr">
        <is>
          <t>Atslēga, ko publiskās atslēgšifrēšanas procesā lietotājs izplata saviem potenciālajiem korespondentiem un ko šie korespondenti izmanto, lai šifrētu lietotājam adresētos ziņojumus un atšifrētu lietotāja signatūru, kas šifrēta ar lietotāja privāto atslēgu.</t>
        </is>
      </c>
      <c r="BR281" s="2" t="inlineStr">
        <is>
          <t>ċavetta pubblika|
muftieħ pubbliku|
kjavi pubblika</t>
        </is>
      </c>
      <c r="BS281" s="2" t="inlineStr">
        <is>
          <t>3|
3|
3</t>
        </is>
      </c>
      <c r="BT281" s="2" t="inlineStr">
        <is>
          <t xml:space="preserve">|
|
</t>
        </is>
      </c>
      <c r="BU281" t="inlineStr">
        <is>
          <t>f'sistema kriptografika ta' kjavi pubblika dik il-kjavi tal-par kjavi tal-utent li tkun magħrufa pubblikament</t>
        </is>
      </c>
      <c r="BV281" s="2" t="inlineStr">
        <is>
          <t>openbare sleutel|
publieke sleutel</t>
        </is>
      </c>
      <c r="BW281" s="2" t="inlineStr">
        <is>
          <t>3|
3</t>
        </is>
      </c>
      <c r="BX281" s="2" t="inlineStr">
        <is>
          <t xml:space="preserve">|
</t>
        </is>
      </c>
      <c r="BY281" t="inlineStr">
        <is>
          <t>"De sleutel van een asymmetrisch sleutelpaar die publiekelijk bekend gemaakt kan worden.De publieke sleutel wordt gebruikt voor de controle van de identiteit van de eigenaar van het asymmetrisch sleutelpaar, voor de controle van de elektronische handtekening van de eigenaar van het asymmetrisch sleutelpaar en voor het vercijferen van informatie voor een derde."</t>
        </is>
      </c>
      <c r="BZ281" s="2" t="inlineStr">
        <is>
          <t>klucz publiczny</t>
        </is>
      </c>
      <c r="CA281" s="2" t="inlineStr">
        <is>
          <t>3</t>
        </is>
      </c>
      <c r="CB281" s="2" t="inlineStr">
        <is>
          <t/>
        </is>
      </c>
      <c r="CC281" t="inlineStr">
        <is>
          <t>klucz udostępniany publicznie w kryptografii asymetrycznej, służący do odszyfrowania wiadomości zaszyfrowanych kluczem prywatnym lub sprawdzenia podpisu złożonego kluczem prywatnym</t>
        </is>
      </c>
      <c r="CD281" s="2" t="inlineStr">
        <is>
          <t>chave pública</t>
        </is>
      </c>
      <c r="CE281" s="2" t="inlineStr">
        <is>
          <t>4</t>
        </is>
      </c>
      <c r="CF281" s="2" t="inlineStr">
        <is>
          <t/>
        </is>
      </c>
      <c r="CG281" t="inlineStr">
        <is>
          <t>Chave criptográfica que pode ser utilizada por qualquer entidade para efectuar uma comunicação cifrada com o proprietário da correspondente chave privada, ou então para autenticar uma mensagem recebida que venha assinada digitalmente.</t>
        </is>
      </c>
      <c r="CH281" s="2" t="inlineStr">
        <is>
          <t>cheie publică</t>
        </is>
      </c>
      <c r="CI281" s="2" t="inlineStr">
        <is>
          <t>3</t>
        </is>
      </c>
      <c r="CJ281" s="2" t="inlineStr">
        <is>
          <t/>
        </is>
      </c>
      <c r="CK281" t="inlineStr">
        <is>
          <t/>
        </is>
      </c>
      <c r="CL281" s="2" t="inlineStr">
        <is>
          <t>verejný kľúč</t>
        </is>
      </c>
      <c r="CM281" s="2" t="inlineStr">
        <is>
          <t>3</t>
        </is>
      </c>
      <c r="CN281" s="2" t="inlineStr">
        <is>
          <t/>
        </is>
      </c>
      <c r="CO281" t="inlineStr">
        <is>
          <t>Verejný kľúč je informácia dostupná overovateľovi, ktorá slúži na overenie správnosti elektronického podpisu vyhotoveného pomocou súkromného kľúča patriaceho k danému verejnému kľúču</t>
        </is>
      </c>
      <c r="CP281" s="2" t="inlineStr">
        <is>
          <t>javni ključ</t>
        </is>
      </c>
      <c r="CQ281" s="2" t="inlineStr">
        <is>
          <t>3</t>
        </is>
      </c>
      <c r="CR281" s="2" t="inlineStr">
        <is>
          <t/>
        </is>
      </c>
      <c r="CS281" t="inlineStr">
        <is>
          <t/>
        </is>
      </c>
      <c r="CT281" s="2" t="inlineStr">
        <is>
          <t>publik nyckel|
öppen nyckel</t>
        </is>
      </c>
      <c r="CU281" s="2" t="inlineStr">
        <is>
          <t>2|
3</t>
        </is>
      </c>
      <c r="CV281" s="2" t="inlineStr">
        <is>
          <t xml:space="preserve">|
</t>
        </is>
      </c>
      <c r="CW281" t="inlineStr">
        <is>
          <t>(i ett kryptosystem med öppen nyckel:)nyckel i en användares nyckelpar som är öppen</t>
        </is>
      </c>
    </row>
    <row r="282">
      <c r="A282" s="1" t="str">
        <f>HYPERLINK("https://iate.europa.eu/entry/result/1911849/all", "1911849")</f>
        <v>1911849</v>
      </c>
      <c r="B282" t="inlineStr">
        <is>
          <t>EDUCATION AND COMMUNICATIONS;EMPLOYMENT AND WORKING CONDITIONS</t>
        </is>
      </c>
      <c r="C282" t="inlineStr">
        <is>
          <t>EDUCATION AND COMMUNICATIONS|communications;EMPLOYMENT AND WORKING CONDITIONS|organisation of work and working conditions</t>
        </is>
      </c>
      <c r="D282" t="inlineStr">
        <is>
          <t>yes</t>
        </is>
      </c>
      <c r="E282" t="inlineStr">
        <is>
          <t/>
        </is>
      </c>
      <c r="F282" s="2" t="inlineStr">
        <is>
          <t>елементарен файл</t>
        </is>
      </c>
      <c r="G282" s="2" t="inlineStr">
        <is>
          <t>3</t>
        </is>
      </c>
      <c r="H282" s="2" t="inlineStr">
        <is>
          <t/>
        </is>
      </c>
      <c r="I282" t="inlineStr">
        <is>
          <t/>
        </is>
      </c>
      <c r="J282" s="2" t="inlineStr">
        <is>
          <t>elementární soubor|
EF</t>
        </is>
      </c>
      <c r="K282" s="2" t="inlineStr">
        <is>
          <t>3|
3</t>
        </is>
      </c>
      <c r="L282" s="2" t="inlineStr">
        <is>
          <t xml:space="preserve">|
</t>
        </is>
      </c>
      <c r="M282" t="inlineStr">
        <is>
          <t>soubor, který obsahuje podmínky přístupu, data nebo program a který nemůže být nadřazen jinému souboru</t>
        </is>
      </c>
      <c r="N282" s="2" t="inlineStr">
        <is>
          <t>elementærfil</t>
        </is>
      </c>
      <c r="O282" s="2" t="inlineStr">
        <is>
          <t>3</t>
        </is>
      </c>
      <c r="P282" s="2" t="inlineStr">
        <is>
          <t/>
        </is>
      </c>
      <c r="Q282" t="inlineStr">
        <is>
          <t/>
        </is>
      </c>
      <c r="R282" s="2" t="inlineStr">
        <is>
          <t>Elementardatei</t>
        </is>
      </c>
      <c r="S282" s="2" t="inlineStr">
        <is>
          <t>3</t>
        </is>
      </c>
      <c r="T282" s="2" t="inlineStr">
        <is>
          <t/>
        </is>
      </c>
      <c r="U282" t="inlineStr">
        <is>
          <t/>
        </is>
      </c>
      <c r="V282" s="2" t="inlineStr">
        <is>
          <t>βασικό αρχείο</t>
        </is>
      </c>
      <c r="W282" s="2" t="inlineStr">
        <is>
          <t>3</t>
        </is>
      </c>
      <c r="X282" s="2" t="inlineStr">
        <is>
          <t/>
        </is>
      </c>
      <c r="Y282" t="inlineStr">
        <is>
          <t/>
        </is>
      </c>
      <c r="Z282" s="2" t="inlineStr">
        <is>
          <t>EF|
elementary file</t>
        </is>
      </c>
      <c r="AA282" s="2" t="inlineStr">
        <is>
          <t>3|
3</t>
        </is>
      </c>
      <c r="AB282" s="2" t="inlineStr">
        <is>
          <t xml:space="preserve">|
</t>
        </is>
      </c>
      <c r="AC282" t="inlineStr">
        <is>
          <t>outer node in the file system of a chip card</t>
        </is>
      </c>
      <c r="AD282" s="2" t="inlineStr">
        <is>
          <t>archivo elemental</t>
        </is>
      </c>
      <c r="AE282" s="2" t="inlineStr">
        <is>
          <t>3</t>
        </is>
      </c>
      <c r="AF282" s="2" t="inlineStr">
        <is>
          <t/>
        </is>
      </c>
      <c r="AG282" t="inlineStr">
        <is>
          <t>Entidad lógica (de programación) más pequeña del sistema operativo de una tarjeta de circuito integrado. &lt;br&gt;Término utilizado para definir un archivo en un sistema de archivos de una tarjeta de circuito integrado, de acuerdo con la norma ISO 7816-4.</t>
        </is>
      </c>
      <c r="AH282" s="2" t="inlineStr">
        <is>
          <t>elementaarfail</t>
        </is>
      </c>
      <c r="AI282" s="2" t="inlineStr">
        <is>
          <t>3</t>
        </is>
      </c>
      <c r="AJ282" s="2" t="inlineStr">
        <is>
          <t/>
        </is>
      </c>
      <c r="AK282" t="inlineStr">
        <is>
          <t/>
        </is>
      </c>
      <c r="AL282" s="2" t="inlineStr">
        <is>
          <t>EF-tiedosto</t>
        </is>
      </c>
      <c r="AM282" s="2" t="inlineStr">
        <is>
          <t>3</t>
        </is>
      </c>
      <c r="AN282" s="2" t="inlineStr">
        <is>
          <t/>
        </is>
      </c>
      <c r="AO282" t="inlineStr">
        <is>
          <t/>
        </is>
      </c>
      <c r="AP282" s="2" t="inlineStr">
        <is>
          <t>fichier élémentaire</t>
        </is>
      </c>
      <c r="AQ282" s="2" t="inlineStr">
        <is>
          <t>3</t>
        </is>
      </c>
      <c r="AR282" s="2" t="inlineStr">
        <is>
          <t/>
        </is>
      </c>
      <c r="AS282" t="inlineStr">
        <is>
          <t>fichier inclus dans le système de fichiers des cartes SIM qui contient des données d'en-tête et de corps</t>
        </is>
      </c>
      <c r="AT282" s="2" t="inlineStr">
        <is>
          <t>EF|
comhad bunúsach</t>
        </is>
      </c>
      <c r="AU282" s="2" t="inlineStr">
        <is>
          <t>3|
3</t>
        </is>
      </c>
      <c r="AV282" s="2" t="inlineStr">
        <is>
          <t xml:space="preserve">|
</t>
        </is>
      </c>
      <c r="AW282" t="inlineStr">
        <is>
          <t/>
        </is>
      </c>
      <c r="AX282" s="2" t="inlineStr">
        <is>
          <t>EF|
elementarna datoteka</t>
        </is>
      </c>
      <c r="AY282" s="2" t="inlineStr">
        <is>
          <t>3|
3</t>
        </is>
      </c>
      <c r="AZ282" s="2" t="inlineStr">
        <is>
          <t xml:space="preserve">|
</t>
        </is>
      </c>
      <c r="BA282" t="inlineStr">
        <is>
          <t/>
        </is>
      </c>
      <c r="BB282" s="2" t="inlineStr">
        <is>
          <t>EF|
elemi fájl</t>
        </is>
      </c>
      <c r="BC282" s="2" t="inlineStr">
        <is>
          <t>4|
4</t>
        </is>
      </c>
      <c r="BD282" s="2" t="inlineStr">
        <is>
          <t xml:space="preserve">|
</t>
        </is>
      </c>
      <c r="BE282" t="inlineStr">
        <is>
          <t>olyan adategységek vagy rekordok halmaza, amely egyazon fájlazonosító alatt található, és amely fájl nem lehet szülője más fájlnak</t>
        </is>
      </c>
      <c r="BF282" s="2" t="inlineStr">
        <is>
          <t>EF|
file elementare</t>
        </is>
      </c>
      <c r="BG282" s="2" t="inlineStr">
        <is>
          <t>3|
3</t>
        </is>
      </c>
      <c r="BH282" s="2" t="inlineStr">
        <is>
          <t xml:space="preserve">|
</t>
        </is>
      </c>
      <c r="BI282" t="inlineStr">
        <is>
          <t>file che ospita dati presente all’interno del sistema di file di una carta con chip</t>
        </is>
      </c>
      <c r="BJ282" s="2" t="inlineStr">
        <is>
          <t>elementarioji rinkmena</t>
        </is>
      </c>
      <c r="BK282" s="2" t="inlineStr">
        <is>
          <t>3</t>
        </is>
      </c>
      <c r="BL282" s="2" t="inlineStr">
        <is>
          <t/>
        </is>
      </c>
      <c r="BM282" t="inlineStr">
        <is>
          <t/>
        </is>
      </c>
      <c r="BN282" s="2" t="inlineStr">
        <is>
          <t>elementārdatne</t>
        </is>
      </c>
      <c r="BO282" s="2" t="inlineStr">
        <is>
          <t>2</t>
        </is>
      </c>
      <c r="BP282" s="2" t="inlineStr">
        <is>
          <t/>
        </is>
      </c>
      <c r="BQ282" t="inlineStr">
        <is>
          <t/>
        </is>
      </c>
      <c r="BR282" s="2" t="inlineStr">
        <is>
          <t>EF|
fajl elementari</t>
        </is>
      </c>
      <c r="BS282" s="2" t="inlineStr">
        <is>
          <t>3|
3</t>
        </is>
      </c>
      <c r="BT282" s="2" t="inlineStr">
        <is>
          <t xml:space="preserve">|
</t>
        </is>
      </c>
      <c r="BU282" t="inlineStr">
        <is>
          <t>fajl li jkun fih id-data li jkun hemm fis-sistema tal-fajls f'kard biċ-ċipp</t>
        </is>
      </c>
      <c r="BV282" s="2" t="inlineStr">
        <is>
          <t>EF|
elementary file|
hoofdbestand</t>
        </is>
      </c>
      <c r="BW282" s="2" t="inlineStr">
        <is>
          <t>3|
3|
3</t>
        </is>
      </c>
      <c r="BX282" s="2" t="inlineStr">
        <is>
          <t>|
|
preferred</t>
        </is>
      </c>
      <c r="BY282" t="inlineStr">
        <is>
          <t>bestand van een chipkaart of smartcard dat de data bevat die nodig is voor de applicaties</t>
        </is>
      </c>
      <c r="BZ282" s="2" t="inlineStr">
        <is>
          <t>plik elementarny|
EF</t>
        </is>
      </c>
      <c r="CA282" s="2" t="inlineStr">
        <is>
          <t>3|
3</t>
        </is>
      </c>
      <c r="CB282" s="2" t="inlineStr">
        <is>
          <t xml:space="preserve">|
</t>
        </is>
      </c>
      <c r="CC282" t="inlineStr">
        <is>
          <t>zapisany w &lt;i&gt;katalogu głównym&lt;/i&gt; [ &lt;a href="/entry/result/1449818/all" id="ENTRY_TO_ENTRY_CONVERTER" target="_blank"&gt;IATE:1449818&lt;/a&gt;] lub &lt;i&gt;katalogu dedykowanym&lt;/i&gt; [ &lt;a href="/entry/result/1872526/all" id="ENTRY_TO_ENTRY_CONVERTER" target="_blank"&gt;IATE:1872526&lt;/a&gt; ] na karcie inteligentnej plik zawierający dane systemu operacyjnego lub dane aplikacji</t>
        </is>
      </c>
      <c r="CD282" s="2" t="inlineStr">
        <is>
          <t>ficheiro elementar</t>
        </is>
      </c>
      <c r="CE282" s="2" t="inlineStr">
        <is>
          <t>3</t>
        </is>
      </c>
      <c r="CF282" s="2" t="inlineStr">
        <is>
          <t/>
        </is>
      </c>
      <c r="CG282" t="inlineStr">
        <is>
          <t/>
        </is>
      </c>
      <c r="CH282" s="2" t="inlineStr">
        <is>
          <t>EF|
fișier elementar</t>
        </is>
      </c>
      <c r="CI282" s="2" t="inlineStr">
        <is>
          <t>3|
3</t>
        </is>
      </c>
      <c r="CJ282" s="2" t="inlineStr">
        <is>
          <t xml:space="preserve">|
</t>
        </is>
      </c>
      <c r="CK282" t="inlineStr">
        <is>
          <t/>
        </is>
      </c>
      <c r="CL282" s="2" t="inlineStr">
        <is>
          <t>elementárny súbor|
EF</t>
        </is>
      </c>
      <c r="CM282" s="2" t="inlineStr">
        <is>
          <t>3|
3</t>
        </is>
      </c>
      <c r="CN282" s="2" t="inlineStr">
        <is>
          <t xml:space="preserve">|
</t>
        </is>
      </c>
      <c r="CO282" t="inlineStr">
        <is>
          <t/>
        </is>
      </c>
      <c r="CP282" s="2" t="inlineStr">
        <is>
          <t>elementarna datoteka</t>
        </is>
      </c>
      <c r="CQ282" s="2" t="inlineStr">
        <is>
          <t>3</t>
        </is>
      </c>
      <c r="CR282" s="2" t="inlineStr">
        <is>
          <t/>
        </is>
      </c>
      <c r="CS282" t="inlineStr">
        <is>
          <t/>
        </is>
      </c>
      <c r="CT282" s="2" t="inlineStr">
        <is>
          <t>datafil</t>
        </is>
      </c>
      <c r="CU282" s="2" t="inlineStr">
        <is>
          <t>3</t>
        </is>
      </c>
      <c r="CV282" s="2" t="inlineStr">
        <is>
          <t/>
        </is>
      </c>
      <c r="CW282" t="inlineStr">
        <is>
          <t/>
        </is>
      </c>
    </row>
    <row r="283">
      <c r="A283" s="1" t="str">
        <f>HYPERLINK("https://iate.europa.eu/entry/result/3580153/all", "3580153")</f>
        <v>3580153</v>
      </c>
      <c r="B283" t="inlineStr">
        <is>
          <t>SCIENCE</t>
        </is>
      </c>
      <c r="C283" t="inlineStr">
        <is>
          <t>SCIENCE|natural and applied sciences|applied sciences|mathematics|biometrics</t>
        </is>
      </c>
      <c r="D283" t="inlineStr">
        <is>
          <t>yes</t>
        </is>
      </c>
      <c r="E283" t="inlineStr">
        <is>
          <t/>
        </is>
      </c>
      <c r="F283" s="2" t="inlineStr">
        <is>
          <t>процент на фалшиво несъвпадение|
FNMR</t>
        </is>
      </c>
      <c r="G283" s="2" t="inlineStr">
        <is>
          <t>3|
3</t>
        </is>
      </c>
      <c r="H283" s="2" t="inlineStr">
        <is>
          <t xml:space="preserve">|
</t>
        </is>
      </c>
      <c r="I283" t="inlineStr">
        <is>
          <t>делът на автентичните
опити, за които неправилно е обявено, че не съвпадат с образеца на същия обект</t>
        </is>
      </c>
      <c r="J283" s="2" t="inlineStr">
        <is>
          <t>FNMR|
míra chybné neshody</t>
        </is>
      </c>
      <c r="K283" s="2" t="inlineStr">
        <is>
          <t>3|
3</t>
        </is>
      </c>
      <c r="L283" s="2" t="inlineStr">
        <is>
          <t xml:space="preserve">|
</t>
        </is>
      </c>
      <c r="M283" t="inlineStr">
        <is>
          <t>poměrná část skutečných pokusů, které jsou nesprávně označeny jako neodpovídající šabloně téže osoby</t>
        </is>
      </c>
      <c r="N283" s="2" t="inlineStr">
        <is>
          <t>FNMR|
false non-match rate</t>
        </is>
      </c>
      <c r="O283" s="2" t="inlineStr">
        <is>
          <t>3|
3</t>
        </is>
      </c>
      <c r="P283" s="2" t="inlineStr">
        <is>
          <t xml:space="preserve">|
</t>
        </is>
      </c>
      <c r="Q283" t="inlineStr">
        <is>
          <t>den andel af ægte forsøg (»genuine attempts«), som fejlagtigt bliver vurderet til ikke at matche det samme objekts skabelon</t>
        </is>
      </c>
      <c r="R283" s="2" t="inlineStr">
        <is>
          <t>FNMR|
Falschnichtübereinstimmungsrate</t>
        </is>
      </c>
      <c r="S283" s="2" t="inlineStr">
        <is>
          <t>3|
3</t>
        </is>
      </c>
      <c r="T283" s="2" t="inlineStr">
        <is>
          <t xml:space="preserve">|
</t>
        </is>
      </c>
      <c r="U283" t="inlineStr">
        <is>
          <t/>
        </is>
      </c>
      <c r="V283" s="2" t="inlineStr">
        <is>
          <t>ποσοστό ψευδούς μη αντιστοίχισης|
FNMR</t>
        </is>
      </c>
      <c r="W283" s="2" t="inlineStr">
        <is>
          <t>3|
3</t>
        </is>
      </c>
      <c r="X283" s="2" t="inlineStr">
        <is>
          <t xml:space="preserve">|
</t>
        </is>
      </c>
      <c r="Y283" t="inlineStr">
        <is>
          <t>η
αναλογία γνήσιων προσπαθειών για τις οποίες δηλώνεται ψευδώς ότι δεν
αντιστοιχούν με υπόδειγμα του ιδίου αντικειμένου</t>
        </is>
      </c>
      <c r="Z283" s="2" t="inlineStr">
        <is>
          <t>false non-match rate|
FNMR|
false non-matching rate</t>
        </is>
      </c>
      <c r="AA283" s="2" t="inlineStr">
        <is>
          <t>3|
3|
3</t>
        </is>
      </c>
      <c r="AB283" s="2" t="inlineStr">
        <is>
          <t xml:space="preserve">|
|
</t>
        </is>
      </c>
      <c r="AC283" t="inlineStr">
        <is>
          <t>proportion of genuine attempts that are falsely declared not to match a template of the same object</t>
        </is>
      </c>
      <c r="AD283" s="2" t="inlineStr">
        <is>
          <t>índice de no correspondencias falsas</t>
        </is>
      </c>
      <c r="AE283" s="2" t="inlineStr">
        <is>
          <t>3</t>
        </is>
      </c>
      <c r="AF283" s="2" t="inlineStr">
        <is>
          <t/>
        </is>
      </c>
      <c r="AG283" t="inlineStr">
        <is>
          <t>Proporción de intentos reales falsamente declarados de no correspondencia con un modelo del mismo objeto.</t>
        </is>
      </c>
      <c r="AH283" s="2" t="inlineStr">
        <is>
          <t>väärlahknevustegur</t>
        </is>
      </c>
      <c r="AI283" s="2" t="inlineStr">
        <is>
          <t>3</t>
        </is>
      </c>
      <c r="AJ283" s="2" t="inlineStr">
        <is>
          <t/>
        </is>
      </c>
      <c r="AK283" t="inlineStr">
        <is>
          <t>tõeste katsete osakaal, mis loetakse ekslikult mittevastavaks sama objekti mallile</t>
        </is>
      </c>
      <c r="AL283" s="2" t="inlineStr">
        <is>
          <t>FNMR|
väärien hylkäysten määrä</t>
        </is>
      </c>
      <c r="AM283" s="2" t="inlineStr">
        <is>
          <t>3|
3</t>
        </is>
      </c>
      <c r="AN283" s="2" t="inlineStr">
        <is>
          <t xml:space="preserve">|
</t>
        </is>
      </c>
      <c r="AO283" t="inlineStr">
        <is>
          <t>&lt;div&gt;&lt;div&gt;&lt;div&gt;&lt;div&gt;&lt;div&gt;&lt;div&gt;niiden aitojen yritysten osuus, joiden on virheellisesti ilmoitettu poikkeavan samasta kohteesta luodusta mallista&lt;/div&gt;&lt;/div&gt;&lt;/div&gt;&lt;/div&gt;&lt;/div&gt;&lt;/div&gt;</t>
        </is>
      </c>
      <c r="AP283" s="2" t="inlineStr">
        <is>
          <t>taux de fausse non-correspondance|
FNMR|
taux de fausses non-correspondances</t>
        </is>
      </c>
      <c r="AQ283" s="2" t="inlineStr">
        <is>
          <t>3|
2|
3</t>
        </is>
      </c>
      <c r="AR283" s="2" t="inlineStr">
        <is>
          <t xml:space="preserve">|
|
</t>
        </is>
      </c>
      <c r="AS283" t="inlineStr">
        <is>
          <t>proportion de tentatives légitimes qui sont déclarées
à tort ne pas correspondre au gabarit du même objet</t>
        </is>
      </c>
      <c r="AT283" s="2" t="inlineStr">
        <is>
          <t>FNMR|
ráta bréag-neamhmheaitseála</t>
        </is>
      </c>
      <c r="AU283" s="2" t="inlineStr">
        <is>
          <t>3|
3</t>
        </is>
      </c>
      <c r="AV283" s="2" t="inlineStr">
        <is>
          <t xml:space="preserve">|
</t>
        </is>
      </c>
      <c r="AW283" t="inlineStr">
        <is>
          <t/>
        </is>
      </c>
      <c r="AX283" s="2" t="inlineStr">
        <is>
          <t>FNMR|
stopa lažne nepodudarnosti</t>
        </is>
      </c>
      <c r="AY283" s="2" t="inlineStr">
        <is>
          <t>3|
3</t>
        </is>
      </c>
      <c r="AZ283" s="2" t="inlineStr">
        <is>
          <t xml:space="preserve">|
</t>
        </is>
      </c>
      <c r="BA283" t="inlineStr">
        <is>
          <t>udio autentičnih pokušaja uspoređivanja za koje
je lažno prijavljeno da nisu podudarni uzorku istog predmeta</t>
        </is>
      </c>
      <c r="BB283" s="2" t="inlineStr">
        <is>
          <t>téves meg nem feleltetési arány</t>
        </is>
      </c>
      <c r="BC283" s="2" t="inlineStr">
        <is>
          <t>3</t>
        </is>
      </c>
      <c r="BD283" s="2" t="inlineStr">
        <is>
          <t/>
        </is>
      </c>
      <c r="BE283" t="inlineStr">
        <is>
          <t>azon valós próbálkozások [ &lt;a href="/entry/result/3580128/all" id="ENTRY_TO_ENTRY_CONVERTER" target="_blank"&gt;IATE:3580128&lt;/a&gt; ] aránya, amelyeket a rendszer tévesen nem feleltet meg az adott személy biometrikus sablonjának</t>
        </is>
      </c>
      <c r="BF283" s="2" t="inlineStr">
        <is>
          <t>FMNR|
tasso di falsa non corrispondenza</t>
        </is>
      </c>
      <c r="BG283" s="2" t="inlineStr">
        <is>
          <t>3|
3</t>
        </is>
      </c>
      <c r="BH283" s="2" t="inlineStr">
        <is>
          <t xml:space="preserve">|
</t>
        </is>
      </c>
      <c r="BI283" t="inlineStr">
        <is>
          <t>percentuale di tentativi autentici che inducono a dichiarare una falsa 
mancata corrispondenza con un template dello stesso oggetto</t>
        </is>
      </c>
      <c r="BJ283" s="2" t="inlineStr">
        <is>
          <t>klaidingo neatitikimo rodiklis</t>
        </is>
      </c>
      <c r="BK283" s="2" t="inlineStr">
        <is>
          <t>2</t>
        </is>
      </c>
      <c r="BL283" s="2" t="inlineStr">
        <is>
          <t/>
        </is>
      </c>
      <c r="BM283" t="inlineStr">
        <is>
          <t>bandymų, kai naudojama tikra tapatybė ir klaidingai nurodoma, kad ji neatitinka to paties objekto šablono, santykinė dalis</t>
        </is>
      </c>
      <c r="BN283" s="2" t="inlineStr">
        <is>
          <t>kļūdainas neatbilstības īpatsvars</t>
        </is>
      </c>
      <c r="BO283" s="2" t="inlineStr">
        <is>
          <t>2</t>
        </is>
      </c>
      <c r="BP283" s="2" t="inlineStr">
        <is>
          <t/>
        </is>
      </c>
      <c r="BQ283" t="inlineStr">
        <is>
          <t>&lt;div&gt;
tādu patiesu mēģinājumu [ &lt;a href="/entry/result/3580128/all" id="ENTRY_TO_ENTRY_CONVERTER" target="_blank"&gt;IATE:3580128&lt;/a&gt; ] īpatsvars, kuros kļūdaini konstatēta neatbilstība tā paša objekta 
veidnei (personas biometriskajai veidnei) &lt;br&gt;&lt;/div&gt;</t>
        </is>
      </c>
      <c r="BR283" s="2" t="inlineStr">
        <is>
          <t>rata ta' nonkorrispondenzi foloz|
FNMR</t>
        </is>
      </c>
      <c r="BS283" s="2" t="inlineStr">
        <is>
          <t>3|
3</t>
        </is>
      </c>
      <c r="BT283" s="2" t="inlineStr">
        <is>
          <t xml:space="preserve">|
</t>
        </is>
      </c>
      <c r="BU283" t="inlineStr">
        <is>
          <t>il-proporzjon ta' tentattivi ġenwini li jwasslu biex jiġi ddikjarat b'mod falz, nuqqas ta' tqabbil ma' mudell tal-istess 
oġġett</t>
        </is>
      </c>
      <c r="BV283" s="2" t="inlineStr">
        <is>
          <t>FNMR|
false non-match rate|
percentage onterecht gemiste herkenningen</t>
        </is>
      </c>
      <c r="BW283" s="2" t="inlineStr">
        <is>
          <t>3|
3|
3</t>
        </is>
      </c>
      <c r="BX283" s="2" t="inlineStr">
        <is>
          <t xml:space="preserve">|
|
</t>
        </is>
      </c>
      <c r="BY283" t="inlineStr">
        <is>
          <t>aandeel
 aan authentieke pogingen bij een biometrische verificatie waarvan ten
 onrechte wordt gemeld dat er geen match is met een template van hetzelfde
 object</t>
        </is>
      </c>
      <c r="BZ283" s="2" t="inlineStr">
        <is>
          <t>współczynnik fałszywego niedopasowania</t>
        </is>
      </c>
      <c r="CA283" s="2" t="inlineStr">
        <is>
          <t>3</t>
        </is>
      </c>
      <c r="CB283" s="2" t="inlineStr">
        <is>
          <t/>
        </is>
      </c>
      <c r="CC283" t="inlineStr">
        <is>
          <t>w systemach biometrycznych prawdopodobieństwo, iż próbka danego użytkownika nie zostanie dopasowana do wzorca, pobranego w czasie rejestracji, tego samego użytkownika</t>
        </is>
      </c>
      <c r="CD283" s="2" t="inlineStr">
        <is>
          <t>TFN|
taxa de falsos negativos</t>
        </is>
      </c>
      <c r="CE283" s="2" t="inlineStr">
        <is>
          <t>3|
3</t>
        </is>
      </c>
      <c r="CF283" s="2" t="inlineStr">
        <is>
          <t xml:space="preserve">|
</t>
        </is>
      </c>
      <c r="CG283" t="inlineStr">
        <is>
          <t>Percentagem de tentativas verdadeiras que são falsamente declaradas como não correspondendo a um modelo do mesmo objeto.</t>
        </is>
      </c>
      <c r="CH283" s="2" t="inlineStr">
        <is>
          <t>rată de falsă necorespondență</t>
        </is>
      </c>
      <c r="CI283" s="2" t="inlineStr">
        <is>
          <t>2</t>
        </is>
      </c>
      <c r="CJ283" s="2" t="inlineStr">
        <is>
          <t/>
        </is>
      </c>
      <c r="CK283" t="inlineStr">
        <is>
          <t>procentul încercărilor reale care conduc la false declarații de corespondență cu un model al aceluiași obiect</t>
        </is>
      </c>
      <c r="CL283" s="2" t="inlineStr">
        <is>
          <t>FNMR|
miera chybnej nezhody</t>
        </is>
      </c>
      <c r="CM283" s="2" t="inlineStr">
        <is>
          <t>3|
3</t>
        </is>
      </c>
      <c r="CN283" s="2" t="inlineStr">
        <is>
          <t xml:space="preserve">|
</t>
        </is>
      </c>
      <c r="CO283" t="inlineStr">
        <is>
          <t>podiel autentických pokusov, pri ktorých chybne nebola dosiahnutá zhoda so šablónou toho istého objektu</t>
        </is>
      </c>
      <c r="CP283" s="2" t="inlineStr">
        <is>
          <t>stopnja napačnega neujemanja</t>
        </is>
      </c>
      <c r="CQ283" s="2" t="inlineStr">
        <is>
          <t>3</t>
        </is>
      </c>
      <c r="CR283" s="2" t="inlineStr">
        <is>
          <t/>
        </is>
      </c>
      <c r="CS283" t="inlineStr">
        <is>
          <t>delež pravih poskusov, ki so napačno označeni, kot da se ne ujemajo s predlogo istega predmeta</t>
        </is>
      </c>
      <c r="CT283" s="2" t="inlineStr">
        <is>
          <t>false non-match rate|
false non-matching rate</t>
        </is>
      </c>
      <c r="CU283" s="2" t="inlineStr">
        <is>
          <t>3|
3</t>
        </is>
      </c>
      <c r="CV283" s="2" t="inlineStr">
        <is>
          <t xml:space="preserve">|
</t>
        </is>
      </c>
      <c r="CW283" t="inlineStr">
        <is>
          <t>den andel genuina försök som felaktigt inte ger en träff mot en mall av samma objektt</t>
        </is>
      </c>
    </row>
    <row r="284">
      <c r="A284" s="1" t="str">
        <f>HYPERLINK("https://iate.europa.eu/entry/result/1483322/all", "1483322")</f>
        <v>1483322</v>
      </c>
      <c r="B284" t="inlineStr">
        <is>
          <t>EDUCATION AND COMMUNICATIONS;PRODUCTION, TECHNOLOGY AND RESEARCH</t>
        </is>
      </c>
      <c r="C284" t="inlineStr">
        <is>
          <t>EDUCATION AND COMMUNICATIONS|information technology and data processing;PRODUCTION, TECHNOLOGY AND RESEARCH|technology and technical regulations|technical regulations</t>
        </is>
      </c>
      <c r="D284" t="inlineStr">
        <is>
          <t>yes</t>
        </is>
      </c>
      <c r="E284" t="inlineStr">
        <is>
          <t/>
        </is>
      </c>
      <c r="F284" s="2" t="inlineStr">
        <is>
          <t>предаване, достъп и управление на файлове|
FTAM</t>
        </is>
      </c>
      <c r="G284" s="2" t="inlineStr">
        <is>
          <t>3|
3</t>
        </is>
      </c>
      <c r="H284" s="2" t="inlineStr">
        <is>
          <t xml:space="preserve">|
</t>
        </is>
      </c>
      <c r="I284" t="inlineStr">
        <is>
          <t>протокол за предаване на файлове, отдалечен достъп до файлове и дистанционно управление на файлове</t>
        </is>
      </c>
      <c r="J284" s="2" t="inlineStr">
        <is>
          <t>přenos souborů a řízení přístupu|
FTAM</t>
        </is>
      </c>
      <c r="K284" s="2" t="inlineStr">
        <is>
          <t>3|
3</t>
        </is>
      </c>
      <c r="L284" s="2" t="inlineStr">
        <is>
          <t xml:space="preserve">|
</t>
        </is>
      </c>
      <c r="M284" t="inlineStr">
        <is>
          <t/>
        </is>
      </c>
      <c r="N284" s="2" t="inlineStr">
        <is>
          <t>FTAM|
protokol for filoverførsel, -tilgang og -håndtering|
filoverførsels- og -tilgangsstyring|
filoverførselsprotokollen FTAM</t>
        </is>
      </c>
      <c r="O284" s="2" t="inlineStr">
        <is>
          <t>3|
3|
3|
3</t>
        </is>
      </c>
      <c r="P284" s="2" t="inlineStr">
        <is>
          <t xml:space="preserve">|
|
|
</t>
        </is>
      </c>
      <c r="Q284" t="inlineStr">
        <is>
          <t>protokol for filtransport</t>
        </is>
      </c>
      <c r="R284" s="2" t="inlineStr">
        <is>
          <t>Dateitransfer und -management</t>
        </is>
      </c>
      <c r="S284" s="2" t="inlineStr">
        <is>
          <t>3</t>
        </is>
      </c>
      <c r="T284" s="2" t="inlineStr">
        <is>
          <t/>
        </is>
      </c>
      <c r="U284" t="inlineStr">
        <is>
          <t/>
        </is>
      </c>
      <c r="V284" s="2" t="inlineStr">
        <is>
          <t>μεταφορά αρχείου και διαχείριση πρόσβασης</t>
        </is>
      </c>
      <c r="W284" s="2" t="inlineStr">
        <is>
          <t>3</t>
        </is>
      </c>
      <c r="X284" s="2" t="inlineStr">
        <is>
          <t/>
        </is>
      </c>
      <c r="Y284" t="inlineStr">
        <is>
          <t/>
        </is>
      </c>
      <c r="Z284" s="2" t="inlineStr">
        <is>
          <t>file transfer, access and management|
file transfer and access management|
EFTAM|
electronic file transfer access method|
FTAM</t>
        </is>
      </c>
      <c r="AA284" s="2" t="inlineStr">
        <is>
          <t>3|
3|
3|
3|
3</t>
        </is>
      </c>
      <c r="AB284" s="2" t="inlineStr">
        <is>
          <t xml:space="preserve">preferred|
|
|
|
</t>
        </is>
      </c>
      <c r="AC284" t="inlineStr">
        <is>
          <t>protocol for connection-oriented applications which defines a virtual file structure responsible of all remote operations in a file environment</t>
        </is>
      </c>
      <c r="AD284" s="2" t="inlineStr">
        <is>
          <t>transferencia, acceso y manipulación de ficheros|
TAMF</t>
        </is>
      </c>
      <c r="AE284" s="2" t="inlineStr">
        <is>
          <t>3|
3</t>
        </is>
      </c>
      <c r="AF284" s="2" t="inlineStr">
        <is>
          <t xml:space="preserve">|
</t>
        </is>
      </c>
      <c r="AG284" t="inlineStr">
        <is>
          <t>Protocolo adecuado para aplicaciones relativas a la gestión de ficheros en un entorno de ordenadores, estructurando todas las operaciones de transferencia entre memorias y de consulta o recuperación de ficheros</t>
        </is>
      </c>
      <c r="AH284" s="2" t="inlineStr">
        <is>
          <t>FTAM|
kaugfailiteenus</t>
        </is>
      </c>
      <c r="AI284" s="2" t="inlineStr">
        <is>
          <t>3|
3</t>
        </is>
      </c>
      <c r="AJ284" s="2" t="inlineStr">
        <is>
          <t xml:space="preserve">|
</t>
        </is>
      </c>
      <c r="AK284" t="inlineStr">
        <is>
          <t>rakendusteenus, mis võimaldab kasutaja rakendusprotsessidel teisaldada faile ühest avatud lõppsüsteemist teise ning hallata kaugfailide kogumit, mis võib olla hajus, ja pöörduda selle kogumi poole</t>
        </is>
      </c>
      <c r="AL284" s="2" t="inlineStr">
        <is>
          <t>FTAM|
tiedostojen siirto, saanti ja hallinta</t>
        </is>
      </c>
      <c r="AM284" s="2" t="inlineStr">
        <is>
          <t>3|
3</t>
        </is>
      </c>
      <c r="AN284" s="2" t="inlineStr">
        <is>
          <t xml:space="preserve">|
</t>
        </is>
      </c>
      <c r="AO284" t="inlineStr">
        <is>
          <t/>
        </is>
      </c>
      <c r="AP284" s="2" t="inlineStr">
        <is>
          <t>transfert, accès et gestion de fichiers|
FTAM</t>
        </is>
      </c>
      <c r="AQ284" s="2" t="inlineStr">
        <is>
          <t>3|
3</t>
        </is>
      </c>
      <c r="AR284" s="2" t="inlineStr">
        <is>
          <t xml:space="preserve">|
</t>
        </is>
      </c>
      <c r="AS284" t="inlineStr">
        <is>
          <t>protocole normalisé par l’ Organisation internationale de normalisation qui permet de transférer des fichiers entre systèmes ouverts d’extrémité et d’accéder à distance à un ensemble de fichiers ou de gérer cet ensemble</t>
        </is>
      </c>
      <c r="AT284" s="2" t="inlineStr">
        <is>
          <t>aistriú, rochtain agus bainistiú comhad|
FTAM</t>
        </is>
      </c>
      <c r="AU284" s="2" t="inlineStr">
        <is>
          <t>3|
3</t>
        </is>
      </c>
      <c r="AV284" s="2" t="inlineStr">
        <is>
          <t xml:space="preserve">|
</t>
        </is>
      </c>
      <c r="AW284" t="inlineStr">
        <is>
          <t/>
        </is>
      </c>
      <c r="AX284" t="inlineStr">
        <is>
          <t/>
        </is>
      </c>
      <c r="AY284" t="inlineStr">
        <is>
          <t/>
        </is>
      </c>
      <c r="AZ284" t="inlineStr">
        <is>
          <t/>
        </is>
      </c>
      <c r="BA284" t="inlineStr">
        <is>
          <t/>
        </is>
      </c>
      <c r="BB284" s="2" t="inlineStr">
        <is>
          <t>FTAM|
állományátvitel, -hozzáférés és -kezelés</t>
        </is>
      </c>
      <c r="BC284" s="2" t="inlineStr">
        <is>
          <t>4|
4</t>
        </is>
      </c>
      <c r="BD284" s="2" t="inlineStr">
        <is>
          <t xml:space="preserve">|
</t>
        </is>
      </c>
      <c r="BE284" t="inlineStr">
        <is>
          <t/>
        </is>
      </c>
      <c r="BF284" s="2" t="inlineStr">
        <is>
          <t>FTAM|
trasferimento, accesso e gestione di file|
accesso, gestione e trasferimento degli archivi dati</t>
        </is>
      </c>
      <c r="BG284" s="2" t="inlineStr">
        <is>
          <t>3|
3|
3</t>
        </is>
      </c>
      <c r="BH284" s="2" t="inlineStr">
        <is>
          <t xml:space="preserve">|
|
</t>
        </is>
      </c>
      <c r="BI284" t="inlineStr">
        <is>
          <t>protocollo il cui compito è quello di assicurare in modo trasparente la corrispondenza tra memoria di massa reale e memoria di massa virtuale contenente archivi virtuali</t>
        </is>
      </c>
      <c r="BJ284" s="2" t="inlineStr">
        <is>
          <t>failų persiuntimas, prieiga ir valdymas|
FTAM</t>
        </is>
      </c>
      <c r="BK284" s="2" t="inlineStr">
        <is>
          <t>3|
3</t>
        </is>
      </c>
      <c r="BL284" s="2" t="inlineStr">
        <is>
          <t xml:space="preserve">|
</t>
        </is>
      </c>
      <c r="BM284" t="inlineStr">
        <is>
          <t/>
        </is>
      </c>
      <c r="BN284" s="2" t="inlineStr">
        <is>
          <t>datņu pārsūtīšanas, piekļuves un pārvaldības protokols|
protokols &lt;i&gt;FTAM&lt;/i&gt;</t>
        </is>
      </c>
      <c r="BO284" s="2" t="inlineStr">
        <is>
          <t>3|
3</t>
        </is>
      </c>
      <c r="BP284" s="2" t="inlineStr">
        <is>
          <t xml:space="preserve">|
</t>
        </is>
      </c>
      <c r="BQ284" t="inlineStr">
        <is>
          <t>Starptautiskās standartizācijas organizācijas izstrādāts lietojumslāņa protokols, kas ļauj unificēt darbu ar datnēm un datu bāzēm, kā arī apvienot vienā sistēmā dažādu lietotāju izstrādātās programmas</t>
        </is>
      </c>
      <c r="BR284" s="2" t="inlineStr">
        <is>
          <t>ġestjoni tat-trasferiment tal-fajls u tal-aċċess għalihom</t>
        </is>
      </c>
      <c r="BS284" s="2" t="inlineStr">
        <is>
          <t>3</t>
        </is>
      </c>
      <c r="BT284" s="2" t="inlineStr">
        <is>
          <t/>
        </is>
      </c>
      <c r="BU284" t="inlineStr">
        <is>
          <t>protokoll ta' applikazzjoni ISO, li joffri servizzi ta' trasferiment ta' fajls bejn sistemi tal-klijent (l-inizjatur) u tas-server (ir-responder) f'ambjent miftuħ</t>
        </is>
      </c>
      <c r="BV284" s="2" t="inlineStr">
        <is>
          <t>protocol voor bestandsoverdracht, bestandstoegang en bestandsbeheer|
FTAM</t>
        </is>
      </c>
      <c r="BW284" s="2" t="inlineStr">
        <is>
          <t>3|
3</t>
        </is>
      </c>
      <c r="BX284" s="2" t="inlineStr">
        <is>
          <t xml:space="preserve">|
</t>
        </is>
      </c>
      <c r="BY284" t="inlineStr">
        <is>
          <t>het overbrengen van een gehele bestandsinhoud of een deel ervan van een open systeem naar een ander; het inspecteren, wijzigen of wissen van een deel van een bestandsinhoud; het creëren en laten vervallen van complete bestanden en het inspecteren of wijzigen van de bestandsstructuur</t>
        </is>
      </c>
      <c r="BZ284" s="2" t="inlineStr">
        <is>
          <t>protokół przesyłu i zarządzania plikami|
FTAM</t>
        </is>
      </c>
      <c r="CA284" s="2" t="inlineStr">
        <is>
          <t>2|
3</t>
        </is>
      </c>
      <c r="CB284" s="2" t="inlineStr">
        <is>
          <t xml:space="preserve">|
</t>
        </is>
      </c>
      <c r="CC284" t="inlineStr">
        <is>
          <t>jeden z protokołów MAP, służący do zarządzania zbiorami w zdalnych systemach, składający się z: wspólnego systemu plików, usług (nawiązanie i zerwanie połączenia, operacje na plikach), protokołu opisującego model klient/serwer</t>
        </is>
      </c>
      <c r="CD284" s="2" t="inlineStr">
        <is>
          <t>FTAM|
transferência, acesso e gestão de ficheiros</t>
        </is>
      </c>
      <c r="CE284" s="2" t="inlineStr">
        <is>
          <t>3|
4</t>
        </is>
      </c>
      <c r="CF284" s="2" t="inlineStr">
        <is>
          <t xml:space="preserve">|
</t>
        </is>
      </c>
      <c r="CG284" t="inlineStr">
        <is>
          <t>Serviço de aplicação que permite aos processos de aplicação de utilizadores, a transferência de ficheiros entre sistemas abertos de extremidade e aceder ou gerir remotamente um conjunto de ficheiros, que podem ser distribuídos.</t>
        </is>
      </c>
      <c r="CH284" s="2" t="inlineStr">
        <is>
          <t>transfer fișiere acces și management|
FTAM|
management al accesului pentru transferul fișierelor</t>
        </is>
      </c>
      <c r="CI284" s="2" t="inlineStr">
        <is>
          <t>3|
3|
2</t>
        </is>
      </c>
      <c r="CJ284" s="2" t="inlineStr">
        <is>
          <t xml:space="preserve">|
|
</t>
        </is>
      </c>
      <c r="CK284" t="inlineStr">
        <is>
          <t/>
        </is>
      </c>
      <c r="CL284" s="2" t="inlineStr">
        <is>
          <t>FTAM|
riadenie prístupu a prenosu súborov</t>
        </is>
      </c>
      <c r="CM284" s="2" t="inlineStr">
        <is>
          <t>3|
2</t>
        </is>
      </c>
      <c r="CN284" s="2" t="inlineStr">
        <is>
          <t xml:space="preserve">|
</t>
        </is>
      </c>
      <c r="CO284" t="inlineStr">
        <is>
          <t/>
        </is>
      </c>
      <c r="CP284" s="2" t="inlineStr">
        <is>
          <t>dostop do datotek in upravljanje njihovega prenosa</t>
        </is>
      </c>
      <c r="CQ284" s="2" t="inlineStr">
        <is>
          <t>3</t>
        </is>
      </c>
      <c r="CR284" s="2" t="inlineStr">
        <is>
          <t/>
        </is>
      </c>
      <c r="CS284" t="inlineStr">
        <is>
          <t/>
        </is>
      </c>
      <c r="CT284" s="2" t="inlineStr">
        <is>
          <t>överföring, åtkomst och hantering av filer</t>
        </is>
      </c>
      <c r="CU284" s="2" t="inlineStr">
        <is>
          <t>3</t>
        </is>
      </c>
      <c r="CV284" s="2" t="inlineStr">
        <is>
          <t/>
        </is>
      </c>
      <c r="CW284" t="inlineStr">
        <is>
          <t>protokoll för förbindelseinriktade tillämpningar som definierar en virtuell filstruktur som styr alla åtgärder i filens omgivning</t>
        </is>
      </c>
    </row>
    <row r="285">
      <c r="A285" s="1" t="str">
        <f>HYPERLINK("https://iate.europa.eu/entry/result/3508993/all", "3508993")</f>
        <v>3508993</v>
      </c>
      <c r="B285" t="inlineStr">
        <is>
          <t>SOCIAL QUESTIONS</t>
        </is>
      </c>
      <c r="C285" t="inlineStr">
        <is>
          <t>SOCIAL QUESTIONS|health|medical science</t>
        </is>
      </c>
      <c r="D285" t="inlineStr">
        <is>
          <t>yes</t>
        </is>
      </c>
      <c r="E285" t="inlineStr">
        <is>
          <t/>
        </is>
      </c>
      <c r="F285" s="2" t="inlineStr">
        <is>
          <t>степен на неверните положителни резултати</t>
        </is>
      </c>
      <c r="G285" s="2" t="inlineStr">
        <is>
          <t>2</t>
        </is>
      </c>
      <c r="H285" s="2" t="inlineStr">
        <is>
          <t/>
        </is>
      </c>
      <c r="I285" t="inlineStr">
        <is>
          <t>Съотношението на всички невярно определени положителни резултати по даден метод за изпитване относно вещества, предизвикващи отрицателен резултат.</t>
        </is>
      </c>
      <c r="J285" t="inlineStr">
        <is>
          <t/>
        </is>
      </c>
      <c r="K285" t="inlineStr">
        <is>
          <t/>
        </is>
      </c>
      <c r="L285" t="inlineStr">
        <is>
          <t/>
        </is>
      </c>
      <c r="M285" t="inlineStr">
        <is>
          <t/>
        </is>
      </c>
      <c r="N285" t="inlineStr">
        <is>
          <t/>
        </is>
      </c>
      <c r="O285" t="inlineStr">
        <is>
          <t/>
        </is>
      </c>
      <c r="P285" t="inlineStr">
        <is>
          <t/>
        </is>
      </c>
      <c r="Q285" t="inlineStr">
        <is>
          <t/>
        </is>
      </c>
      <c r="R285" t="inlineStr">
        <is>
          <t/>
        </is>
      </c>
      <c r="S285" t="inlineStr">
        <is>
          <t/>
        </is>
      </c>
      <c r="T285" t="inlineStr">
        <is>
          <t/>
        </is>
      </c>
      <c r="U285" t="inlineStr">
        <is>
          <t/>
        </is>
      </c>
      <c r="V285" s="2" t="inlineStr">
        <is>
          <t>ποσοστό ψευδώς θετικών αποτελεσμάτων|
ψευδώς θετικό ποσοστό</t>
        </is>
      </c>
      <c r="W285" s="2" t="inlineStr">
        <is>
          <t>3|
3</t>
        </is>
      </c>
      <c r="X285" s="2" t="inlineStr">
        <is>
          <t xml:space="preserve">|
</t>
        </is>
      </c>
      <c r="Y285" t="inlineStr">
        <is>
          <t/>
        </is>
      </c>
      <c r="Z285" s="2" t="inlineStr">
        <is>
          <t>false positive rate</t>
        </is>
      </c>
      <c r="AA285" s="2" t="inlineStr">
        <is>
          <t>2</t>
        </is>
      </c>
      <c r="AB285" s="2" t="inlineStr">
        <is>
          <t/>
        </is>
      </c>
      <c r="AC285" t="inlineStr">
        <is>
          <t>the proportion of all negative (non-active) substances that are falsely identified as positive</t>
        </is>
      </c>
      <c r="AD285" t="inlineStr">
        <is>
          <t/>
        </is>
      </c>
      <c r="AE285" t="inlineStr">
        <is>
          <t/>
        </is>
      </c>
      <c r="AF285" t="inlineStr">
        <is>
          <t/>
        </is>
      </c>
      <c r="AG285" t="inlineStr">
        <is>
          <t/>
        </is>
      </c>
      <c r="AH285" s="2" t="inlineStr">
        <is>
          <t>valepositiivsete määr|
valepositiivsete tulemuste määr|
valepositiivsete tulemusete osakaal</t>
        </is>
      </c>
      <c r="AI285" s="2" t="inlineStr">
        <is>
          <t>3|
3|
3</t>
        </is>
      </c>
      <c r="AJ285" s="2" t="inlineStr">
        <is>
          <t>admitted|
preferred|
admitted</t>
        </is>
      </c>
      <c r="AK285" t="inlineStr">
        <is>
          <t>katses katsemeetodi alusel positiivseks tunnistatud, kuid tegelikult negatiivsete tulemuste osakaal kõigi tegelikult negatiivsete(s.o valepositiivsed ja tegelikud negatiivsed kokku) tulemuste suhtes</t>
        </is>
      </c>
      <c r="AL285" t="inlineStr">
        <is>
          <t/>
        </is>
      </c>
      <c r="AM285" t="inlineStr">
        <is>
          <t/>
        </is>
      </c>
      <c r="AN285" t="inlineStr">
        <is>
          <t/>
        </is>
      </c>
      <c r="AO285" t="inlineStr">
        <is>
          <t/>
        </is>
      </c>
      <c r="AP285" s="2" t="inlineStr">
        <is>
          <t>taux de faux positifs</t>
        </is>
      </c>
      <c r="AQ285" s="2" t="inlineStr">
        <is>
          <t>3</t>
        </is>
      </c>
      <c r="AR285" s="2" t="inlineStr">
        <is>
          <t/>
        </is>
      </c>
      <c r="AS285" t="inlineStr">
        <is>
          <t>proportion des substances négatives (non actives) qui sont faussement déclarées positives</t>
        </is>
      </c>
      <c r="AT285" t="inlineStr">
        <is>
          <t/>
        </is>
      </c>
      <c r="AU285" t="inlineStr">
        <is>
          <t/>
        </is>
      </c>
      <c r="AV285" t="inlineStr">
        <is>
          <t/>
        </is>
      </c>
      <c r="AW285" t="inlineStr">
        <is>
          <t/>
        </is>
      </c>
      <c r="AX285" s="2" t="inlineStr">
        <is>
          <t>lažno pozitivna kvota</t>
        </is>
      </c>
      <c r="AY285" s="2" t="inlineStr">
        <is>
          <t>3</t>
        </is>
      </c>
      <c r="AZ285" s="2" t="inlineStr">
        <is>
          <t/>
        </is>
      </c>
      <c r="BA285" t="inlineStr">
        <is>
          <t>udio svih negativnih (neaktivnih) tvari koje su pogrešno identificirane kao pozitivne</t>
        </is>
      </c>
      <c r="BB285" s="2" t="inlineStr">
        <is>
          <t>hamispozitív-arány</t>
        </is>
      </c>
      <c r="BC285" s="2" t="inlineStr">
        <is>
          <t>3</t>
        </is>
      </c>
      <c r="BD285" s="2" t="inlineStr">
        <is>
          <t/>
        </is>
      </c>
      <c r="BE285" t="inlineStr">
        <is>
          <t/>
        </is>
      </c>
      <c r="BF285" s="2" t="inlineStr">
        <is>
          <t>percentuale di falsi positivi</t>
        </is>
      </c>
      <c r="BG285" s="2" t="inlineStr">
        <is>
          <t>3</t>
        </is>
      </c>
      <c r="BH285" s="2" t="inlineStr">
        <is>
          <t/>
        </is>
      </c>
      <c r="BI285" t="inlineStr">
        <is>
          <t>percentuale di tutte le sostanze negative (non attive) falsamente identificate come positive</t>
        </is>
      </c>
      <c r="BJ285" s="2" t="inlineStr">
        <is>
          <t>klaidingai teigiamų rezultatų dažnis</t>
        </is>
      </c>
      <c r="BK285" s="2" t="inlineStr">
        <is>
          <t>3</t>
        </is>
      </c>
      <c r="BL285" s="2" t="inlineStr">
        <is>
          <t/>
        </is>
      </c>
      <c r="BM285" t="inlineStr">
        <is>
          <t/>
        </is>
      </c>
      <c r="BN285" s="2" t="inlineStr">
        <is>
          <t>šķietami pozitīvu rezultātu skaits|
pseidopozitīvu rezultātu īpatsvars</t>
        </is>
      </c>
      <c r="BO285" s="2" t="inlineStr">
        <is>
          <t>3|
3</t>
        </is>
      </c>
      <c r="BP285" s="2" t="inlineStr">
        <is>
          <t xml:space="preserve">|
</t>
        </is>
      </c>
      <c r="BQ285" t="inlineStr">
        <is>
          <t/>
        </is>
      </c>
      <c r="BR285" s="2" t="inlineStr">
        <is>
          <t>rata ta' pożittivi foloz</t>
        </is>
      </c>
      <c r="BS285" s="2" t="inlineStr">
        <is>
          <t>3</t>
        </is>
      </c>
      <c r="BT285" s="2" t="inlineStr">
        <is>
          <t/>
        </is>
      </c>
      <c r="BU285" t="inlineStr">
        <is>
          <t>il-proporzjon tas-sustanzi negattivi kollha identifikati b’mod falz bħala pożittivi permezz ta’ metodu ta’ ttestjar</t>
        </is>
      </c>
      <c r="BV285" t="inlineStr">
        <is>
          <t/>
        </is>
      </c>
      <c r="BW285" t="inlineStr">
        <is>
          <t/>
        </is>
      </c>
      <c r="BX285" t="inlineStr">
        <is>
          <t/>
        </is>
      </c>
      <c r="BY285" t="inlineStr">
        <is>
          <t/>
        </is>
      </c>
      <c r="BZ285" s="2" t="inlineStr">
        <is>
          <t>odsetek wyników fałszywie dodatnich</t>
        </is>
      </c>
      <c r="CA285" s="2" t="inlineStr">
        <is>
          <t>3</t>
        </is>
      </c>
      <c r="CB285" s="2" t="inlineStr">
        <is>
          <t/>
        </is>
      </c>
      <c r="CC285" t="inlineStr">
        <is>
          <t/>
        </is>
      </c>
      <c r="CD285" t="inlineStr">
        <is>
          <t/>
        </is>
      </c>
      <c r="CE285" t="inlineStr">
        <is>
          <t/>
        </is>
      </c>
      <c r="CF285" t="inlineStr">
        <is>
          <t/>
        </is>
      </c>
      <c r="CG285" t="inlineStr">
        <is>
          <t/>
        </is>
      </c>
      <c r="CH285" s="2" t="inlineStr">
        <is>
          <t>rată fals pozitivă</t>
        </is>
      </c>
      <c r="CI285" s="2" t="inlineStr">
        <is>
          <t>3</t>
        </is>
      </c>
      <c r="CJ285" s="2" t="inlineStr">
        <is>
          <t/>
        </is>
      </c>
      <c r="CK285" t="inlineStr">
        <is>
          <t/>
        </is>
      </c>
      <c r="CL285" s="2" t="inlineStr">
        <is>
          <t>miera falošnej pozitivity</t>
        </is>
      </c>
      <c r="CM285" s="2" t="inlineStr">
        <is>
          <t>3</t>
        </is>
      </c>
      <c r="CN285" s="2" t="inlineStr">
        <is>
          <t/>
        </is>
      </c>
      <c r="CO285" t="inlineStr">
        <is>
          <t>podiel všetkých negatívnych látok, ktoré sú testovacou metódou nesprávne identifikované ako pozitívne</t>
        </is>
      </c>
      <c r="CP285" t="inlineStr">
        <is>
          <t/>
        </is>
      </c>
      <c r="CQ285" t="inlineStr">
        <is>
          <t/>
        </is>
      </c>
      <c r="CR285" t="inlineStr">
        <is>
          <t/>
        </is>
      </c>
      <c r="CS285" t="inlineStr">
        <is>
          <t/>
        </is>
      </c>
      <c r="CT285" t="inlineStr">
        <is>
          <t/>
        </is>
      </c>
      <c r="CU285" t="inlineStr">
        <is>
          <t/>
        </is>
      </c>
      <c r="CV285" t="inlineStr">
        <is>
          <t/>
        </is>
      </c>
      <c r="CW285" t="inlineStr">
        <is>
          <t/>
        </is>
      </c>
    </row>
    <row r="286">
      <c r="A286" s="1" t="str">
        <f>HYPERLINK("https://iate.europa.eu/entry/result/3516884/all", "3516884")</f>
        <v>3516884</v>
      </c>
      <c r="B286" t="inlineStr">
        <is>
          <t>EDUCATION AND COMMUNICATIONS;EUROPEAN UNION;LAW</t>
        </is>
      </c>
      <c r="C286" t="inlineStr">
        <is>
          <t>EDUCATION AND COMMUNICATIONS|information technology and data processing;EUROPEAN UNION|European construction|European Union|area of freedom, security and justice;LAW|international law|public international law|free movement of persons|Schengen Agreement|Schengen Information System</t>
        </is>
      </c>
      <c r="D286" t="inlineStr">
        <is>
          <t>yes</t>
        </is>
      </c>
      <c r="E286" t="inlineStr">
        <is>
          <t/>
        </is>
      </c>
      <c r="F286" s="2" t="inlineStr">
        <is>
          <t>сигнал за арест с цел предаване или екстрадиране</t>
        </is>
      </c>
      <c r="G286" s="2" t="inlineStr">
        <is>
          <t>3</t>
        </is>
      </c>
      <c r="H286" s="2" t="inlineStr">
        <is>
          <t/>
        </is>
      </c>
      <c r="I286" t="inlineStr">
        <is>
          <t>&lt;a href="https://iate.europa.eu/entry/result/881070/bg" target="_blank"&gt;сигнал&lt;/a&gt;, въведен в &lt;a href="https://iate.europa.eu/entry/result/780991/bg" target="_blank"&gt;ШИС&lt;/a&gt; за лице, издирвано за арест с цел предаване или екстрадиране</t>
        </is>
      </c>
      <c r="J286" s="2" t="inlineStr">
        <is>
          <t>záznam za účelem zatčení a předání nebo vydání</t>
        </is>
      </c>
      <c r="K286" s="2" t="inlineStr">
        <is>
          <t>3</t>
        </is>
      </c>
      <c r="L286" s="2" t="inlineStr">
        <is>
          <t/>
        </is>
      </c>
      <c r="M286" t="inlineStr">
        <is>
          <t>záznam vložený do Schengenského informačního systému ohledně osoby hledané za účelem zatčení (na základě evropského či jiného zatýkacího rozkazu) a přeání nebo vydání</t>
        </is>
      </c>
      <c r="N286" s="2" t="inlineStr">
        <is>
          <t>indberetning om anholdelse med henblik på overgivelse eller udlevering</t>
        </is>
      </c>
      <c r="O286" s="2" t="inlineStr">
        <is>
          <t>3</t>
        </is>
      </c>
      <c r="P286" s="2" t="inlineStr">
        <is>
          <t/>
        </is>
      </c>
      <c r="Q286" t="inlineStr">
        <is>
          <t>indberetning, der indlæses i Schengeninformationssystemet (SIS) vedrørende en person, der er begæret anholdt med henblik på overgivelse eller udlevering</t>
        </is>
      </c>
      <c r="R286" s="2" t="inlineStr">
        <is>
          <t>Ausschreibung zum Zwecke der Übergabe- oder Auslieferungshaft</t>
        </is>
      </c>
      <c r="S286" s="2" t="inlineStr">
        <is>
          <t>3</t>
        </is>
      </c>
      <c r="T286" s="2" t="inlineStr">
        <is>
          <t/>
        </is>
      </c>
      <c r="U286" t="inlineStr">
        <is>
          <t>Ausschreibung im Schengener Informationssystem nach einer Preson, die zum Zwecke der Übergabe- oder Auslieferungshaft gesucht wird</t>
        </is>
      </c>
      <c r="V286" s="2" t="inlineStr">
        <is>
          <t>καταχώριση με σκοπό τη σύλληψη, την παράδοση ή την έκδοση</t>
        </is>
      </c>
      <c r="W286" s="2" t="inlineStr">
        <is>
          <t>3</t>
        </is>
      </c>
      <c r="X286" s="2" t="inlineStr">
        <is>
          <t/>
        </is>
      </c>
      <c r="Y286" t="inlineStr">
        <is>
          <t/>
        </is>
      </c>
      <c r="Z286" s="2" t="inlineStr">
        <is>
          <t>alert in respect of persons wanted for arrest for surrender or extradition purposes|
alert for arrest for surrender or extradition purposes|
alert on arrest for surrender or extradition purposes|
alert on persons wanted for arrest for surrender or extradition purposes</t>
        </is>
      </c>
      <c r="AA286" s="2" t="inlineStr">
        <is>
          <t>1|
3|
1|
1</t>
        </is>
      </c>
      <c r="AB286" s="2" t="inlineStr">
        <is>
          <t xml:space="preserve">|
|
|
</t>
        </is>
      </c>
      <c r="AC286" t="inlineStr">
        <is>
          <t>alert entered in the Schengen Information System for a person who is wanted for surrender purposes or extradition purposes</t>
        </is>
      </c>
      <c r="AD286" s="2" t="inlineStr">
        <is>
          <t>descripción para la detención a efectos de entrega o extradición</t>
        </is>
      </c>
      <c r="AE286" s="2" t="inlineStr">
        <is>
          <t>3</t>
        </is>
      </c>
      <c r="AF286" s="2" t="inlineStr">
        <is>
          <t/>
        </is>
      </c>
      <c r="AG286" t="inlineStr">
        <is>
          <t>Descripción introducida en el &lt;a href="https://iate.europa.eu/entry/result/780991/es" target="_blank"&gt;Sistema de Información de Schengen (SIS)&lt;/a&gt; tras la emisión de una orden de detención a efectos de la entrega o la extradición de una persona buscada.</t>
        </is>
      </c>
      <c r="AH286" s="2" t="inlineStr">
        <is>
          <t>hoiatusteade üle- või väljaandmise eesmärgil vahi alla võtmiseks|
üleandmise või väljaandmise eesmärgil vahi alla võtmiseks sisestatud hoiatusteade</t>
        </is>
      </c>
      <c r="AI286" s="2" t="inlineStr">
        <is>
          <t>3|
3</t>
        </is>
      </c>
      <c r="AJ286" s="2" t="inlineStr">
        <is>
          <t>|
preferred</t>
        </is>
      </c>
      <c r="AK286" t="inlineStr">
        <is>
          <t>hoiatusteade, mis on sisestatud Schengeni infosüsteemi isiku kohta, keda otsitakse taga üleandmise eesmärgil vahi alla võtmiseks Euroopa vahistamismääruse alusel või väljaandmise eesmärgil vahi alla võtmiseks</t>
        </is>
      </c>
      <c r="AL286" s="2" t="inlineStr">
        <is>
          <t>kuulutus kiinniottoa ja eurooppalaisen pidätysmääräyksen tai luovutussopimuksen perusteella tapahtuvaa luovuttamista varten</t>
        </is>
      </c>
      <c r="AM286" s="2" t="inlineStr">
        <is>
          <t>3</t>
        </is>
      </c>
      <c r="AN286" s="2" t="inlineStr">
        <is>
          <t/>
        </is>
      </c>
      <c r="AO286" t="inlineStr">
        <is>
          <t>SIS-järjestelmään tehty kuulutus henkilöstä, jota etsitään eurooppalaisen pidätysmääräyksen tai luovutussopimuksen perusteella tapahtuvaa luovuttamista varten</t>
        </is>
      </c>
      <c r="AP286" s="2" t="inlineStr">
        <is>
          <t>signalement en vue d'une arrestation aux fins de remise ou d'extradition</t>
        </is>
      </c>
      <c r="AQ286" s="2" t="inlineStr">
        <is>
          <t>3</t>
        </is>
      </c>
      <c r="AR286" s="2" t="inlineStr">
        <is>
          <t/>
        </is>
      </c>
      <c r="AS286" t="inlineStr">
        <is>
          <t>signalement introduit dans le SIS concernant une personne recherchée en vue d'une arrestation aux fins de remise (sur la base d'un mandat d'arrêt européen) ou en vue d'une arrestation aux fins d'extradition</t>
        </is>
      </c>
      <c r="AT286" s="2" t="inlineStr">
        <is>
          <t>foláireamh faoi dhuine a bhfuiltear sa tóir air lena ghabháil d'fhonn é a thabhairt suas nó chun críocha eiseachadta</t>
        </is>
      </c>
      <c r="AU286" s="2" t="inlineStr">
        <is>
          <t>3</t>
        </is>
      </c>
      <c r="AV286" s="2" t="inlineStr">
        <is>
          <t/>
        </is>
      </c>
      <c r="AW286" t="inlineStr">
        <is>
          <t/>
        </is>
      </c>
      <c r="AX286" s="2" t="inlineStr">
        <is>
          <t>upozorenje za uhićenje radi predaje ili izručenja</t>
        </is>
      </c>
      <c r="AY286" s="2" t="inlineStr">
        <is>
          <t>3</t>
        </is>
      </c>
      <c r="AZ286" s="2" t="inlineStr">
        <is>
          <t/>
        </is>
      </c>
      <c r="BA286" t="inlineStr">
        <is>
          <t/>
        </is>
      </c>
      <c r="BB286" s="2" t="inlineStr">
        <is>
          <t>átadási vagy kiadatási letartóztatás céljából kiadott figyelmeztető jelzés</t>
        </is>
      </c>
      <c r="BC286" s="2" t="inlineStr">
        <is>
          <t>3</t>
        </is>
      </c>
      <c r="BD286" s="2" t="inlineStr">
        <is>
          <t/>
        </is>
      </c>
      <c r="BE286" t="inlineStr">
        <is>
          <t>átadási letartóztatás vagy kiadatási letartóztatás céljából körözött személyekre vonatkozó, a Schengeni Információs Rendszerbe bevitt figyelmeztető jelzés</t>
        </is>
      </c>
      <c r="BF286" s="2" t="inlineStr">
        <is>
          <t>segnalazione per l'arresto a fini di consegna o estradizione</t>
        </is>
      </c>
      <c r="BG286" s="2" t="inlineStr">
        <is>
          <t>3</t>
        </is>
      </c>
      <c r="BH286" s="2" t="inlineStr">
        <is>
          <t/>
        </is>
      </c>
      <c r="BI286" t="inlineStr">
        <is>
          <t>segnalazione inserita nel SIS, su richiesta dell'autorità giudiziaria dello Stato membro di segnalazione, concernente persone ricercate per l’arresto a fini di consegna sulla scorta di un mandato d’arresto europeo, ovvero per l’arresto a fini di estradizione</t>
        </is>
      </c>
      <c r="BJ286" s="2" t="inlineStr">
        <is>
          <t>perspėjimas dėl suėmimo perdavimo ar ekstradicijos tikslais</t>
        </is>
      </c>
      <c r="BK286" s="2" t="inlineStr">
        <is>
          <t>3</t>
        </is>
      </c>
      <c r="BL286" s="2" t="inlineStr">
        <is>
          <t/>
        </is>
      </c>
      <c r="BM286" t="inlineStr">
        <is>
          <t>į Šengeno informacinę sistemą įvedamas perspėjimas dėl asmens, ieškomo norint jį suimti perdavimo ar ekstradicijos tikslu</t>
        </is>
      </c>
      <c r="BN286" s="2" t="inlineStr">
        <is>
          <t>brīdinājums par personas apcietināšanu nolūkā to nodot vai izdot</t>
        </is>
      </c>
      <c r="BO286" s="2" t="inlineStr">
        <is>
          <t>3</t>
        </is>
      </c>
      <c r="BP286" s="2" t="inlineStr">
        <is>
          <t/>
        </is>
      </c>
      <c r="BQ286" t="inlineStr">
        <is>
          <t>brīdinājums, ko Šengenas informācijas sistēmā ievada attiecībā uz personu, kuru meklē, lai apcietinātu nolūkā to nodot vai izdot</t>
        </is>
      </c>
      <c r="BR286" s="2" t="inlineStr">
        <is>
          <t>allert għall-arrest għal finijiet ta' konsenja jew ta' estradizzjoni</t>
        </is>
      </c>
      <c r="BS286" s="2" t="inlineStr">
        <is>
          <t>3</t>
        </is>
      </c>
      <c r="BT286" s="2" t="inlineStr">
        <is>
          <t/>
        </is>
      </c>
      <c r="BU286" t="inlineStr">
        <is>
          <t>allert imdaħħal fis-Sistema ta' Informazzjoni ta' Schengen b'rabta ma' persuni mfittxija għall-arrest bi skop li dawn jiġu kkonsenjati lill-Istat Membru rikjedenti jew imfittxija għall-arrest bi skop ta' estradizzjoni</t>
        </is>
      </c>
      <c r="BV286" s="2" t="inlineStr">
        <is>
          <t>signalering met het oog op aanhouding ten behoeve van overlevering of uitlevering</t>
        </is>
      </c>
      <c r="BW286" s="2" t="inlineStr">
        <is>
          <t>3</t>
        </is>
      </c>
      <c r="BX286" s="2" t="inlineStr">
        <is>
          <t/>
        </is>
      </c>
      <c r="BY286" t="inlineStr">
        <is>
          <t>&lt;a href="https://iate.europa.eu/entry/result/780991/nl" target="_blank"&gt;SIS&lt;/a&gt;-signalering ter aanhouding van een persoon met het oog op de uitvoering van een beslissing tot overlevering of uitlevering</t>
        </is>
      </c>
      <c r="BZ286" s="2" t="inlineStr">
        <is>
          <t>wpis mający doprowadzić do aresztowania osoby w celu jej wydania</t>
        </is>
      </c>
      <c r="CA286" s="2" t="inlineStr">
        <is>
          <t>3</t>
        </is>
      </c>
      <c r="CB286" s="2" t="inlineStr">
        <is>
          <t/>
        </is>
      </c>
      <c r="CC286" t="inlineStr">
        <is>
          <t/>
        </is>
      </c>
      <c r="CD286" s="2" t="inlineStr">
        <is>
          <t>indicação para detenção para efeitos de entrega ou de extradição</t>
        </is>
      </c>
      <c r="CE286" s="2" t="inlineStr">
        <is>
          <t>3</t>
        </is>
      </c>
      <c r="CF286" s="2" t="inlineStr">
        <is>
          <t/>
        </is>
      </c>
      <c r="CG286" t="inlineStr">
        <is>
          <t>Indicação introduzida no Sistema de Informação de Schengen (SIS) relativa a pessoa a deter para efeitos de entrega ou de extradição.</t>
        </is>
      </c>
      <c r="CH286" s="2" t="inlineStr">
        <is>
          <t>semnalare în vederea arestării în scopul predării sau al extrădării</t>
        </is>
      </c>
      <c r="CI286" s="2" t="inlineStr">
        <is>
          <t>3</t>
        </is>
      </c>
      <c r="CJ286" s="2" t="inlineStr">
        <is>
          <t/>
        </is>
      </c>
      <c r="CK286" t="inlineStr">
        <is>
          <t/>
        </is>
      </c>
      <c r="CL286" s="2" t="inlineStr">
        <is>
          <t>zápis na účely zatknutia a následného odovzdania alebo vydania</t>
        </is>
      </c>
      <c r="CM286" s="2" t="inlineStr">
        <is>
          <t>3</t>
        </is>
      </c>
      <c r="CN286" s="2" t="inlineStr">
        <is>
          <t/>
        </is>
      </c>
      <c r="CO286" t="inlineStr">
        <is>
          <t>zápis o osobe hľadanej na účely zatknutia a následného odovzdania vložený do SIS na základe európskeho zatykača alebo na základe zatýkacích rozkazov vydaných v súlade s dohodami uzavretými medzi Úniou a tretími krajinami</t>
        </is>
      </c>
      <c r="CP286" s="2" t="inlineStr">
        <is>
          <t>razpis ukrepa za prijetje zaradi predaje ali izročitve</t>
        </is>
      </c>
      <c r="CQ286" s="2" t="inlineStr">
        <is>
          <t>3</t>
        </is>
      </c>
      <c r="CR286" s="2" t="inlineStr">
        <is>
          <t/>
        </is>
      </c>
      <c r="CS286" t="inlineStr">
        <is>
          <t/>
        </is>
      </c>
      <c r="CT286" s="2" t="inlineStr">
        <is>
          <t>registrering om gripande för överlämnande eller utlämning</t>
        </is>
      </c>
      <c r="CU286" s="2" t="inlineStr">
        <is>
          <t>3</t>
        </is>
      </c>
      <c r="CV286" s="2" t="inlineStr">
        <is>
          <t/>
        </is>
      </c>
      <c r="CW286" t="inlineStr">
        <is>
          <t/>
        </is>
      </c>
    </row>
    <row r="287">
      <c r="A287" s="1" t="str">
        <f>HYPERLINK("https://iate.europa.eu/entry/result/3582035/all", "3582035")</f>
        <v>3582035</v>
      </c>
      <c r="B287" t="inlineStr">
        <is>
          <t>SOCIAL QUESTIONS;LAW;EUROPEAN UNION;POLITICS</t>
        </is>
      </c>
      <c r="C287" t="inlineStr">
        <is>
          <t>SOCIAL QUESTIONS|migration;LAW|international law|private international law|rights of aliens|admission of aliens;EUROPEAN UNION|EU institutions and European civil service|EU institution|European Commission|European Commissioner;POLITICS|politics and public safety|public safety</t>
        </is>
      </c>
      <c r="D287" t="inlineStr">
        <is>
          <t>yes</t>
        </is>
      </c>
      <c r="E287" t="inlineStr">
        <is>
          <t/>
        </is>
      </c>
      <c r="F287" s="2" t="inlineStr">
        <is>
          <t>комисар по вътрешните работи</t>
        </is>
      </c>
      <c r="G287" s="2" t="inlineStr">
        <is>
          <t>3</t>
        </is>
      </c>
      <c r="H287" s="2" t="inlineStr">
        <is>
          <t/>
        </is>
      </c>
      <c r="I287" t="inlineStr">
        <is>
          <t/>
        </is>
      </c>
      <c r="J287" s="2" t="inlineStr">
        <is>
          <t>komisařka pro vnitřní věci</t>
        </is>
      </c>
      <c r="K287" s="2" t="inlineStr">
        <is>
          <t>3</t>
        </is>
      </c>
      <c r="L287" s="2" t="inlineStr">
        <is>
          <t/>
        </is>
      </c>
      <c r="M287" t="inlineStr">
        <is>
          <t/>
        </is>
      </c>
      <c r="N287" s="2" t="inlineStr">
        <is>
          <t>kommissær med ansvar for indre anliggender</t>
        </is>
      </c>
      <c r="O287" s="2" t="inlineStr">
        <is>
          <t>3</t>
        </is>
      </c>
      <c r="P287" s="2" t="inlineStr">
        <is>
          <t/>
        </is>
      </c>
      <c r="Q287" t="inlineStr">
        <is>
          <t/>
        </is>
      </c>
      <c r="R287" s="2" t="inlineStr">
        <is>
          <t>Kommissar für Inneres|
Kommissarin für Inneres</t>
        </is>
      </c>
      <c r="S287" s="2" t="inlineStr">
        <is>
          <t>3|
3</t>
        </is>
      </c>
      <c r="T287" s="2" t="inlineStr">
        <is>
          <t xml:space="preserve">|
</t>
        </is>
      </c>
      <c r="U287" t="inlineStr">
        <is>
          <t/>
        </is>
      </c>
      <c r="V287" s="2" t="inlineStr">
        <is>
          <t>επίτροπος Εσωτερικών Υποθέσεων</t>
        </is>
      </c>
      <c r="W287" s="2" t="inlineStr">
        <is>
          <t>3</t>
        </is>
      </c>
      <c r="X287" s="2" t="inlineStr">
        <is>
          <t/>
        </is>
      </c>
      <c r="Y287" t="inlineStr">
        <is>
          <t>μέλος της Ευρωπαϊκής Επιτροπής 2019-2024 αρμόδιο για το χαρτοφυλάκιο « Εσωτερικές Υποθέσεις»</t>
        </is>
      </c>
      <c r="Z287" s="2" t="inlineStr">
        <is>
          <t>Commissioner for Home Affairs</t>
        </is>
      </c>
      <c r="AA287" s="2" t="inlineStr">
        <is>
          <t>3</t>
        </is>
      </c>
      <c r="AB287" s="2" t="inlineStr">
        <is>
          <t/>
        </is>
      </c>
      <c r="AC287" t="inlineStr">
        <is>
          <t>member of the European Commission responsible for migration, asylum, and internal security</t>
        </is>
      </c>
      <c r="AD287" s="2" t="inlineStr">
        <is>
          <t>comisaria de Asuntos de Interior</t>
        </is>
      </c>
      <c r="AE287" s="2" t="inlineStr">
        <is>
          <t>3</t>
        </is>
      </c>
      <c r="AF287" s="2" t="inlineStr">
        <is>
          <t/>
        </is>
      </c>
      <c r="AG287" t="inlineStr">
        <is>
          <t/>
        </is>
      </c>
      <c r="AH287" s="2" t="inlineStr">
        <is>
          <t>siseasjade volinik</t>
        </is>
      </c>
      <c r="AI287" s="2" t="inlineStr">
        <is>
          <t>3</t>
        </is>
      </c>
      <c r="AJ287" s="2" t="inlineStr">
        <is>
          <t/>
        </is>
      </c>
      <c r="AK287" t="inlineStr">
        <is>
          <t/>
        </is>
      </c>
      <c r="AL287" s="2" t="inlineStr">
        <is>
          <t>sisäasioista vastaava komission jäsen|
sisäasioiden komissaari|
sisäasioista vastaava komissaari</t>
        </is>
      </c>
      <c r="AM287" s="2" t="inlineStr">
        <is>
          <t>3|
3|
3</t>
        </is>
      </c>
      <c r="AN287" s="2" t="inlineStr">
        <is>
          <t xml:space="preserve">|
|
</t>
        </is>
      </c>
      <c r="AO287" t="inlineStr">
        <is>
          <t/>
        </is>
      </c>
      <c r="AP287" s="2" t="inlineStr">
        <is>
          <t>commissaire aux affaires intérieures</t>
        </is>
      </c>
      <c r="AQ287" s="2" t="inlineStr">
        <is>
          <t>3</t>
        </is>
      </c>
      <c r="AR287" s="2" t="inlineStr">
        <is>
          <t/>
        </is>
      </c>
      <c r="AS287" t="inlineStr">
        <is>
          <t/>
        </is>
      </c>
      <c r="AT287" s="2" t="inlineStr">
        <is>
          <t>an Coimisinéir um Ghnóthaí Baile</t>
        </is>
      </c>
      <c r="AU287" s="2" t="inlineStr">
        <is>
          <t>3</t>
        </is>
      </c>
      <c r="AV287" s="2" t="inlineStr">
        <is>
          <t/>
        </is>
      </c>
      <c r="AW287" t="inlineStr">
        <is>
          <t/>
        </is>
      </c>
      <c r="AX287" s="2" t="inlineStr">
        <is>
          <t>povjerenica za unutarnje poslove</t>
        </is>
      </c>
      <c r="AY287" s="2" t="inlineStr">
        <is>
          <t>3</t>
        </is>
      </c>
      <c r="AZ287" s="2" t="inlineStr">
        <is>
          <t/>
        </is>
      </c>
      <c r="BA287" t="inlineStr">
        <is>
          <t/>
        </is>
      </c>
      <c r="BB287" s="2" t="inlineStr">
        <is>
          <t>a belügyért felelős biztos|
belügyi biztos</t>
        </is>
      </c>
      <c r="BC287" s="2" t="inlineStr">
        <is>
          <t>3|
3</t>
        </is>
      </c>
      <c r="BD287" s="2" t="inlineStr">
        <is>
          <t xml:space="preserve">|
</t>
        </is>
      </c>
      <c r="BE287" t="inlineStr">
        <is>
          <t/>
        </is>
      </c>
      <c r="BF287" s="2" t="inlineStr">
        <is>
          <t>commissaria per gli Affari interni|
commissario per gli Affari interni</t>
        </is>
      </c>
      <c r="BG287" s="2" t="inlineStr">
        <is>
          <t>3|
3</t>
        </is>
      </c>
      <c r="BH287" s="2" t="inlineStr">
        <is>
          <t xml:space="preserve">|
</t>
        </is>
      </c>
      <c r="BI287" t="inlineStr">
        <is>
          <t/>
        </is>
      </c>
      <c r="BJ287" s="2" t="inlineStr">
        <is>
          <t>už vidaus reikalus atsakingas Komisijos narys</t>
        </is>
      </c>
      <c r="BK287" s="2" t="inlineStr">
        <is>
          <t>3</t>
        </is>
      </c>
      <c r="BL287" s="2" t="inlineStr">
        <is>
          <t/>
        </is>
      </c>
      <c r="BM287" t="inlineStr">
        <is>
          <t/>
        </is>
      </c>
      <c r="BN287" s="2" t="inlineStr">
        <is>
          <t>iekšlietu komisāre</t>
        </is>
      </c>
      <c r="BO287" s="2" t="inlineStr">
        <is>
          <t>3</t>
        </is>
      </c>
      <c r="BP287" s="2" t="inlineStr">
        <is>
          <t/>
        </is>
      </c>
      <c r="BQ287" t="inlineStr">
        <is>
          <t/>
        </is>
      </c>
      <c r="BR287" s="2" t="inlineStr">
        <is>
          <t>Kummissarju għall-Affarijiet Interni</t>
        </is>
      </c>
      <c r="BS287" s="2" t="inlineStr">
        <is>
          <t>3</t>
        </is>
      </c>
      <c r="BT287" s="2" t="inlineStr">
        <is>
          <t/>
        </is>
      </c>
      <c r="BU287" t="inlineStr">
        <is>
          <t>membru tal-Kummissjoni Ewropea, inkarigat mill-oqsma ta' politika relatati mal-migrazzjoni, mal-ażil u mas-sigurtà interna</t>
        </is>
      </c>
      <c r="BV287" s="2" t="inlineStr">
        <is>
          <t>commissaris voor Binnenlandse Zaken</t>
        </is>
      </c>
      <c r="BW287" s="2" t="inlineStr">
        <is>
          <t>3</t>
        </is>
      </c>
      <c r="BX287" s="2" t="inlineStr">
        <is>
          <t/>
        </is>
      </c>
      <c r="BY287" t="inlineStr">
        <is>
          <t>lid van de Europese Commissie dat verantwoordelijk is voor de beleidsterreinen migratie, asiel en interne veiligheid</t>
        </is>
      </c>
      <c r="BZ287" s="2" t="inlineStr">
        <is>
          <t>komisarz do spraw wewnętrznych</t>
        </is>
      </c>
      <c r="CA287" s="2" t="inlineStr">
        <is>
          <t>3</t>
        </is>
      </c>
      <c r="CB287" s="2" t="inlineStr">
        <is>
          <t/>
        </is>
      </c>
      <c r="CC287" t="inlineStr">
        <is>
          <t/>
        </is>
      </c>
      <c r="CD287" s="2" t="inlineStr">
        <is>
          <t>comissária dos Assuntos Internos|
comissário dos Assuntos Internos|
membro da Comissão Europeia responsável pelos Assuntos Internos</t>
        </is>
      </c>
      <c r="CE287" s="2" t="inlineStr">
        <is>
          <t>3|
3|
3</t>
        </is>
      </c>
      <c r="CF287" s="2" t="inlineStr">
        <is>
          <t xml:space="preserve">|
|
</t>
        </is>
      </c>
      <c r="CG287" t="inlineStr">
        <is>
          <t>Membro da Comissão Europeia responsável pela pasta Asuntos Internos.</t>
        </is>
      </c>
      <c r="CH287" s="2" t="inlineStr">
        <is>
          <t>comisar pentru afaceri interne</t>
        </is>
      </c>
      <c r="CI287" s="2" t="inlineStr">
        <is>
          <t>3</t>
        </is>
      </c>
      <c r="CJ287" s="2" t="inlineStr">
        <is>
          <t/>
        </is>
      </c>
      <c r="CK287" t="inlineStr">
        <is>
          <t/>
        </is>
      </c>
      <c r="CL287" s="2" t="inlineStr">
        <is>
          <t>komisárka pre vnútorné záležitosti</t>
        </is>
      </c>
      <c r="CM287" s="2" t="inlineStr">
        <is>
          <t>3</t>
        </is>
      </c>
      <c r="CN287" s="2" t="inlineStr">
        <is>
          <t/>
        </is>
      </c>
      <c r="CO287" t="inlineStr">
        <is>
          <t>členka Európskej komisie zodpovedná za politiku v oblasti migrácie, azylu a vnútornej bezpečnosti</t>
        </is>
      </c>
      <c r="CP287" s="2" t="inlineStr">
        <is>
          <t>komisarka za notranje zadeve</t>
        </is>
      </c>
      <c r="CQ287" s="2" t="inlineStr">
        <is>
          <t>3</t>
        </is>
      </c>
      <c r="CR287" s="2" t="inlineStr">
        <is>
          <t/>
        </is>
      </c>
      <c r="CS287" t="inlineStr">
        <is>
          <t/>
        </is>
      </c>
      <c r="CT287" s="2" t="inlineStr">
        <is>
          <t>kommissionär med ansvar för inrikes frågor|
kommissionsledamot med ansvar för inrikes frågor</t>
        </is>
      </c>
      <c r="CU287" s="2" t="inlineStr">
        <is>
          <t>3|
3</t>
        </is>
      </c>
      <c r="CV287" s="2" t="inlineStr">
        <is>
          <t xml:space="preserve">|
</t>
        </is>
      </c>
      <c r="CW287" t="inlineStr">
        <is>
          <t/>
        </is>
      </c>
    </row>
    <row r="288">
      <c r="A288" s="1" t="str">
        <f>HYPERLINK("https://iate.europa.eu/entry/result/3566050/all", "3566050")</f>
        <v>3566050</v>
      </c>
      <c r="B288" t="inlineStr">
        <is>
          <t>POLITICS</t>
        </is>
      </c>
      <c r="C288" t="inlineStr">
        <is>
          <t>POLITICS|politics and public safety|public safety</t>
        </is>
      </c>
      <c r="D288" t="inlineStr">
        <is>
          <t>yes</t>
        </is>
      </c>
      <c r="E288" t="inlineStr">
        <is>
          <t/>
        </is>
      </c>
      <c r="F288" t="inlineStr">
        <is>
          <t/>
        </is>
      </c>
      <c r="G288" t="inlineStr">
        <is>
          <t/>
        </is>
      </c>
      <c r="H288" t="inlineStr">
        <is>
          <t/>
        </is>
      </c>
      <c r="I288" t="inlineStr">
        <is>
          <t/>
        </is>
      </c>
      <c r="J288" s="2" t="inlineStr">
        <is>
          <t>tým psovoda a psa|
psovod se psem</t>
        </is>
      </c>
      <c r="K288" s="2" t="inlineStr">
        <is>
          <t>3|
3</t>
        </is>
      </c>
      <c r="L288" s="2" t="inlineStr">
        <is>
          <t xml:space="preserve">|
</t>
        </is>
      </c>
      <c r="M288" t="inlineStr">
        <is>
          <t>tým, který je tvořen psovodem a psem a slouží k různým účelům, např. vyhledávání výbušnin, vyhledání
a záchraně osob, pátrání po pohřešovaných atd.</t>
        </is>
      </c>
      <c r="N288" t="inlineStr">
        <is>
          <t/>
        </is>
      </c>
      <c r="O288" t="inlineStr">
        <is>
          <t/>
        </is>
      </c>
      <c r="P288" t="inlineStr">
        <is>
          <t/>
        </is>
      </c>
      <c r="Q288" t="inlineStr">
        <is>
          <t/>
        </is>
      </c>
      <c r="R288" t="inlineStr">
        <is>
          <t/>
        </is>
      </c>
      <c r="S288" t="inlineStr">
        <is>
          <t/>
        </is>
      </c>
      <c r="T288" t="inlineStr">
        <is>
          <t/>
        </is>
      </c>
      <c r="U288" t="inlineStr">
        <is>
          <t/>
        </is>
      </c>
      <c r="V288" t="inlineStr">
        <is>
          <t/>
        </is>
      </c>
      <c r="W288" t="inlineStr">
        <is>
          <t/>
        </is>
      </c>
      <c r="X288" t="inlineStr">
        <is>
          <t/>
        </is>
      </c>
      <c r="Y288" t="inlineStr">
        <is>
          <t/>
        </is>
      </c>
      <c r="Z288" s="2" t="inlineStr">
        <is>
          <t>canine team</t>
        </is>
      </c>
      <c r="AA288" s="2" t="inlineStr">
        <is>
          <t>3</t>
        </is>
      </c>
      <c r="AB288" s="2" t="inlineStr">
        <is>
          <t/>
        </is>
      </c>
      <c r="AC288" t="inlineStr">
        <is>
          <t>a team of dogs specially trained for performing different tasks</t>
        </is>
      </c>
      <c r="AD288" t="inlineStr">
        <is>
          <t/>
        </is>
      </c>
      <c r="AE288" t="inlineStr">
        <is>
          <t/>
        </is>
      </c>
      <c r="AF288" t="inlineStr">
        <is>
          <t/>
        </is>
      </c>
      <c r="AG288" t="inlineStr">
        <is>
          <t/>
        </is>
      </c>
      <c r="AH288" t="inlineStr">
        <is>
          <t/>
        </is>
      </c>
      <c r="AI288" t="inlineStr">
        <is>
          <t/>
        </is>
      </c>
      <c r="AJ288" t="inlineStr">
        <is>
          <t/>
        </is>
      </c>
      <c r="AK288" t="inlineStr">
        <is>
          <t/>
        </is>
      </c>
      <c r="AL288" t="inlineStr">
        <is>
          <t/>
        </is>
      </c>
      <c r="AM288" t="inlineStr">
        <is>
          <t/>
        </is>
      </c>
      <c r="AN288" t="inlineStr">
        <is>
          <t/>
        </is>
      </c>
      <c r="AO288" t="inlineStr">
        <is>
          <t/>
        </is>
      </c>
      <c r="AP288" t="inlineStr">
        <is>
          <t/>
        </is>
      </c>
      <c r="AQ288" t="inlineStr">
        <is>
          <t/>
        </is>
      </c>
      <c r="AR288" t="inlineStr">
        <is>
          <t/>
        </is>
      </c>
      <c r="AS288" t="inlineStr">
        <is>
          <t/>
        </is>
      </c>
      <c r="AT288" t="inlineStr">
        <is>
          <t/>
        </is>
      </c>
      <c r="AU288" t="inlineStr">
        <is>
          <t/>
        </is>
      </c>
      <c r="AV288" t="inlineStr">
        <is>
          <t/>
        </is>
      </c>
      <c r="AW288" t="inlineStr">
        <is>
          <t/>
        </is>
      </c>
      <c r="AX288" t="inlineStr">
        <is>
          <t/>
        </is>
      </c>
      <c r="AY288" t="inlineStr">
        <is>
          <t/>
        </is>
      </c>
      <c r="AZ288" t="inlineStr">
        <is>
          <t/>
        </is>
      </c>
      <c r="BA288" t="inlineStr">
        <is>
          <t/>
        </is>
      </c>
      <c r="BB288" s="2" t="inlineStr">
        <is>
          <t>kutyás csapat</t>
        </is>
      </c>
      <c r="BC288" s="2" t="inlineStr">
        <is>
          <t>3</t>
        </is>
      </c>
      <c r="BD288" s="2" t="inlineStr">
        <is>
          <t/>
        </is>
      </c>
      <c r="BE288" t="inlineStr">
        <is>
          <t>különböző feladatok elvégzésére kiképzett kutyák csapata</t>
        </is>
      </c>
      <c r="BF288" t="inlineStr">
        <is>
          <t/>
        </is>
      </c>
      <c r="BG288" t="inlineStr">
        <is>
          <t/>
        </is>
      </c>
      <c r="BH288" t="inlineStr">
        <is>
          <t/>
        </is>
      </c>
      <c r="BI288" t="inlineStr">
        <is>
          <t/>
        </is>
      </c>
      <c r="BJ288" t="inlineStr">
        <is>
          <t/>
        </is>
      </c>
      <c r="BK288" t="inlineStr">
        <is>
          <t/>
        </is>
      </c>
      <c r="BL288" t="inlineStr">
        <is>
          <t/>
        </is>
      </c>
      <c r="BM288" t="inlineStr">
        <is>
          <t/>
        </is>
      </c>
      <c r="BN288" t="inlineStr">
        <is>
          <t/>
        </is>
      </c>
      <c r="BO288" t="inlineStr">
        <is>
          <t/>
        </is>
      </c>
      <c r="BP288" t="inlineStr">
        <is>
          <t/>
        </is>
      </c>
      <c r="BQ288" t="inlineStr">
        <is>
          <t/>
        </is>
      </c>
      <c r="BR288" t="inlineStr">
        <is>
          <t/>
        </is>
      </c>
      <c r="BS288" t="inlineStr">
        <is>
          <t/>
        </is>
      </c>
      <c r="BT288" t="inlineStr">
        <is>
          <t/>
        </is>
      </c>
      <c r="BU288" t="inlineStr">
        <is>
          <t/>
        </is>
      </c>
      <c r="BV288" t="inlineStr">
        <is>
          <t/>
        </is>
      </c>
      <c r="BW288" t="inlineStr">
        <is>
          <t/>
        </is>
      </c>
      <c r="BX288" t="inlineStr">
        <is>
          <t/>
        </is>
      </c>
      <c r="BY288" t="inlineStr">
        <is>
          <t/>
        </is>
      </c>
      <c r="BZ288" t="inlineStr">
        <is>
          <t/>
        </is>
      </c>
      <c r="CA288" t="inlineStr">
        <is>
          <t/>
        </is>
      </c>
      <c r="CB288" t="inlineStr">
        <is>
          <t/>
        </is>
      </c>
      <c r="CC288" t="inlineStr">
        <is>
          <t/>
        </is>
      </c>
      <c r="CD288" t="inlineStr">
        <is>
          <t/>
        </is>
      </c>
      <c r="CE288" t="inlineStr">
        <is>
          <t/>
        </is>
      </c>
      <c r="CF288" t="inlineStr">
        <is>
          <t/>
        </is>
      </c>
      <c r="CG288" t="inlineStr">
        <is>
          <t/>
        </is>
      </c>
      <c r="CH288" t="inlineStr">
        <is>
          <t/>
        </is>
      </c>
      <c r="CI288" t="inlineStr">
        <is>
          <t/>
        </is>
      </c>
      <c r="CJ288" t="inlineStr">
        <is>
          <t/>
        </is>
      </c>
      <c r="CK288" t="inlineStr">
        <is>
          <t/>
        </is>
      </c>
      <c r="CL288" t="inlineStr">
        <is>
          <t/>
        </is>
      </c>
      <c r="CM288" t="inlineStr">
        <is>
          <t/>
        </is>
      </c>
      <c r="CN288" t="inlineStr">
        <is>
          <t/>
        </is>
      </c>
      <c r="CO288" t="inlineStr">
        <is>
          <t/>
        </is>
      </c>
      <c r="CP288" t="inlineStr">
        <is>
          <t/>
        </is>
      </c>
      <c r="CQ288" t="inlineStr">
        <is>
          <t/>
        </is>
      </c>
      <c r="CR288" t="inlineStr">
        <is>
          <t/>
        </is>
      </c>
      <c r="CS288" t="inlineStr">
        <is>
          <t/>
        </is>
      </c>
      <c r="CT288" t="inlineStr">
        <is>
          <t/>
        </is>
      </c>
      <c r="CU288" t="inlineStr">
        <is>
          <t/>
        </is>
      </c>
      <c r="CV288" t="inlineStr">
        <is>
          <t/>
        </is>
      </c>
      <c r="CW288" t="inlineStr">
        <is>
          <t/>
        </is>
      </c>
    </row>
    <row r="289">
      <c r="A289" s="1" t="str">
        <f>HYPERLINK("https://iate.europa.eu/entry/result/3568649/all", "3568649")</f>
        <v>3568649</v>
      </c>
      <c r="B289" t="inlineStr">
        <is>
          <t>EDUCATION AND COMMUNICATIONS;SOCIAL QUESTIONS;POLITICS</t>
        </is>
      </c>
      <c r="C289" t="inlineStr">
        <is>
          <t>EDUCATION AND COMMUNICATIONS|information technology and data processing;SOCIAL QUESTIONS|migration;POLITICS|politics and public safety|public safety|public order|police checks|border control</t>
        </is>
      </c>
      <c r="D289" t="inlineStr">
        <is>
          <t>yes</t>
        </is>
      </c>
      <c r="E289" t="inlineStr">
        <is>
          <t/>
        </is>
      </c>
      <c r="F289" s="2" t="inlineStr">
        <is>
          <t>система за самообслужване</t>
        </is>
      </c>
      <c r="G289" s="2" t="inlineStr">
        <is>
          <t>3</t>
        </is>
      </c>
      <c r="H289" s="2" t="inlineStr">
        <is>
          <t/>
        </is>
      </c>
      <c r="I289" t="inlineStr">
        <is>
          <t>автоматизирана система, която извършва всички или някои от граничните проверки, които са приложими за дадено лице</t>
        </is>
      </c>
      <c r="J289" s="2" t="inlineStr">
        <is>
          <t>samoobslužný systém</t>
        </is>
      </c>
      <c r="K289" s="2" t="inlineStr">
        <is>
          <t>3</t>
        </is>
      </c>
      <c r="L289" s="2" t="inlineStr">
        <is>
          <t/>
        </is>
      </c>
      <c r="M289" t="inlineStr">
        <is>
          <t>automatizovaný systém, který provádí zcela nebo zčásti hraniční kontroly vztahující se na osoby a který lze použít za účelem předběžného zanesení údajů do 
&lt;i&gt;systému EES&lt;/i&gt; [ &lt;a href="/entry/result/2246748/all" id="ENTRY_TO_ENTRY_CONVERTER" target="_blank"&gt;IATE:2246748&lt;/a&gt; ]</t>
        </is>
      </c>
      <c r="N289" s="2" t="inlineStr">
        <is>
          <t>selvbetjeningssystem</t>
        </is>
      </c>
      <c r="O289" s="2" t="inlineStr">
        <is>
          <t>3</t>
        </is>
      </c>
      <c r="P289" s="2" t="inlineStr">
        <is>
          <t/>
        </is>
      </c>
      <c r="Q289" t="inlineStr">
        <is>
          <t>automatisk system, der gennemfører alle eller nogle af de ind- og udrejsekontroller, som finder anvendelse på en person</t>
        </is>
      </c>
      <c r="R289" s="2" t="inlineStr">
        <is>
          <t>Self-Service-System</t>
        </is>
      </c>
      <c r="S289" s="2" t="inlineStr">
        <is>
          <t>3</t>
        </is>
      </c>
      <c r="T289" s="2" t="inlineStr">
        <is>
          <t/>
        </is>
      </c>
      <c r="U289" t="inlineStr">
        <is>
          <t>automatisiertes
System, das alle oder einige der bei einer Person vorzunehmenden
Grenzübertrittskontrollen durchführt und zur Vorabeingabe von Daten in das
Einreise-/Ausreisesystem (EES) verwendet werden kann</t>
        </is>
      </c>
      <c r="V289" s="2" t="inlineStr">
        <is>
          <t>σύστημα αυτοεξυπηρέτησης</t>
        </is>
      </c>
      <c r="W289" s="2" t="inlineStr">
        <is>
          <t>3</t>
        </is>
      </c>
      <c r="X289" s="2" t="inlineStr">
        <is>
          <t/>
        </is>
      </c>
      <c r="Y289" t="inlineStr">
        <is>
          <t>αυτοματοποιημένο σύστημα για τη διενέργεια όλων ή μερικών από τους συνοριακούς ελέγχους από το ίδιο το ελεγχόμενο πρόσωπο</t>
        </is>
      </c>
      <c r="Z289" s="2" t="inlineStr">
        <is>
          <t>self-service system</t>
        </is>
      </c>
      <c r="AA289" s="2" t="inlineStr">
        <is>
          <t>3</t>
        </is>
      </c>
      <c r="AB289" s="2" t="inlineStr">
        <is>
          <t/>
        </is>
      </c>
      <c r="AC289" t="inlineStr">
        <is>
          <t>automated system which performs all or some of the border checks that are applicable to a person</t>
        </is>
      </c>
      <c r="AD289" s="2" t="inlineStr">
        <is>
          <t>sistema de autoservicio</t>
        </is>
      </c>
      <c r="AE289" s="2" t="inlineStr">
        <is>
          <t>3</t>
        </is>
      </c>
      <c r="AF289" s="2" t="inlineStr">
        <is>
          <t/>
        </is>
      </c>
      <c r="AG289" t="inlineStr">
        <is>
          <t>Sistema automatizado que realiza la totalidad o parte de las inspecciones fronterizas aplicables a una persona y que puede utilizarse para el prerregistro de datos en el Sistema de Entradas y Salidas [&lt;a href="https://iate.europa.eu/entry/result/2246748/es" target="_blank"&gt;2246748&lt;/a&gt;].</t>
        </is>
      </c>
      <c r="AH289" s="2" t="inlineStr">
        <is>
          <t>iseteenindussüsteem</t>
        </is>
      </c>
      <c r="AI289" s="2" t="inlineStr">
        <is>
          <t>3</t>
        </is>
      </c>
      <c r="AJ289" s="2" t="inlineStr">
        <is>
          <t/>
        </is>
      </c>
      <c r="AK289" t="inlineStr">
        <is>
          <t>automaatne süsteem, mis teeb kõik kontrollid või osa kontrolle, mida isiku suhtes piiril kohaldatakse</t>
        </is>
      </c>
      <c r="AL289" s="2" t="inlineStr">
        <is>
          <t>itsepalvelujärjestelmä</t>
        </is>
      </c>
      <c r="AM289" s="2" t="inlineStr">
        <is>
          <t>3</t>
        </is>
      </c>
      <c r="AN289" s="2" t="inlineStr">
        <is>
          <t/>
        </is>
      </c>
      <c r="AO289" t="inlineStr">
        <is>
          <t>automatisoitu järjestelmä, joka suorittaa kaikki henkilöön sovellettavat rajatarkastukset tai jotkin niistä ja jota voidaan käyttää tietojen esirekisteröimiseksi EES:ään</t>
        </is>
      </c>
      <c r="AP289" s="2" t="inlineStr">
        <is>
          <t>système en libre-service</t>
        </is>
      </c>
      <c r="AQ289" s="2" t="inlineStr">
        <is>
          <t>3</t>
        </is>
      </c>
      <c r="AR289" s="2" t="inlineStr">
        <is>
          <t/>
        </is>
      </c>
      <c r="AS289" t="inlineStr">
        <is>
          <t>système automatisé qui effectue tout ou partie des vérifications aux frontières auxquelles une personne est soumise</t>
        </is>
      </c>
      <c r="AT289" s="2" t="inlineStr">
        <is>
          <t>córas féinfhreastail</t>
        </is>
      </c>
      <c r="AU289" s="2" t="inlineStr">
        <is>
          <t>3</t>
        </is>
      </c>
      <c r="AV289" s="2" t="inlineStr">
        <is>
          <t/>
        </is>
      </c>
      <c r="AW289" t="inlineStr">
        <is>
          <t>córas uathoibrithe a dhéanann na seiceálacha teorann uile, nó cuid díobh, atá infheidhme maidir le duine</t>
        </is>
      </c>
      <c r="AX289" s="2" t="inlineStr">
        <is>
          <t>samoposlužni sustav</t>
        </is>
      </c>
      <c r="AY289" s="2" t="inlineStr">
        <is>
          <t>3</t>
        </is>
      </c>
      <c r="AZ289" s="2" t="inlineStr">
        <is>
          <t/>
        </is>
      </c>
      <c r="BA289" t="inlineStr">
        <is>
          <t>automatizirani sustav kojim se provode sve ili neke granične kontrole primjenjive na određenu osobu i koji se može upotrebljavati za prethodni unos podataka u EES</t>
        </is>
      </c>
      <c r="BB289" s="2" t="inlineStr">
        <is>
          <t>önkiszolgáló rendszer</t>
        </is>
      </c>
      <c r="BC289" s="2" t="inlineStr">
        <is>
          <t>3</t>
        </is>
      </c>
      <c r="BD289" s="2" t="inlineStr">
        <is>
          <t/>
        </is>
      </c>
      <c r="BE289" t="inlineStr">
        <is>
          <t>könnyített határátlépést lehetővé tevő, az ellenőrzések egy részét végző automatizált rendszer</t>
        </is>
      </c>
      <c r="BF289" s="2" t="inlineStr">
        <is>
          <t>sistema self-service</t>
        </is>
      </c>
      <c r="BG289" s="2" t="inlineStr">
        <is>
          <t>3</t>
        </is>
      </c>
      <c r="BH289" s="2" t="inlineStr">
        <is>
          <t/>
        </is>
      </c>
      <c r="BI289" t="inlineStr">
        <is>
          <t>sistema automatizzato che effettua tutte le verifiche di frontiera applicabili a una persona, o una parte di esse</t>
        </is>
      </c>
      <c r="BJ289" s="2" t="inlineStr">
        <is>
          <t>savitarnos sistema</t>
        </is>
      </c>
      <c r="BK289" s="2" t="inlineStr">
        <is>
          <t>3</t>
        </is>
      </c>
      <c r="BL289" s="2" t="inlineStr">
        <is>
          <t/>
        </is>
      </c>
      <c r="BM289" t="inlineStr">
        <is>
          <t>automatizuota sistema, atliekanti visus arba kai kuriuos
asmeniui taikytinus patikrinimus kertant sieną, kuri gali būti naudojama
išankstiniam duomenų registravimui AIS</t>
        </is>
      </c>
      <c r="BN289" s="2" t="inlineStr">
        <is>
          <t>pašapkalpošanās sistēma</t>
        </is>
      </c>
      <c r="BO289" s="2" t="inlineStr">
        <is>
          <t>3</t>
        </is>
      </c>
      <c r="BP289" s="2" t="inlineStr">
        <is>
          <t/>
        </is>
      </c>
      <c r="BQ289" t="inlineStr">
        <is>
          <t>automatizēta sistēma, kas veic visas vai dažas robežpārbaudes, kuras ir piemērojamas personai</t>
        </is>
      </c>
      <c r="BR289" s="2" t="inlineStr">
        <is>
          <t>sistema self-service</t>
        </is>
      </c>
      <c r="BS289" s="2" t="inlineStr">
        <is>
          <t>3</t>
        </is>
      </c>
      <c r="BT289" s="2" t="inlineStr">
        <is>
          <t/>
        </is>
      </c>
      <c r="BU289" t="inlineStr">
        <is>
          <t>sistema awtomatizzata li twettaq il-kontrolli kollha li jsiru fil-fruntieri, jew uħud minnhom, li jkunu applikabbli għal persuna</t>
        </is>
      </c>
      <c r="BV289" s="2" t="inlineStr">
        <is>
          <t>zelfbedieningssyteem</t>
        </is>
      </c>
      <c r="BW289" s="2" t="inlineStr">
        <is>
          <t>3</t>
        </is>
      </c>
      <c r="BX289" s="2" t="inlineStr">
        <is>
          <t/>
        </is>
      </c>
      <c r="BY289" t="inlineStr">
        <is>
          <t>geautomatiseerd systeem voor de gehele of gedeeltelijke uitvoering van de op een persoon toepasselijke grenscontroles dat kan worden gebruikt voor het vooraf registreren van gegevens in het EES</t>
        </is>
      </c>
      <c r="BZ289" s="2" t="inlineStr">
        <is>
          <t>system samoobsługi</t>
        </is>
      </c>
      <c r="CA289" s="2" t="inlineStr">
        <is>
          <t>3</t>
        </is>
      </c>
      <c r="CB289" s="2" t="inlineStr">
        <is>
          <t/>
        </is>
      </c>
      <c r="CC289" t="inlineStr">
        <is>
          <t>zautomatyzowany system, za pomocą którego dokonuje się całej lub częściowej odprawy granicznej mającej zastosowanie do danej osoby i który może być wykorzystywany w celu wstępnego rejestrowania danych w systemie wjazdu/wyjazdu</t>
        </is>
      </c>
      <c r="CD289" s="2" t="inlineStr">
        <is>
          <t>sistema de &lt;i&gt;self-service&lt;/i&gt;</t>
        </is>
      </c>
      <c r="CE289" s="2" t="inlineStr">
        <is>
          <t>3</t>
        </is>
      </c>
      <c r="CF289" s="2" t="inlineStr">
        <is>
          <t/>
        </is>
      </c>
      <c r="CG289" t="inlineStr">
        <is>
          <t>Sistema automatizado que realiza a totalidade ou parte dos controlos de fronteira aplicáveis a uma pessoa.</t>
        </is>
      </c>
      <c r="CH289" s="2" t="inlineStr">
        <is>
          <t>sistem de &lt;i&gt;self-service&lt;/i&gt;</t>
        </is>
      </c>
      <c r="CI289" s="2" t="inlineStr">
        <is>
          <t>3</t>
        </is>
      </c>
      <c r="CJ289" s="2" t="inlineStr">
        <is>
          <t/>
        </is>
      </c>
      <c r="CK289" t="inlineStr">
        <is>
          <t>sistem automatizat care efectuează toate sau o parte din verificările la frontiere aplicabile unei persoane</t>
        </is>
      </c>
      <c r="CL289" s="2" t="inlineStr">
        <is>
          <t>samoobslužný systém</t>
        </is>
      </c>
      <c r="CM289" s="2" t="inlineStr">
        <is>
          <t>3</t>
        </is>
      </c>
      <c r="CN289" s="2" t="inlineStr">
        <is>
          <t/>
        </is>
      </c>
      <c r="CO289" t="inlineStr">
        <is>
          <t>automatizovaný systém, ktorý vykonáva všetky alebo niektoré hraničné kontroly vzťahujúce sa na danú osobu a ktorý možno použiť na účely predbežného vkladania údajov do systému vstup/výstup</t>
        </is>
      </c>
      <c r="CP289" s="2" t="inlineStr">
        <is>
          <t>samopostrežni sistem</t>
        </is>
      </c>
      <c r="CQ289" s="2" t="inlineStr">
        <is>
          <t>3</t>
        </is>
      </c>
      <c r="CR289" s="2" t="inlineStr">
        <is>
          <t/>
        </is>
      </c>
      <c r="CS289" t="inlineStr">
        <is>
          <t>avtomatiziran sistem, ki v celoti ali delno opravlja mejno kontrolo, ki se izvaja za osebe, in se lahko uporabi za predhodni vpis podatkov v SVI [ &lt;a href="/entry/result/2246748/all" id="ENTRY_TO_ENTRY_CONVERTER" target="_blank"&gt;IATE:2246748&lt;/a&gt; ]</t>
        </is>
      </c>
      <c r="CT289" s="2" t="inlineStr">
        <is>
          <t>självbetjäningssystem</t>
        </is>
      </c>
      <c r="CU289" s="2" t="inlineStr">
        <is>
          <t>3</t>
        </is>
      </c>
      <c r="CV289" s="2" t="inlineStr">
        <is>
          <t/>
        </is>
      </c>
      <c r="CW289" t="inlineStr">
        <is>
          <t/>
        </is>
      </c>
    </row>
    <row r="290">
      <c r="A290" s="1" t="str">
        <f>HYPERLINK("https://iate.europa.eu/entry/result/3577312/all", "3577312")</f>
        <v>3577312</v>
      </c>
      <c r="B290" t="inlineStr">
        <is>
          <t>SOCIAL QUESTIONS</t>
        </is>
      </c>
      <c r="C290" t="inlineStr">
        <is>
          <t>SOCIAL QUESTIONS|migration</t>
        </is>
      </c>
      <c r="D290" t="inlineStr">
        <is>
          <t>yes</t>
        </is>
      </c>
      <c r="E290" t="inlineStr">
        <is>
          <t/>
        </is>
      </c>
      <c r="F290" s="2" t="inlineStr">
        <is>
          <t>централна система на ETIAS</t>
        </is>
      </c>
      <c r="G290" s="2" t="inlineStr">
        <is>
          <t>3</t>
        </is>
      </c>
      <c r="H290" s="2" t="inlineStr">
        <is>
          <t/>
        </is>
      </c>
      <c r="I290" t="inlineStr">
        <is>
          <t>система, която позволява въз основа на подадено заявление и проверка на допустимостта му да бъде създадено досие на заявлението в системата ETIAS и то да бъде автоматично обработено с цел откриване на евентуални съответствия с данни, налични в базите данни на ШИС, ВИС, СВИ, Евродак, Европол и SDTL и TDAWN на Интерпол</t>
        </is>
      </c>
      <c r="J290" s="2" t="inlineStr">
        <is>
          <t>ústřední systém ETIAS</t>
        </is>
      </c>
      <c r="K290" s="2" t="inlineStr">
        <is>
          <t>3</t>
        </is>
      </c>
      <c r="L290" s="2" t="inlineStr">
        <is>
          <t/>
        </is>
      </c>
      <c r="M290" t="inlineStr">
        <is>
          <t>systém, který na základě žádosti a po ověření přípustnosti této žádosti vytvoří soubor žádosti [ &lt;a href="/entry/result/3576729/all" id="ENTRY_TO_ENTRY_CONVERTER" target="_blank"&gt;IATE:3576729&lt;/a&gt; ] a automaticky jej zpracuje za účelem identifikace shody (shod) tím, že porovná příslušné údaje s údaji uvedenými v záznamu nebo souboru registrovaném v některém informačním systému nebo databázi EU (ústřední systém ETIAS, SIS, VIS, EES nebo Eurodac), s údaji Europolu nebo s databázemi Interpolu (SLTD nebo TDAWN)</t>
        </is>
      </c>
      <c r="N290" s="2" t="inlineStr">
        <is>
          <t>centralt ETIAS-system</t>
        </is>
      </c>
      <c r="O290" s="2" t="inlineStr">
        <is>
          <t>2</t>
        </is>
      </c>
      <c r="P290" s="2" t="inlineStr">
        <is>
          <t/>
        </is>
      </c>
      <c r="Q290" t="inlineStr">
        <is>
          <t>system, som på grundlag af en ansøgning om rejsetilladelse og efter kontrol af, at ansøgningen opfylder betingelserne for behandling, opretter en ansøgningsmappe og automatisk sammenligner ansøgningens oplysninger med oplysninger i selve systemet, SIS, ind- og udrejsesystemet, VIS, Eurodac, Europol og INTERPOL's databaser, og som ved mangel på hits udsteder en rejsetilladelse</t>
        </is>
      </c>
      <c r="R290" s="2" t="inlineStr">
        <is>
          <t>ETIAS-Zentralsystem</t>
        </is>
      </c>
      <c r="S290" s="2" t="inlineStr">
        <is>
          <t>3</t>
        </is>
      </c>
      <c r="T290" s="2" t="inlineStr">
        <is>
          <t/>
        </is>
      </c>
      <c r="U290" t="inlineStr">
        <is>
          <t>System, das auf Grundlage des Reiseantrags eines Drittstaatsangehörigen automatisch einen ETIAS-Antragsdatensatz &lt;a href="/entry/result/3576729/all" id="ENTRY_TO_ENTRY_CONVERTER" target="_blank"&gt;IATE:3576729&lt;/a&gt; erstellt, sobald der betreffende Reiseantrag für zulässig erklärt wurde</t>
        </is>
      </c>
      <c r="V290" s="2" t="inlineStr">
        <is>
          <t>κεντρικό σύστημα ETIAS</t>
        </is>
      </c>
      <c r="W290" s="2" t="inlineStr">
        <is>
          <t>3</t>
        </is>
      </c>
      <c r="X290" s="2" t="inlineStr">
        <is>
          <t/>
        </is>
      </c>
      <c r="Y290" t="inlineStr">
        <is>
          <t>σύστημα που, με βάση αίτηση στο ETIAS και μετά την επαλήθευση του παραδεκτού της αίτησης, δημιουργεί φάκελο αίτησης [ &lt;a href="/entry/result/3576729/all" id="ENTRY_TO_ENTRY_CONVERTER" target="_blank"&gt;IATE:3576729&lt;/a&gt; ] και την επεξεργάζεται αυτόματα για τον εντοπισμό θετικών αποτελεσμάτων αναζήτησης μέσω της αντιπαραβολής των σχετικών δεδομένων με τα δεδομένα που βρίσκονται σε αρχείο, φάκελο ή καταχώριση στο κεντρικό σύστημα ETIAS, το SIS, το Σύστημα Πληροφοριών για τις Θεωρήσεις (VIS), το Eurodac, την Ευρωπόλ ή στις βάσεις δεδομένων της Ιντερπόλ για κλαπέντα και απολεσθέντα ταξιδιωτικά έγγραφα (SLTD) ή για ταξιδιωτικά έγγραφα που συνδέονται με καταχωρίσεις (TDAWN).</t>
        </is>
      </c>
      <c r="Z290" s="2" t="inlineStr">
        <is>
          <t>ETIAS Central System</t>
        </is>
      </c>
      <c r="AA290" s="2" t="inlineStr">
        <is>
          <t>3</t>
        </is>
      </c>
      <c r="AB290" s="2" t="inlineStr">
        <is>
          <t/>
        </is>
      </c>
      <c r="AC290" t="inlineStr">
        <is>
          <t>system which, on the basis of an ETIAS application and after verification of admissibility of the application, creates an application file [ &lt;a href="/entry/result/3576729/all" id="ENTRY_TO_ENTRY_CONVERTER" target="_blank"&gt;IATE:3576729&lt;/a&gt; ] and automatically processes it to identify hit(s) by comparing the relevant data to the data present in a record, file or alert registered in the ETIAS Central System, SIS, EES, VIS, Eurodac, Europol data, Interpol SLTD and TDAWN databases</t>
        </is>
      </c>
      <c r="AD290" s="2" t="inlineStr">
        <is>
          <t>sistema central del SEIAV</t>
        </is>
      </c>
      <c r="AE290" s="2" t="inlineStr">
        <is>
          <t>3</t>
        </is>
      </c>
      <c r="AF290" s="2" t="inlineStr">
        <is>
          <t/>
        </is>
      </c>
      <c r="AG290" t="inlineStr">
        <is>
          <t>En el contexto del Sistema Europeo de Información y Autorización de Viajes (SEIAV), sistema que, a partir de una solicitud de autorización de viaje, genera y tramita automáticamente un expediente de solicitud, comparando los datos de este con los contenidos en su propia base de datos y en otras bases de datos pertinentes (SIS, SES, VIS, Eurodac, Europol, Interpol).</t>
        </is>
      </c>
      <c r="AH290" s="2" t="inlineStr">
        <is>
          <t>ETIASe kesksüsteem</t>
        </is>
      </c>
      <c r="AI290" s="2" t="inlineStr">
        <is>
          <t>3</t>
        </is>
      </c>
      <c r="AJ290" s="2" t="inlineStr">
        <is>
          <t/>
        </is>
      </c>
      <c r="AK290" t="inlineStr">
        <is>
          <t>süsteem, mille abil luuakse pärast reisiloataotluse vastuvõetavuse kontrollimist 
&lt;i&gt;taotlustoimik&lt;/i&gt; [ &lt;a href="/entry/result/3576729/all" id="ENTRY_TO_ENTRY_CONVERTER" target="_blank"&gt;IATE:3576729&lt;/a&gt; ] ning töödeldakse seda päringutabamuste saamiseks automaatselt, võrreldes taotluses esitatud andmeid andmetega, mis on registreeritud ELi infosüsteemi või andmebaasi (ETIASe kesksüsteem, SIS, VIS, riiki sisenemise ja riigist lahkumise süsteem või 
&lt;i&gt;Eurodac&lt;/i&gt; [ &lt;a href="/entry/result/870701/all" id="ENTRY_TO_ENTRY_CONVERTER" target="_blank"&gt;IATE:870701&lt;/a&gt; ]), Europoli andmete või Interpoli andmebaaside (
&lt;i&gt;SLTD&lt;/i&gt; [ &lt;a href="/entry/result/2232038/all" id="ENTRY_TO_ENTRY_CONVERTER" target="_blank"&gt;IATE:2232038&lt;/a&gt; ] või 
&lt;i&gt;TDAWN&lt;/i&gt; [ &lt;a href="/entry/result/3569456/all" id="ENTRY_TO_ENTRY_CONVERTER" target="_blank"&gt;IATE:3569456&lt;/a&gt; ]) kirjetes, failides või hoiatusteadetes</t>
        </is>
      </c>
      <c r="AL290" s="2" t="inlineStr">
        <is>
          <t>ETIAS-keskusjärjestelmä</t>
        </is>
      </c>
      <c r="AM290" s="2" t="inlineStr">
        <is>
          <t>3</t>
        </is>
      </c>
      <c r="AN290" s="2" t="inlineStr">
        <is>
          <t/>
        </is>
      </c>
      <c r="AO290" t="inlineStr">
        <is>
          <t>ETIAS-keskusjärjestelmän osa, jonka avulla luodaan hakemuksen hyväksymisen jälkeen automaattisesti hakemustiedosto ja annetaan sille hakemusnumero.</t>
        </is>
      </c>
      <c r="AP290" s="2" t="inlineStr">
        <is>
          <t>système central ETIAS</t>
        </is>
      </c>
      <c r="AQ290" s="2" t="inlineStr">
        <is>
          <t>3</t>
        </is>
      </c>
      <c r="AR290" s="2" t="inlineStr">
        <is>
          <t/>
        </is>
      </c>
      <c r="AS290" t="inlineStr">
        <is>
          <t>système destiné à traiter automatiquement les demandes d'autorisation de voyage dans le système européen d'information et d'autorisation concernant les voyages (ETIAS)</t>
        </is>
      </c>
      <c r="AT290" s="2" t="inlineStr">
        <is>
          <t>Lárchóras ETIAS</t>
        </is>
      </c>
      <c r="AU290" s="2" t="inlineStr">
        <is>
          <t>3</t>
        </is>
      </c>
      <c r="AV290" s="2" t="inlineStr">
        <is>
          <t/>
        </is>
      </c>
      <c r="AW290" t="inlineStr">
        <is>
          <t/>
        </is>
      </c>
      <c r="AX290" s="2" t="inlineStr">
        <is>
          <t>središnji sustav ETIAS-a</t>
        </is>
      </c>
      <c r="AY290" s="2" t="inlineStr">
        <is>
          <t>3</t>
        </is>
      </c>
      <c r="AZ290" s="2" t="inlineStr">
        <is>
          <t/>
        </is>
      </c>
      <c r="BA290" t="inlineStr">
        <is>
          <t>sustav koji na temelju zahtjeva u EITAS-u i nakon provjere prihvatljivosti zahtjeva generira dosje zahtjeva [ &lt;a href="/entry/result/3576729/all" id="ENTRY_TO_ENTRY_CONVERTER" target="_blank"&gt;IATE:3576729&lt;/a&gt; ] i automatski ga obrađuje kako bi se utvrdile podudarnosti uspoređujući relevantne podatke s podacima iz evidencije, dosjea ili upozorenja registriranoga u bazama podataka središnjeg sustava ETIASA-a, SIS-a, EES-a, VIS-a, Europola, SLTD-a, Eurodaca i Interpolova TDAWN-a</t>
        </is>
      </c>
      <c r="BB290" s="2" t="inlineStr">
        <is>
          <t>ETIAS központi rendszer|
központi rendszer</t>
        </is>
      </c>
      <c r="BC290" s="2" t="inlineStr">
        <is>
          <t>4|
4</t>
        </is>
      </c>
      <c r="BD290" s="2" t="inlineStr">
        <is>
          <t xml:space="preserve">|
</t>
        </is>
      </c>
      <c r="BE290" t="inlineStr">
        <is>
          <t>olyan rendszer, amely az Európai Utasinformációs és Engedélyezési Rendszerben (ETIAS) automatikusan feldolgozza az utazási engedély iránti kérelmeket</t>
        </is>
      </c>
      <c r="BF290" s="2" t="inlineStr">
        <is>
          <t>sistema centrale ETIAS</t>
        </is>
      </c>
      <c r="BG290" s="2" t="inlineStr">
        <is>
          <t>3</t>
        </is>
      </c>
      <c r="BH290" s="2" t="inlineStr">
        <is>
          <t/>
        </is>
      </c>
      <c r="BI290" t="inlineStr">
        <is>
          <t>in ambito ETIAS sistema che, una volta che sia stata verificata l'ammissibilità di una domanda di autorizzazione ai viaggi, crea un fascicolo di domanda [ &lt;a href="/entry/result/3576729/all" id="ENTRY_TO_ENTRY_CONVERTER" target="_blank"&gt;IATE:3576729&lt;/a&gt; ], le assegna un numero e la elabora comparando i dati che figurano nella domanda con quelli contenuti nella propria banca dati e in altre banche dati pertinenti (SIS, VIS, EES, Eurodac, Europol, Interpol)</t>
        </is>
      </c>
      <c r="BJ290" s="2" t="inlineStr">
        <is>
          <t>ETIAS centrinė sistema</t>
        </is>
      </c>
      <c r="BK290" s="2" t="inlineStr">
        <is>
          <t>3</t>
        </is>
      </c>
      <c r="BL290" s="2" t="inlineStr">
        <is>
          <t/>
        </is>
      </c>
      <c r="BM290" t="inlineStr">
        <is>
          <t>sistema, kurioje remiantis ETIAS prašymu ir patikrinus jo priimtinumą sukuriama prašymo byla (&lt;a href="/entry/result/3576729/all" id="ENTRY_TO_ENTRY_CONVERTER" target="_blank"&gt;IATE:3576729&lt;/a&gt; ), kuri automatiškai tvarkoma siekiant nustatyti galimas atitiktis, lyginant bylos duomenis su atitinkamais duomenimis, pateiktais įraše, byloje arba perspėjime, užregistruotuose ETIAS centrinėje sistemoje, SIS, Atvykimo ir išvykimo sistemoje (AIS), Vizų informacinėje sistemoje, Eurodac, Europolo duomenų bazėse, Interpolo pavogtų ir pamestų kelionės dokumentų duomenų bazėje ir Interpolo su pranešimais susijusių kelionės dokumentų duomenų bazėje (TDAWN)</t>
        </is>
      </c>
      <c r="BN290" s="2" t="inlineStr">
        <is>
          <t>&lt;i&gt;ETIAS&lt;/i&gt; centrālā sistēma</t>
        </is>
      </c>
      <c r="BO290" s="2" t="inlineStr">
        <is>
          <t>3</t>
        </is>
      </c>
      <c r="BP290" s="2" t="inlineStr">
        <is>
          <t/>
        </is>
      </c>
      <c r="BQ290" t="inlineStr">
        <is>
          <t>sistēma, kas ir daļa no 
&lt;i&gt;ETIAS&lt;/i&gt; informācijas sistēmas [ &lt;a href="/entry/result/3576728/all" id="ENTRY_TO_ENTRY_CONVERTER" target="_blank"&gt;IATE:3576728&lt;/a&gt; ] un kura, pamatojoties uz 
&lt;i&gt;ETIAS&lt;/i&gt; pieteikumu, izveido pieteikuma datni [ &lt;a href="/entry/result/3576729/all" id="ENTRY_TO_ENTRY_CONVERTER" target="_blank"&gt;IATE:3576729&lt;/a&gt; ] un to automātiski apstrādā</t>
        </is>
      </c>
      <c r="BR290" s="2" t="inlineStr">
        <is>
          <t>Sistema Ċentrali tal-ETIAS</t>
        </is>
      </c>
      <c r="BS290" s="2" t="inlineStr">
        <is>
          <t>3</t>
        </is>
      </c>
      <c r="BT290" s="2" t="inlineStr">
        <is>
          <t/>
        </is>
      </c>
      <c r="BU290" t="inlineStr">
        <is>
          <t>sistema li, abbażi ta' applikazzjoni u wara li tiġi vverifikata l-ammissibbiltà tal-applikazzjoni, toħloq fajl ta' applikazzjoni [ &lt;a href="/entry/result/3576729/all" id="ENTRY_TO_ENTRY_CONVERTER" target="_blank"&gt;IATE:3576729&lt;/a&gt; ] u tipproċessah awtomatikament biex jiġu identifikati hits [ &lt;a href="/entry/result/3573006/all" id="ENTRY_TO_ENTRY_CONVERTER" target="_blank"&gt;IATE:3573006&lt;/a&gt; ] billi tqabbel id-data rilevanti u d-data li tinsab fir-rekords, fil-fajl jew fl-allerti rreġistrati fis-Sistema Ċentrali tal-ETIAS, is-SIS, l-EES, il-VIS, l-Eurodac, id-data tal-Europol, l-SLTD tal-Interpol u t-TDAWN tal-Interpol</t>
        </is>
      </c>
      <c r="BV290" s="2" t="inlineStr">
        <is>
          <t>centraal Etias-systeem</t>
        </is>
      </c>
      <c r="BW290" s="2" t="inlineStr">
        <is>
          <t>3</t>
        </is>
      </c>
      <c r="BX290" s="2" t="inlineStr">
        <is>
          <t/>
        </is>
      </c>
      <c r="BY290" t="inlineStr">
        <is>
          <t>systeem dat, op basis van een Etias-aanvraag en na verificatie van de ontvankelijkheid van de aanvraag, automatisch een aanvraagdossier [ &lt;a href="/entry/result/3576729/all" id="ENTRY_TO_ENTRY_CONVERTER" target="_blank"&gt;IATE:3576729&lt;/a&gt; ] aanmaakt en dit automatisch verwerkt om hits vast te stellen door vergelijking van de desbetreffende gegevens met de gegevens in een notitie, dossier of signalering in het centrale Etias-systeem, SIS, het EES, VIS, Eurodac, de Europol-gegevens, en de Interpol-databanken SLTD en TDAWN</t>
        </is>
      </c>
      <c r="BZ290" s="2" t="inlineStr">
        <is>
          <t>system centralny ETIAS</t>
        </is>
      </c>
      <c r="CA290" s="2" t="inlineStr">
        <is>
          <t>3</t>
        </is>
      </c>
      <c r="CB290" s="2" t="inlineStr">
        <is>
          <t/>
        </is>
      </c>
      <c r="CC290" t="inlineStr">
        <is>
          <t>element 
&lt;b&gt;systemu informacyjnego ETIAS&lt;/b&gt; ( &lt;a href="/entry/result/3576728/all" id="ENTRY_TO_ENTRY_CONVERTER" target="_blank"&gt;IATE:3576728&lt;/a&gt; ), w którym odbywa się przetwarzanie wniosków o 
&lt;b&gt;zezwolenie na podróż&lt;/b&gt; ( &lt;a href="/entry/result/3576411/all" id="ENTRY_TO_ENTRY_CONVERTER" target="_blank"&gt;IATE:3576411&lt;/a&gt; ) (m.in. poprzez porównanie treści wniosku z danymi znajdującymi się ETIAS, SIS, EES, VIS, Eurodac, danych Europolu i bazach Interpolu, SLTD oraz TDAWN)</t>
        </is>
      </c>
      <c r="CD290" s="2" t="inlineStr">
        <is>
          <t>sistema central ETIAS</t>
        </is>
      </c>
      <c r="CE290" s="2" t="inlineStr">
        <is>
          <t>3</t>
        </is>
      </c>
      <c r="CF290" s="2" t="inlineStr">
        <is>
          <t/>
        </is>
      </c>
      <c r="CG290" t="inlineStr">
        <is>
          <t>No âmbito do 
&lt;b&gt;Sistema Europeu de Informação e Autorização de Viagem&lt;/b&gt; [ &lt;a href="/entry/result/3568915/all" id="ENTRY_TO_ENTRY_CONVERTER" target="_blank"&gt;IATE:3568915&lt;/a&gt; ], sistema que, com base num pedido de viagem e após verificação da sua admissibilidade, cria e trata automaticamente um 
&lt;b&gt;processo de pedido&lt;/b&gt; [ &lt;a href="/entry/result/3576729/all" id="ENTRY_TO_ENTRY_CONVERTER" target="_blank"&gt;IATE:3576729&lt;/a&gt; ] com vista a identificar 
&lt;b&gt;respostas positivas/acertos&lt;/b&gt; [ &lt;a href="/entry/result/874827/all" id="ENTRY_TO_ENTRY_CONVERTER" target="_blank"&gt;IATE:874827&lt;/a&gt; ] comparando os dados pertinentes com os dados constantes de um registo, processo ou indicação registados no sistema central ETIAS, no SIS, no SES, no VIS, no Eurodac, com os dados da Europol e com as bases de dados SLTD e TDAWN da Interpol.</t>
        </is>
      </c>
      <c r="CH290" s="2" t="inlineStr">
        <is>
          <t>sistemul central al ETIAS</t>
        </is>
      </c>
      <c r="CI290" s="2" t="inlineStr">
        <is>
          <t>3</t>
        </is>
      </c>
      <c r="CJ290" s="2" t="inlineStr">
        <is>
          <t/>
        </is>
      </c>
      <c r="CK290" t="inlineStr">
        <is>
          <t/>
        </is>
      </c>
      <c r="CL290" s="2" t="inlineStr">
        <is>
          <t>centrálny systém ETIAS</t>
        </is>
      </c>
      <c r="CM290" s="2" t="inlineStr">
        <is>
          <t>3</t>
        </is>
      </c>
      <c r="CN290" s="2" t="inlineStr">
        <is>
          <t/>
        </is>
      </c>
      <c r="CO290" t="inlineStr">
        <is>
          <t>systém, ktorý na základe žiadosti vytvorí po overení jej prípustnosti súbor žiadosti a automaticky ho spracuje v záujme zistenia pozitívnej lustrácie či pozitívnych lustrácií, pričom príslušné údaje porovná s údajmi v zázname, súbore alebo zápise vedenom v centrálnom systéme ETIAS, SIS, systéme EES, systéme VIS, systéme Eurodac, s údajmi Europolu a databázami Interpolu SLTD a TDAWN</t>
        </is>
      </c>
      <c r="CP290" s="2" t="inlineStr">
        <is>
          <t>centralni sistem ETIAS</t>
        </is>
      </c>
      <c r="CQ290" s="2" t="inlineStr">
        <is>
          <t>3</t>
        </is>
      </c>
      <c r="CR290" s="2" t="inlineStr">
        <is>
          <t/>
        </is>
      </c>
      <c r="CS290" t="inlineStr">
        <is>
          <t>del informacijskega sistema ETIAS, ki ob dopustnosti prošnje avtomatično oblikuje dosje prosilca in ga avtomatično obdela, da najde enega oziroma več zadetkov, pri čemer primerja ustrezne podatke s podatki v evidenci, dosjeju ali razpisu ukrepa v centralnem sistemu ETIAS, SIS, SVI, VIS, Eurodacu, med podatki Europola in v Interpolovih podatkovnih zbirkah SLTD ter TDAWN</t>
        </is>
      </c>
      <c r="CT290" s="2" t="inlineStr">
        <is>
          <t>Etias centrala system</t>
        </is>
      </c>
      <c r="CU290" s="2" t="inlineStr">
        <is>
          <t>3</t>
        </is>
      </c>
      <c r="CV290" s="2" t="inlineStr">
        <is>
          <t/>
        </is>
      </c>
      <c r="CW290" t="inlineStr">
        <is>
          <t/>
        </is>
      </c>
    </row>
    <row r="291">
      <c r="A291" s="1" t="str">
        <f>HYPERLINK("https://iate.europa.eu/entry/result/3576726/all", "3576726")</f>
        <v>3576726</v>
      </c>
      <c r="B291" t="inlineStr">
        <is>
          <t>EUROPEAN UNION;SOCIAL QUESTIONS</t>
        </is>
      </c>
      <c r="C291" t="inlineStr">
        <is>
          <t>EUROPEAN UNION;SOCIAL QUESTIONS|migration</t>
        </is>
      </c>
      <c r="D291" t="inlineStr">
        <is>
          <t>yes</t>
        </is>
      </c>
      <c r="E291" t="inlineStr">
        <is>
          <t/>
        </is>
      </c>
      <c r="F291" s="2" t="inlineStr">
        <is>
          <t>правила на ETIAS за проверките</t>
        </is>
      </c>
      <c r="G291" s="2" t="inlineStr">
        <is>
          <t>3</t>
        </is>
      </c>
      <c r="H291" s="2" t="inlineStr">
        <is>
          <t/>
        </is>
      </c>
      <c r="I291" t="inlineStr">
        <is>
          <t>алгоритъм, позволяващ профилиране чрез сравнение с данните, записани в досието на заявлението за разрешение за пътуване в централната система на ETIAS, и със специфични показатели за риска, установени от централното звено на ETIAS, които сочат към риск за сигурността, риск от незаконна имиграция или висок епидемичен риск</t>
        </is>
      </c>
      <c r="J291" s="2" t="inlineStr">
        <is>
          <t>prověřovací pravidla ETIAS</t>
        </is>
      </c>
      <c r="K291" s="2" t="inlineStr">
        <is>
          <t>2</t>
        </is>
      </c>
      <c r="L291" s="2" t="inlineStr">
        <is>
          <t/>
        </is>
      </c>
      <c r="M291" t="inlineStr">
        <is>
          <t>jasně vymezená pravidla v rámci ústředního systému ETIAS využívaná k posouzení souborů žádosti ETIAS a sestávající z algoritmu umožňujícího srovnání údajů zaznamenaných v souboru žádosti v ústředním systému ETIAS se specifickými rizikovými ukazateli, které naznačují rizika s ohledem na nedovolené přistěhovalectví, bezpečnost nebo veřejné zdraví</t>
        </is>
      </c>
      <c r="N291" s="2" t="inlineStr">
        <is>
          <t>ETIAS-screeningregler</t>
        </is>
      </c>
      <c r="O291" s="2" t="inlineStr">
        <is>
          <t>4</t>
        </is>
      </c>
      <c r="P291" s="2" t="inlineStr">
        <is>
          <t/>
        </is>
      </c>
      <c r="Q291" t="inlineStr">
        <is>
          <t>regler i det centrale ETIAS-system, som anvendes til analyse af en ansøgning ved hjælp af en algoritme, der muliggør profilering gennem sammenligning af ansøgningens oplysninger med specifikke risikoindikatorer, der tyder på en risiko for sikkerheden, for ulovlig indvandring eller for epidemi</t>
        </is>
      </c>
      <c r="R291" s="2" t="inlineStr">
        <is>
          <t>ETIAS-Überprüfungsregeln</t>
        </is>
      </c>
      <c r="S291" s="2" t="inlineStr">
        <is>
          <t>3</t>
        </is>
      </c>
      <c r="T291" s="2" t="inlineStr">
        <is>
          <t/>
        </is>
      </c>
      <c r="U291" t="inlineStr">
        <is>
          <t>Algorithmus, der den Abgleich der in einem Antragsdatensatz des ETIAS-Zentralsystems &lt;a href="/entry/result/3577312/all" id="ENTRY_TO_ENTRY_CONVERTER" target="_blank"&gt;IATE:3577312&lt;/a&gt; gespeicherten Daten mit spezifischen Risikoindikatoren ermöglicht, die auf ein Risiko für die Sicherheit, ein Risiko der illegalen Einwanderung oder ein hohes Epidemierisiko hindeuten</t>
        </is>
      </c>
      <c r="V291" s="2" t="inlineStr">
        <is>
          <t>κανόνες διαλογής ETIAS</t>
        </is>
      </c>
      <c r="W291" s="2" t="inlineStr">
        <is>
          <t>3</t>
        </is>
      </c>
      <c r="X291" s="2" t="inlineStr">
        <is>
          <t/>
        </is>
      </c>
      <c r="Y291" t="inlineStr">
        <is>
          <t>κανόνες του συστήματος ETIAS που χρησιμοποιούνται για την ανάλυση φακέλων αιτήσεων και συνίστανται σε αλγόριθμο που καθιστά δυνατή την κατάρτιση προφίλ μέσω της σύγκρισης μεταξύ των δεδομένων που έχουν καταγραφεί στον φάκελο αίτησης και των συγκεκριμένων δεικτών κινδύνου που αφορούν κίνδυνο για την ασφάλεια, κίνδυνο παράνομης μετανάστευσης ή υψηλό επιδημικό κίνδυνο.</t>
        </is>
      </c>
      <c r="Z291" s="2" t="inlineStr">
        <is>
          <t>ETIAS screening rules|
European Travel Information and Authorisation System screening rules</t>
        </is>
      </c>
      <c r="AA291" s="2" t="inlineStr">
        <is>
          <t>3|
1</t>
        </is>
      </c>
      <c r="AB291" s="2" t="inlineStr">
        <is>
          <t xml:space="preserve">|
</t>
        </is>
      </c>
      <c r="AC291" t="inlineStr">
        <is>
          <t>rules within the ETIAS Central System that are used to analyse ETIAS application files and consist of an algorithm enabling profiling through the comparison of the data recorded in an application file with specific risk indicators pointing to security, illegal migration or high epidemic risks</t>
        </is>
      </c>
      <c r="AD291" s="2" t="inlineStr">
        <is>
          <t>normas de detección sistemática del SEIAV</t>
        </is>
      </c>
      <c r="AE291" s="2" t="inlineStr">
        <is>
          <t>3</t>
        </is>
      </c>
      <c r="AF291" s="2" t="inlineStr">
        <is>
          <t/>
        </is>
      </c>
      <c r="AG291" t="inlineStr">
        <is>
          <t>En el contexto del Sistema Europeo de Información y Autorización de Viajes (SEIAV), normas plasmadas en un algoritmo cuya finalidad es permitir la elaboración de perfiles mediante la comparación de los datos registrados en un expediente de solicitud del sistema central del SEIAV con los indicadores de riesgo específicos sobre seguridad, inmigración ilegal o riesgo elevado de epidemia establecidos por la unidad central del SEIAV.
&lt;p&gt;Deben estar registradas en el sistema central del SEIAV, y se emplearán para evaluar los expedientes de solicitud del sistema central del SEIAV.&lt;/p&gt;</t>
        </is>
      </c>
      <c r="AH291" s="2" t="inlineStr">
        <is>
          <t>ETIASe taustakontrollireeglid</t>
        </is>
      </c>
      <c r="AI291" s="2" t="inlineStr">
        <is>
          <t>3</t>
        </is>
      </c>
      <c r="AJ291" s="2" t="inlineStr">
        <is>
          <t/>
        </is>
      </c>
      <c r="AK291" t="inlineStr">
        <is>
          <t>ETIASe kesksüsteemis registreeritud reeglid, mis on algoritm, mille abil saab teha 
&lt;i&gt;profiilianalüüsi&lt;/i&gt; [ &lt;a href="/entry/result/3566805/all" id="ENTRY_TO_ENTRY_CONVERTER" target="_blank"&gt;IATE:3566805&lt;/a&gt; ], võrreldes ETIASe kesksüsteemi taotlustoimikus salvestatud andmeid konkreetsete ETIASe kesküksuse koostatud ohunäitajatega, mis osutavad julgeoleku-, ebaseadusliku sisserände või suurele epideemiaohule</t>
        </is>
      </c>
      <c r="AL291" s="2" t="inlineStr">
        <is>
          <t>ETIAS-seulontasäännöt</t>
        </is>
      </c>
      <c r="AM291" s="2" t="inlineStr">
        <is>
          <t>3</t>
        </is>
      </c>
      <c r="AN291" s="2" t="inlineStr">
        <is>
          <t/>
        </is>
      </c>
      <c r="AO291" t="inlineStr">
        <is>
          <t>Algoritmi, joka mahdollistaa profiloinnin vertaamalla ETIAS-keskusjärjestelmässä olevaan hakemustiedostoon tallennettuja tietoja ETIAS-keskusyksikön vahvistamiin turvallisuusriskiä, laittoman maahanmuuton riskiä ja suurta epidemiariskiä koskeviin erityisiin riski-indikaattoreihin.</t>
        </is>
      </c>
      <c r="AP291" s="2" t="inlineStr">
        <is>
          <t>règles d'examen ETIAS</t>
        </is>
      </c>
      <c r="AQ291" s="2" t="inlineStr">
        <is>
          <t>3</t>
        </is>
      </c>
      <c r="AR291" s="2" t="inlineStr">
        <is>
          <t/>
        </is>
      </c>
      <c r="AS291" t="inlineStr">
        <is>
          <t>règles enregistrées dans le système central ETIAS qui se présentent sous la forme d'un algorithme permettant de comparer les données enregistrées dans un dossier de demande du système central ETIAS aux indicateurs de risques spécifiques en matière d’immigration irrégulière, de sécurité ou de santé publique</t>
        </is>
      </c>
      <c r="AT291" s="2" t="inlineStr">
        <is>
          <t>rialacha ETIAS maidir le scagadh</t>
        </is>
      </c>
      <c r="AU291" s="2" t="inlineStr">
        <is>
          <t>3</t>
        </is>
      </c>
      <c r="AV291" s="2" t="inlineStr">
        <is>
          <t/>
        </is>
      </c>
      <c r="AW291" t="inlineStr">
        <is>
          <t/>
        </is>
      </c>
      <c r="AX291" s="2" t="inlineStr">
        <is>
          <t>ETIAS-ova pravila o provjerama</t>
        </is>
      </c>
      <c r="AY291" s="2" t="inlineStr">
        <is>
          <t>3</t>
        </is>
      </c>
      <c r="AZ291" s="2" t="inlineStr">
        <is>
          <t/>
        </is>
      </c>
      <c r="BA291" t="inlineStr">
        <is>
          <t>pravila u okviru središnjeg sustava ETIAS-a koja služe za provjeru spisa zahtjeva, a sastoje se od algoritma kojim se omogućuje usporedba podataka unesenih u spis zahtjeva i posebnih pokazatelja rizika koji upućuju na rizik od nezakonite migracije, prijetnju sigurnosti ili prijetnju javnom zdravlju</t>
        </is>
      </c>
      <c r="BB291" s="2" t="inlineStr">
        <is>
          <t>ETIAS vizsgálati szabályok</t>
        </is>
      </c>
      <c r="BC291" s="2" t="inlineStr">
        <is>
          <t>4</t>
        </is>
      </c>
      <c r="BD291" s="2" t="inlineStr">
        <is>
          <t/>
        </is>
      </c>
      <c r="BE291" t="inlineStr">
        <is>
          <t>az ETIAS központi rendszerében [ &lt;a href="/entry/result/3577312/all" id="ENTRY_TO_ENTRY_CONVERTER" target="_blank"&gt;IATE:3577312&lt;/a&gt; ] egyértelműen rögzített szabályok, amelyek a kérelemfájl elemzéséhez használatosak és olyan algoritmust alkotnak, amely lehetővé teszi a kérelemfájlban rögzített adatoknak és a biztonsági, az illegális bevándorlással kapcsolatos, illetve a magas szintű járványügyi kockázatra utaló specifikus kockázati mutatóknak az összehasonlítását</t>
        </is>
      </c>
      <c r="BF291" s="2" t="inlineStr">
        <is>
          <t>regole di esame ETIAS</t>
        </is>
      </c>
      <c r="BG291" s="2" t="inlineStr">
        <is>
          <t>3</t>
        </is>
      </c>
      <c r="BH291" s="2" t="inlineStr">
        <is>
          <t/>
        </is>
      </c>
      <c r="BI291" t="inlineStr">
        <is>
          <t>regole utilizzate per analizzare il fascicolo di domanda consistenti in un algoritmo che permette la profilazione, mediante il confronto dei dati registrati in un fascicolo di domanda del sistema centrale ETIAS con indicatori di rischio specifici stabiliti dall’unità centrale ETIAS relativi ai rischi per la sicurezza, di immigrazione illegale o all’alto rischio epidemico</t>
        </is>
      </c>
      <c r="BJ291" s="2" t="inlineStr">
        <is>
          <t>ETIAS patikros taisyklės</t>
        </is>
      </c>
      <c r="BK291" s="2" t="inlineStr">
        <is>
          <t>3</t>
        </is>
      </c>
      <c r="BL291" s="2" t="inlineStr">
        <is>
          <t/>
        </is>
      </c>
      <c r="BM291" t="inlineStr">
        <is>
          <t>ETIAS centrinės sistemos taisyklės, taikomos nagrinėjant ETIAS prašymų bylas, tai - algoritmas, kurį taikant galima atlikti profiliavimą lyginant prašymų byloje užregistruotus duomenis ir konkrečios rizikos rodiklius, atitinkančius nustatytą saugumo, nelegalios imigracijos riziką arba didelę epidemijos riziką</t>
        </is>
      </c>
      <c r="BN291" s="2" t="inlineStr">
        <is>
          <t>&lt;i&gt;ETIAS&lt;/i&gt; pārbaudes noteikumi</t>
        </is>
      </c>
      <c r="BO291" s="2" t="inlineStr">
        <is>
          <t>3</t>
        </is>
      </c>
      <c r="BP291" s="2" t="inlineStr">
        <is>
          <t/>
        </is>
      </c>
      <c r="BQ291" t="inlineStr">
        <is>
          <t>algoritms, kas ļauj veikt profilēšanu, salīdzinot 
&lt;i&gt;ETIAS&lt;/i&gt; centrālās sistēmas pieteikuma datnē reģistrētos datus ar konkrētiem riska rādītājiem, kuri liecina par drošības, nelikumīgas imigrācijas vai augstiem epidēmijas riskiem</t>
        </is>
      </c>
      <c r="BR291" s="2" t="inlineStr">
        <is>
          <t>regoli tal-iskrinjar tal-ETIAS</t>
        </is>
      </c>
      <c r="BS291" s="2" t="inlineStr">
        <is>
          <t>3</t>
        </is>
      </c>
      <c r="BT291" s="2" t="inlineStr">
        <is>
          <t/>
        </is>
      </c>
      <c r="BU291" t="inlineStr">
        <is>
          <t>regoli definiti b'mod ċar fi ħdan is-Sistema Ċentrali tal-ETIAS li jintużaw għall-valutazzjoni tal-fajls tal-applikazzjonijiet tal-ETIAS. Jikkonsistu minn algoritmu li jqabbel id-data rrekordjata fil-fajl tal-applikazzjoni tal-ETIAS, u indikaturi speċifiċi ta’ riskju li jindikaw riskji għas-sigurtà, riskji ta' migrazzjoni illegali jew riskji għolja ta' epidemija</t>
        </is>
      </c>
      <c r="BV291" s="2" t="inlineStr">
        <is>
          <t>Etias-screeningregels</t>
        </is>
      </c>
      <c r="BW291" s="2" t="inlineStr">
        <is>
          <t>3</t>
        </is>
      </c>
      <c r="BX291" s="2" t="inlineStr">
        <is>
          <t/>
        </is>
      </c>
      <c r="BY291" t="inlineStr">
        <is>
          <t>in het centrale Etias-systeem geregistreerde regels die worden gebruikt voor het analyseren van Etias-aanvraagdossiers en bestaan uit een algoritme waarmee profilering mogelijk is door vergelijking van de in het aanvraagdossier geregistreerde gegevens met specifieke risico-indicatoren voor vooraf bepaalde veiligheidsrisico’s, risico’s op het gebied van illegale immigratie of hoge epidemiologische risico’s</t>
        </is>
      </c>
      <c r="BZ291" s="2" t="inlineStr">
        <is>
          <t>reguły kontroli przesiewowej ETIAS</t>
        </is>
      </c>
      <c r="CA291" s="2" t="inlineStr">
        <is>
          <t>3</t>
        </is>
      </c>
      <c r="CB291" s="2" t="inlineStr">
        <is>
          <t/>
        </is>
      </c>
      <c r="CC291" t="inlineStr">
        <is>
          <t/>
        </is>
      </c>
      <c r="CD291" s="2" t="inlineStr">
        <is>
          <t>regras de verificação ETIAS</t>
        </is>
      </c>
      <c r="CE291" s="2" t="inlineStr">
        <is>
          <t>2</t>
        </is>
      </c>
      <c r="CF291" s="2" t="inlineStr">
        <is>
          <t/>
        </is>
      </c>
      <c r="CG291" t="inlineStr">
        <is>
          <t>Regras registadas no sistema central ETIAS que se apresentam sob a forma de um algoritmo que permite comparar dados registados num processo de pedido do sistema central ETIAS com os indicadores de risco específicos de segurança ou de imigração ilegal, ou um elevado risco de epidemia.</t>
        </is>
      </c>
      <c r="CH291" s="2" t="inlineStr">
        <is>
          <t>reguli de verificare ale ETIAS</t>
        </is>
      </c>
      <c r="CI291" s="2" t="inlineStr">
        <is>
          <t>3</t>
        </is>
      </c>
      <c r="CJ291" s="2" t="inlineStr">
        <is>
          <t/>
        </is>
      </c>
      <c r="CK291" t="inlineStr">
        <is>
          <t/>
        </is>
      </c>
      <c r="CL291" s="2" t="inlineStr">
        <is>
          <t>pravidlá systému ETIAS pre preverovanie|
pravidlá ETIAS pre preverovanie</t>
        </is>
      </c>
      <c r="CM291" s="2" t="inlineStr">
        <is>
          <t>3|
3</t>
        </is>
      </c>
      <c r="CN291" s="2" t="inlineStr">
        <is>
          <t xml:space="preserve">|
</t>
        </is>
      </c>
      <c r="CO291" t="inlineStr">
        <is>
          <t/>
        </is>
      </c>
      <c r="CP291" s="2" t="inlineStr">
        <is>
          <t>pravila ETIAS za varnostno preverjanje</t>
        </is>
      </c>
      <c r="CQ291" s="2" t="inlineStr">
        <is>
          <t>3</t>
        </is>
      </c>
      <c r="CR291" s="2" t="inlineStr">
        <is>
          <t/>
        </is>
      </c>
      <c r="CS291" t="inlineStr">
        <is>
          <t>algoritem, ki omogoča oblikovanje profilov s primerjavo podatkov, zabeleženih v dosjeju prosilca v centralnem sistemu ETIAS, s specifičnimi kazalniki tveganja, ki jih določi centralna enota ETIAS in ki kažejo na tveganja za varnost in nezakonito priseljevanje oziroma visoka tveganja za epidemijo</t>
        </is>
      </c>
      <c r="CT291" s="2" t="inlineStr">
        <is>
          <t>Etias sökregler</t>
        </is>
      </c>
      <c r="CU291" s="2" t="inlineStr">
        <is>
          <t>3</t>
        </is>
      </c>
      <c r="CV291" s="2" t="inlineStr">
        <is>
          <t/>
        </is>
      </c>
      <c r="CW291" t="inlineStr">
        <is>
          <t>en algoritm som möjliggör profilering genom en jämförelse av de registrerade uppgifterna i en ansökningsakt i Etias centrala system med särskilda riskindikatorer fastställda av Etias centralenhet som tyder på säkerhetsrisker, risk för olaglig invandring eller höga epidemirisker</t>
        </is>
      </c>
    </row>
    <row r="292">
      <c r="A292" s="1" t="str">
        <f>HYPERLINK("https://iate.europa.eu/entry/result/3576339/all", "3576339")</f>
        <v>3576339</v>
      </c>
      <c r="B292" t="inlineStr">
        <is>
          <t>EUROPEAN UNION;SOCIAL QUESTIONS</t>
        </is>
      </c>
      <c r="C292" t="inlineStr">
        <is>
          <t>EUROPEAN UNION;SOCIAL QUESTIONS|migration</t>
        </is>
      </c>
      <c r="D292" t="inlineStr">
        <is>
          <t>yes</t>
        </is>
      </c>
      <c r="E292" t="inlineStr">
        <is>
          <t/>
        </is>
      </c>
      <c r="F292" s="2" t="inlineStr">
        <is>
          <t>Съвет на ETIAS за насоки относно основните права</t>
        </is>
      </c>
      <c r="G292" s="2" t="inlineStr">
        <is>
          <t>3</t>
        </is>
      </c>
      <c r="H292" s="2" t="inlineStr">
        <is>
          <t/>
        </is>
      </c>
      <c r="I292" t="inlineStr">
        <is>
          <t>независим консултативен орган, съставен от представители на Европейската агенция за гранична и брегова охрана, Европейския надзорен орган по защита на данните, Европейския комитет по защита на данните и Агенцията за основните права, който ще оценява въздействието на обработката на заявленията за пътуване и правилата за проверка на ETIAS върху аспектите, свързани с основните права</t>
        </is>
      </c>
      <c r="J292" s="2" t="inlineStr">
        <is>
          <t>poradní výbor ETIAS pro otázky základních práv</t>
        </is>
      </c>
      <c r="K292" s="2" t="inlineStr">
        <is>
          <t>3</t>
        </is>
      </c>
      <c r="L292" s="2" t="inlineStr">
        <is>
          <t/>
        </is>
      </c>
      <c r="M292" t="inlineStr">
        <is>
          <t>nezávislý poradní výbor, který provádí pravidelná hodnocení a vydává doporučení ohledně dopadu systému ETIAS v oblasti základních práv, zejména pokud jde o ochranu soukromí, ochranu osobních údajů a zákaz diskriminace</t>
        </is>
      </c>
      <c r="N292" s="2" t="inlineStr">
        <is>
          <t>ETIAS-Råd for Rådgivning om Grundlæggende Rettigheder</t>
        </is>
      </c>
      <c r="O292" s="2" t="inlineStr">
        <is>
          <t>4</t>
        </is>
      </c>
      <c r="P292" s="2" t="inlineStr">
        <is>
          <t/>
        </is>
      </c>
      <c r="Q292" t="inlineStr">
        <is>
          <t>organ, der sikrer respekt for de grundlæggende rettigheder, navnlig med hensyn til privatlivets fred, beskyttelse af personoplysninger og ikkeforskelsbehandling, i forbindelse med gennemførelsen af ETIAS-screeningreglerne og de specifikke risikoindikatorer</t>
        </is>
      </c>
      <c r="R292" s="2" t="inlineStr">
        <is>
          <t>ETIAS-Beratungsgremium für Grundrechte</t>
        </is>
      </c>
      <c r="S292" s="2" t="inlineStr">
        <is>
          <t>3</t>
        </is>
      </c>
      <c r="T292" s="2" t="inlineStr">
        <is>
          <t/>
        </is>
      </c>
      <c r="U292" t="inlineStr">
        <is>
          <t>unabhängiges Gremium mit Beratungs- und Beurteilungsfunktion, das den ETIAS-Überprüfungsausschuss &lt;a href="/entry/result/3572066/all" id="ENTRY_TO_ENTRY_CONVERTER" target="_blank"&gt;IATE:3572066&lt;/a&gt; in Fragen der Grundrechte unterstützt und regelmäßig Beurteilungen vornimmt und Empfehlungen abgibt</t>
        </is>
      </c>
      <c r="V292" s="2" t="inlineStr">
        <is>
          <t>Συμβούλιο καθοδήγησης του ETIAS για τα θεμελιώδη δικαιώματα</t>
        </is>
      </c>
      <c r="W292" s="2" t="inlineStr">
        <is>
          <t>3</t>
        </is>
      </c>
      <c r="X292" s="2" t="inlineStr">
        <is>
          <t/>
        </is>
      </c>
      <c r="Y292" t="inlineStr">
        <is>
          <t>ανεξάρτητος φορέας που διενεργεί αξιολογήσεις και εκδίδει συστάσεις προς το συμβούλιο διαλογής ETIAS [&lt;a href="/entry/result/3572066/all" id="ENTRY_TO_ENTRY_CONVERTER" target="_blank"&gt;IATE:3572066&lt;/a&gt; ] σχετικά με τις επιπτώσεις της επεξεργασίας των αιτήσεων και της εφαρμογής των διατάξεων σχετικά με τους κανόνες διαλογής του ETIAS σχετικά με τα θεμελιώδη δικαιώματα, ιδίως όσον αφορά την προστασία της ιδιωτικής ζωής, την προστασία των δεδομένων προσωπικού χαρακτήρα και την απαγόρευση των διακρίσεων.</t>
        </is>
      </c>
      <c r="Z292" s="2" t="inlineStr">
        <is>
          <t>ETIAS Fundamental Rights Guidance Board</t>
        </is>
      </c>
      <c r="AA292" s="2" t="inlineStr">
        <is>
          <t>3</t>
        </is>
      </c>
      <c r="AB292" s="2" t="inlineStr">
        <is>
          <t/>
        </is>
      </c>
      <c r="AC292" t="inlineStr">
        <is>
          <t>independent body performing regular appraisals and issuing recommendations to the ETIAS Screening Board [&lt;a href="/entry/result/3572066/all" id="ENTRY_TO_ENTRY_CONVERTER" target="_blank"&gt;IATE:3572066&lt;/a&gt; ] on the impact of the processing of applications and of the implementation of the provisions regarding the ETIAS screening rules on fundamental rights, in particular with regard to privacy, personal data protection and non-discrimination</t>
        </is>
      </c>
      <c r="AD292" s="2" t="inlineStr">
        <is>
          <t>Consejo de Orientación sobre Derechos Fundamentales del SEIAV</t>
        </is>
      </c>
      <c r="AE292" s="2" t="inlineStr">
        <is>
          <t>3</t>
        </is>
      </c>
      <c r="AF292" s="2" t="inlineStr">
        <is>
          <t/>
        </is>
      </c>
      <c r="AG292" t="inlineStr">
        <is>
          <t>Órgano consultivo encargado de evaluar periodicamente las repercusiones que pueda tener en los derechos fundamentales la tramitación de las solicitudes de autorización de viaje y la aplicación de las normas de detección sistemática del Sistema Europeo de Información y Autorización de Viajes (SEIAV), en particular con respecto a la intimidad, la protección de los datos personales y la no discriminación, y de dirigir las recomendaciones correspondientes al Consejo de Detección del SEIAV.</t>
        </is>
      </c>
      <c r="AH292" s="2" t="inlineStr">
        <is>
          <t>ETIASe põhiõiguste suuniste nõukogu</t>
        </is>
      </c>
      <c r="AI292" s="2" t="inlineStr">
        <is>
          <t>3</t>
        </is>
      </c>
      <c r="AJ292" s="2" t="inlineStr">
        <is>
          <t/>
        </is>
      </c>
      <c r="AK292" t="inlineStr">
        <is>
          <t>sõltumatu nõukogu, kes viib regulaarselt läbi hindamisi ja esitab 
&lt;i&gt;ETIASe taustakontrollinõukogule&lt;/i&gt; [ &lt;a href="/entry/result/3572066/all" id="ENTRY_TO_ENTRY_CONVERTER" target="_blank"&gt;IATE:3572066&lt;/a&gt; ] soovitusi selle kohta, milline mõju on taotluste menetlemisel ja 
&lt;i&gt;ETIASe taustakontrollireegleid&lt;/i&gt; [ &lt;a href="/entry/result/3576726/all" id="ENTRY_TO_ENTRY_CONVERTER" target="_blank"&gt;IATE:3576726&lt;/a&gt; ] käsitlevate sätete rakendamisel põhiõigustele, eriti eraelu puutumatusele, isikuandmete kaitsele ja diskrimineerimiskeelule</t>
        </is>
      </c>
      <c r="AL292" s="2" t="inlineStr">
        <is>
          <t>perusoikeuksia käsittelevä ETIAS-ohjausneuvosto</t>
        </is>
      </c>
      <c r="AM292" s="2" t="inlineStr">
        <is>
          <t>3</t>
        </is>
      </c>
      <c r="AN292" s="2" t="inlineStr">
        <is>
          <t/>
        </is>
      </c>
      <c r="AO292" t="inlineStr">
        <is>
          <t>Riippumaton elin, joka suorittaa säännöllisiä arviointeja ja antaa ETIAS-arviointilautakunnalle [&lt;a href="/entry/result/3572066/all" id="ENTRY_TO_ENTRY_CONVERTER" target="_blank"&gt;IATE:3572066&lt;/a&gt; ] suosituksia hakemusten käsittelyn ja säännösten täytäntöönpanon vaikutuksista perusoikeuksiin, erityisesti yksityisyyteen, henkilötietojen suojaan ja syrjimättömyyteen.</t>
        </is>
      </c>
      <c r="AP292" s="2" t="inlineStr">
        <is>
          <t>comité d'orientation ETIAS sur les droits fondamentaux</t>
        </is>
      </c>
      <c r="AQ292" s="2" t="inlineStr">
        <is>
          <t>3</t>
        </is>
      </c>
      <c r="AR292" s="2" t="inlineStr">
        <is>
          <t/>
        </is>
      </c>
      <c r="AS292" t="inlineStr">
        <is>
          <t>comité consultatif indépendant qui procède à des évaluations périodiques et émet des recommandations sur l'incidence du système ETIAS sur les droits fondamentaux (respect de la vie privée, protection des données à caractère personnel et non-discrimination)</t>
        </is>
      </c>
      <c r="AT292" s="2" t="inlineStr">
        <is>
          <t>Treoirbhord ETIAS um Chearta Bunúsacha</t>
        </is>
      </c>
      <c r="AU292" s="2" t="inlineStr">
        <is>
          <t>3</t>
        </is>
      </c>
      <c r="AV292" s="2" t="inlineStr">
        <is>
          <t/>
        </is>
      </c>
      <c r="AW292" t="inlineStr">
        <is>
          <t/>
        </is>
      </c>
      <c r="AX292" s="2" t="inlineStr">
        <is>
          <t>Savjetodavni odbor ETIAS-a za temeljna prava</t>
        </is>
      </c>
      <c r="AY292" s="2" t="inlineStr">
        <is>
          <t>4</t>
        </is>
      </c>
      <c r="AZ292" s="2" t="inlineStr">
        <is>
          <t/>
        </is>
      </c>
      <c r="BA292" t="inlineStr">
        <is>
          <t>neovisno tijelo koje provodi redovita ocjenjivanja i izdaje preporuke Odboru ETIAS-a za provjere [&lt;a href="/entry/result/3572066/all" id="ENTRY_TO_ENTRY_CONVERTER" target="_blank"&gt;IATE:3572066&lt;/a&gt; ] o utjecaju obrade zahtjeva i provedbe odredaba o ETIAS-ovim pravilima o provjerama na temeljna prava, osobito u pogledu zaštite privatnosti, zaštite osobnih podataka i nediskriminacije</t>
        </is>
      </c>
      <c r="BB292" s="2" t="inlineStr">
        <is>
          <t>az ETIAS alapjogi tanácsadó testülete</t>
        </is>
      </c>
      <c r="BC292" s="2" t="inlineStr">
        <is>
          <t>4</t>
        </is>
      </c>
      <c r="BD292" s="2" t="inlineStr">
        <is>
          <t/>
        </is>
      </c>
      <c r="BE292" t="inlineStr">
        <is>
          <t>olyan független testület, amely rendszeres értékeléseket végez és ajánlásokat ad ki az ETIAS vizsgálatokért felelős tanácsadó testülete [&lt;a href="/entry/result/3572066/all" id="ENTRY_TO_ENTRY_CONVERTER" target="_blank"&gt;IATE:3572066&lt;/a&gt; ] számára a kérelmek feldolgozása és az ETIAS vizsgálati szabályokra vonatkozó rendelkezések végrehajtása által az alapvető jogokra gyakorolt hatásokról, különös tekintettel a magánélet és a személyes adatok védelmére, valamint a megkülönböztetésmentességre</t>
        </is>
      </c>
      <c r="BF292" s="2" t="inlineStr">
        <is>
          <t>commissione di orientamento sui diritti fondamentali dell'ETIAS</t>
        </is>
      </c>
      <c r="BG292" s="2" t="inlineStr">
        <is>
          <t>3</t>
        </is>
      </c>
      <c r="BH292" s="2" t="inlineStr">
        <is>
          <t/>
        </is>
      </c>
      <c r="BI292" t="inlineStr">
        <is>
          <t>commissione consultiva indipendente che effettua valutazioni periodiche e formula raccomandazioni per la commissione di esame ETIAS sull’impatto sui diritti fondamentali (rispetto della vita privata, protezione dei dati personali e non discriminazione)</t>
        </is>
      </c>
      <c r="BJ292" s="2" t="inlineStr">
        <is>
          <t>ETIAS pagrindinių teisių patariamoji taryba</t>
        </is>
      </c>
      <c r="BK292" s="2" t="inlineStr">
        <is>
          <t>3</t>
        </is>
      </c>
      <c r="BL292" s="2" t="inlineStr">
        <is>
          <t/>
        </is>
      </c>
      <c r="BM292" t="inlineStr">
        <is>
          <t>patariamąją ir vertinimo funkcijas vykdanti nepriklausoma įstaiga, kuri atlieka vertinimus ir skelbia rekomendacijas ETIAS patikros tarybai (&lt;a href="/entry/result/3572066/all" id="ENTRY_TO_ENTRY_CONVERTER" target="_blank"&gt;IATE:3572066&lt;/a&gt; ) dėl prašymų tvarkymo ir tam rikrų nuostatų įgyvendinimo poveikio pagrindinėms teisėms, visų pirma teisei į privatų gyvenimą, asmens duomenų apsaugai ir nediskriminavimui</t>
        </is>
      </c>
      <c r="BN292" s="2" t="inlineStr">
        <is>
          <t>&lt;i&gt;ETIAS&lt;/i&gt; Pamattiesību padomdevēja padome</t>
        </is>
      </c>
      <c r="BO292" s="2" t="inlineStr">
        <is>
          <t>3</t>
        </is>
      </c>
      <c r="BP292" s="2" t="inlineStr">
        <is>
          <t/>
        </is>
      </c>
      <c r="BQ292" t="inlineStr">
        <is>
          <t>neatkarīga struktūra ar konsultatīvu un novērtēšanas funkciju, kuras sastāvā ir Eiropas Robežu un krasta apsardzes aģentūras pamattiesību amatpersona, Eiropas Robežu un krasta apsardzes aģentūras Konsultatīvā foruma pamattiesību jautājumos pārstāvis, Eiropas Datu aizsardzības uzraudzītāja pārstāvis, ar Regulu (ES) 2016/679 izveidotās Eiropas Datu aizsardzības kolēģijas pārstāvis, kā arī Eiropas Savienības Pamattiesību aģentūras pārstāvis</t>
        </is>
      </c>
      <c r="BR292" s="2" t="inlineStr">
        <is>
          <t>Bord ta' Gwida tal-ETIAS dwar id-Drittijiet Fundamentali</t>
        </is>
      </c>
      <c r="BS292" s="2" t="inlineStr">
        <is>
          <t>3</t>
        </is>
      </c>
      <c r="BT292" s="2" t="inlineStr">
        <is>
          <t/>
        </is>
      </c>
      <c r="BU292" t="inlineStr">
        <is>
          <t>korp indipendenti li jwettaq valutazzjonijiet u joħroġ rakkomandazzjonijiet għall-Bord tal-Iskrinjar tal-ETIAS [ &lt;a href="/entry/result/3572066/all" id="ENTRY_TO_ENTRY_CONVERTER" target="_blank"&gt;IATE:3572066&lt;/a&gt; ] dwar l-impatt tal-ipproċessar ta' applikazzjonijiet u tal-implimentazzjoni tad-dispożizzjonijiet rigward ir-regoli tal-iskrinjar tal-ETIAS dwar id-drittijiet fundamentali, b'mod partikolari fir-rigward tal-privatezza, il-protezzjoni ta' data personali u n-nondiskriminazzjoni</t>
        </is>
      </c>
      <c r="BV292" s="2" t="inlineStr">
        <is>
          <t>Etias-sturingsraad voor de grondrechten</t>
        </is>
      </c>
      <c r="BW292" s="2" t="inlineStr">
        <is>
          <t>3</t>
        </is>
      </c>
      <c r="BX292" s="2" t="inlineStr">
        <is>
          <t/>
        </is>
      </c>
      <c r="BY292" t="inlineStr">
        <is>
          <t>onafhankelijk orgaan dat regelmatig beoordelingen uitvoert en aanbevelingen aan de Etias-screeningsraad [ &lt;a href="/entry/result/3572066/all" id="ENTRY_TO_ENTRY_CONVERTER" target="_blank"&gt;IATE:3572066&lt;/a&gt; ] doet over de gevolgen voor de grondrechten van de verwerking van aanvragen en van de toepassing van de Etias-screeningsregels, met name wat betreft privacy, bescherming van persoonsgegevens en non-discriminatie</t>
        </is>
      </c>
      <c r="BZ292" s="2" t="inlineStr">
        <is>
          <t>Rada ETIAS ds. Wytycznych w zakresie Praw Podstawowych</t>
        </is>
      </c>
      <c r="CA292" s="2" t="inlineStr">
        <is>
          <t>3</t>
        </is>
      </c>
      <c r="CB292" s="2" t="inlineStr">
        <is>
          <t/>
        </is>
      </c>
      <c r="CC292" t="inlineStr">
        <is>
          <t/>
        </is>
      </c>
      <c r="CD292" s="2" t="inlineStr">
        <is>
          <t>Conselho de Orientação para os Direitos Humanos do ETIAS</t>
        </is>
      </c>
      <c r="CE292" s="2" t="inlineStr">
        <is>
          <t>2</t>
        </is>
      </c>
      <c r="CF292" s="2" t="inlineStr">
        <is>
          <t/>
        </is>
      </c>
      <c r="CG292" t="inlineStr">
        <is>
          <t>Órgão independente, que presta aconselhamento, efetua avaliações regulares e emite recomendações dirigidas ao 
&lt;b&gt;Comité de Análise ETIAS&lt;/b&gt; [&lt;a href="/entry/result/3572066/all" id="ENTRY_TO_ENTRY_CONVERTER" target="_blank"&gt;IATE:3572066&lt;/a&gt; ] sobre a incidência do sistema ETIAS nos direitos fundamentais, em especial no que respeita à privacidade, à proteção dos dados pessoais e à não discriminação.</t>
        </is>
      </c>
      <c r="CH292" s="2" t="inlineStr">
        <is>
          <t>Comitetul de orientare al ETIAS pentru drepturile fundamentale</t>
        </is>
      </c>
      <c r="CI292" s="2" t="inlineStr">
        <is>
          <t>3</t>
        </is>
      </c>
      <c r="CJ292" s="2" t="inlineStr">
        <is>
          <t/>
        </is>
      </c>
      <c r="CK292" t="inlineStr">
        <is>
          <t>organ independent care efectuează în mod regulat evaluări și emite recomandări Comitetului de verificare al ETIAS [&lt;a href="/entry/result/3572066/all" id="ENTRY_TO_ENTRY_CONVERTER" target="_blank"&gt;IATE:3572066&lt;/a&gt; ] cu privire la impactul prelucrării cererilor și al punerii în aplicare a dispozițiilor referitoare la regulile de verificare ale ETIAS asupra drepturilor fundamentale, în special în ceea ce privește viața privată, protecția datelor cu caracter personal și nediscriminarea</t>
        </is>
      </c>
      <c r="CL292" s="2" t="inlineStr">
        <is>
          <t>poradný výbor ETIAS pre otázky základných práv</t>
        </is>
      </c>
      <c r="CM292" s="2" t="inlineStr">
        <is>
          <t>3</t>
        </is>
      </c>
      <c r="CN292" s="2" t="inlineStr">
        <is>
          <t/>
        </is>
      </c>
      <c r="CO292" t="inlineStr">
        <is>
          <t>nezávislý orgán, ktorý uskutočňuje pravidelné hodnotenia a predkladá preverovaciemu výboru ETIAS odporúčania týkajúce sa dosahu spracúvania žiadostí a vykonávania ustanovení týkajúcich sa pravidiel ETIAS pre preverovanie na základné práva, najmä pokiaľ ide o súkromie, ochranu osobných údajov a nediskrimináciu</t>
        </is>
      </c>
      <c r="CP292" s="2" t="inlineStr">
        <is>
          <t>usmerjevalni odbor ETIAS za temeljne pravice</t>
        </is>
      </c>
      <c r="CQ292" s="2" t="inlineStr">
        <is>
          <t>3</t>
        </is>
      </c>
      <c r="CR292" s="2" t="inlineStr">
        <is>
          <t/>
        </is>
      </c>
      <c r="CS292" t="inlineStr">
        <is>
          <t>organ, ki ima svetovalno in ocenjevalno funkcijo ter izdaja mnenja za odbor ETIAS za varnostno preverjanje [&lt;a href="https://iate.europa.eu/entry/result/3572066/all" target="_blank"&gt;3572066&lt;/a&gt;] v zvezi s specifičnimi vprašanji, povezanimi s temeljnimi pravicami, zlasti v zvezi z zasebnostjo, varstvom osebnih podatkov in nediskriminacijo</t>
        </is>
      </c>
      <c r="CT292" s="2" t="inlineStr">
        <is>
          <t>Etias rådgivningsnämnd för grundläggande rättigheter</t>
        </is>
      </c>
      <c r="CU292" s="2" t="inlineStr">
        <is>
          <t>3</t>
        </is>
      </c>
      <c r="CV292" s="2" t="inlineStr">
        <is>
          <t/>
        </is>
      </c>
      <c r="CW292" t="inlineStr">
        <is>
          <t>oberoende organ som genomför regelbundna utvärderingar och utfärdar rekommendationer till Etias granskningsnämnd om inverkan på de grundläggande rättigheterna av behandlingen av ansökningar, särskilt när det gäller rätten till privatliv, skydd av personuppgifter och icke-diskriminering</t>
        </is>
      </c>
    </row>
    <row r="293">
      <c r="A293" s="1" t="str">
        <f>HYPERLINK("https://iate.europa.eu/entry/result/3568903/all", "3568903")</f>
        <v>3568903</v>
      </c>
      <c r="B293" t="inlineStr">
        <is>
          <t>LAW</t>
        </is>
      </c>
      <c r="C293" t="inlineStr">
        <is>
          <t>LAW|international law|private international law</t>
        </is>
      </c>
      <c r="D293" t="inlineStr">
        <is>
          <t>yes</t>
        </is>
      </c>
      <c r="E293" t="inlineStr">
        <is>
          <t/>
        </is>
      </c>
      <c r="F293" s="2" t="inlineStr">
        <is>
          <t>лице, освободено от изискването за виза|
лице, освободено от виза</t>
        </is>
      </c>
      <c r="G293" s="2" t="inlineStr">
        <is>
          <t>3|
3</t>
        </is>
      </c>
      <c r="H293" s="2" t="inlineStr">
        <is>
          <t xml:space="preserve">|
</t>
        </is>
      </c>
      <c r="I293" t="inlineStr">
        <is>
          <t/>
        </is>
      </c>
      <c r="J293" s="2" t="inlineStr">
        <is>
          <t>státní příslušník nepodléhající vízové povinnosti</t>
        </is>
      </c>
      <c r="K293" s="2" t="inlineStr">
        <is>
          <t>3</t>
        </is>
      </c>
      <c r="L293" s="2" t="inlineStr">
        <is>
          <t/>
        </is>
      </c>
      <c r="M293" t="inlineStr">
        <is>
          <t>cizinec, který může vstoupit na území daného státu a pobývat tam bez víza</t>
        </is>
      </c>
      <c r="N293" s="2" t="inlineStr">
        <is>
          <t>statsborger fritaget for visumpligt</t>
        </is>
      </c>
      <c r="O293" s="2" t="inlineStr">
        <is>
          <t>2</t>
        </is>
      </c>
      <c r="P293" s="2" t="inlineStr">
        <is>
          <t/>
        </is>
      </c>
      <c r="Q293" t="inlineStr">
        <is>
          <t/>
        </is>
      </c>
      <c r="R293" s="2" t="inlineStr">
        <is>
          <t>von der Visumpflicht befreiter Staatsangehöriger</t>
        </is>
      </c>
      <c r="S293" s="2" t="inlineStr">
        <is>
          <t>3</t>
        </is>
      </c>
      <c r="T293" s="2" t="inlineStr">
        <is>
          <t/>
        </is>
      </c>
      <c r="U293" t="inlineStr">
        <is>
          <t/>
        </is>
      </c>
      <c r="V293" s="2" t="inlineStr">
        <is>
          <t>απαλλασσόμενος από την υποχρέωση θεώρησης υπήκοος</t>
        </is>
      </c>
      <c r="W293" s="2" t="inlineStr">
        <is>
          <t>3</t>
        </is>
      </c>
      <c r="X293" s="2" t="inlineStr">
        <is>
          <t/>
        </is>
      </c>
      <c r="Y293" t="inlineStr">
        <is>
          <t/>
        </is>
      </c>
      <c r="Z293" s="2" t="inlineStr">
        <is>
          <t>visa-exempt foreign national|
visa exempt national|
visa exempted|
visa-exempt third country national|
visa-exempt third-country national|
visa exempt</t>
        </is>
      </c>
      <c r="AA293" s="2" t="inlineStr">
        <is>
          <t>1|
3|
1|
1|
1|
1</t>
        </is>
      </c>
      <c r="AB293" s="2" t="inlineStr">
        <is>
          <t xml:space="preserve">|
|
|
|
|
</t>
        </is>
      </c>
      <c r="AC293" t="inlineStr">
        <is>
          <t>person who is not a citizen or a permanent resident in a country but who does not normally need a visa to enter the country concerned</t>
        </is>
      </c>
      <c r="AD293" s="2" t="inlineStr">
        <is>
          <t>nacional exento de visado</t>
        </is>
      </c>
      <c r="AE293" s="2" t="inlineStr">
        <is>
          <t>3</t>
        </is>
      </c>
      <c r="AF293" s="2" t="inlineStr">
        <is>
          <t/>
        </is>
      </c>
      <c r="AG293" t="inlineStr">
        <is>
          <t/>
        </is>
      </c>
      <c r="AH293" s="2" t="inlineStr">
        <is>
          <t>viisanõudest vabastatud kodanik</t>
        </is>
      </c>
      <c r="AI293" s="2" t="inlineStr">
        <is>
          <t>3</t>
        </is>
      </c>
      <c r="AJ293" s="2" t="inlineStr">
        <is>
          <t/>
        </is>
      </c>
      <c r="AK293" t="inlineStr">
        <is>
          <t>isik, kes ei ole riigi kodanik ega alaline elanik, kuid kel ei ole vaja asjaomasesse riiki sisenemiseks viisat</t>
        </is>
      </c>
      <c r="AL293" s="2" t="inlineStr">
        <is>
          <t>viisumipakosta vapautettu kansalainen</t>
        </is>
      </c>
      <c r="AM293" s="2" t="inlineStr">
        <is>
          <t>3</t>
        </is>
      </c>
      <c r="AN293" s="2" t="inlineStr">
        <is>
          <t/>
        </is>
      </c>
      <c r="AO293" t="inlineStr">
        <is>
          <t/>
        </is>
      </c>
      <c r="AP293" s="2" t="inlineStr">
        <is>
          <t>ressortissant étranger dispensé de l'obligation de visa|
ressortissant de pays tiers exempté de l'obligation de visa</t>
        </is>
      </c>
      <c r="AQ293" s="2" t="inlineStr">
        <is>
          <t>3|
3</t>
        </is>
      </c>
      <c r="AR293" s="2" t="inlineStr">
        <is>
          <t xml:space="preserve">|
</t>
        </is>
      </c>
      <c r="AS293" t="inlineStr">
        <is>
          <t>personne qui n'est pas un ressortissant ou un résident permanent d'un État donné et qui n'a normalement pas besoin d'un visa pour entrer sur le territoire de cet État</t>
        </is>
      </c>
      <c r="AT293" s="2" t="inlineStr">
        <is>
          <t>náisiúnach atá díolmhaithe ó cheanglas víosa</t>
        </is>
      </c>
      <c r="AU293" s="2" t="inlineStr">
        <is>
          <t>2</t>
        </is>
      </c>
      <c r="AV293" s="2" t="inlineStr">
        <is>
          <t/>
        </is>
      </c>
      <c r="AW293" t="inlineStr">
        <is>
          <t/>
        </is>
      </c>
      <c r="AX293" s="2" t="inlineStr">
        <is>
          <t>državljanin izuzet od obveze posjedovanja vize</t>
        </is>
      </c>
      <c r="AY293" s="2" t="inlineStr">
        <is>
          <t>3</t>
        </is>
      </c>
      <c r="AZ293" s="2" t="inlineStr">
        <is>
          <t/>
        </is>
      </c>
      <c r="BA293" t="inlineStr">
        <is>
          <t/>
        </is>
      </c>
      <c r="BB293" s="2" t="inlineStr">
        <is>
          <t>vízummentességet élvező állam polgára|
vízummentesen utazó személy</t>
        </is>
      </c>
      <c r="BC293" s="2" t="inlineStr">
        <is>
          <t>3|
3</t>
        </is>
      </c>
      <c r="BD293" s="2" t="inlineStr">
        <is>
          <t xml:space="preserve">|
</t>
        </is>
      </c>
      <c r="BE293" t="inlineStr">
        <is>
          <t>olyan állam polgára, akinek másik államba való utazáskor nincsen szüksége vízumra</t>
        </is>
      </c>
      <c r="BF293" s="2" t="inlineStr">
        <is>
          <t>cittadino esente dall'obbligo del visto</t>
        </is>
      </c>
      <c r="BG293" s="2" t="inlineStr">
        <is>
          <t>3</t>
        </is>
      </c>
      <c r="BH293" s="2" t="inlineStr">
        <is>
          <t/>
        </is>
      </c>
      <c r="BI293" t="inlineStr">
        <is>
          <t>cittadino di un paese terzo che non è soggetto all'obbligo del visto</t>
        </is>
      </c>
      <c r="BJ293" s="2" t="inlineStr">
        <is>
          <t>pilietis, kuriam netaikomas vizos reikalavimas|
pilietis, kuriam netaikomas reikalavimas turėti vizą</t>
        </is>
      </c>
      <c r="BK293" s="2" t="inlineStr">
        <is>
          <t>3|
2</t>
        </is>
      </c>
      <c r="BL293" s="2" t="inlineStr">
        <is>
          <t xml:space="preserve">|
</t>
        </is>
      </c>
      <c r="BM293" t="inlineStr">
        <is>
          <t>pilietis, kuriam nereikia vizos atvykti į šalį, nors jis nėra jos pilietis nei nuolatinis gyventojas</t>
        </is>
      </c>
      <c r="BN293" t="inlineStr">
        <is>
          <t/>
        </is>
      </c>
      <c r="BO293" t="inlineStr">
        <is>
          <t/>
        </is>
      </c>
      <c r="BP293" t="inlineStr">
        <is>
          <t/>
        </is>
      </c>
      <c r="BQ293" t="inlineStr">
        <is>
          <t/>
        </is>
      </c>
      <c r="BR293" s="2" t="inlineStr">
        <is>
          <t>ċittadin eżenti mill-obbligu tal-viża</t>
        </is>
      </c>
      <c r="BS293" s="2" t="inlineStr">
        <is>
          <t>3</t>
        </is>
      </c>
      <c r="BT293" s="2" t="inlineStr">
        <is>
          <t/>
        </is>
      </c>
      <c r="BU293" t="inlineStr">
        <is>
          <t>ċittadin ta' pajjiż terz li ma jkunx soġġett għall-obbligu tal-viża</t>
        </is>
      </c>
      <c r="BV293" s="2" t="inlineStr">
        <is>
          <t>niet-visumplichtige onderdaan</t>
        </is>
      </c>
      <c r="BW293" s="2" t="inlineStr">
        <is>
          <t>3</t>
        </is>
      </c>
      <c r="BX293" s="2" t="inlineStr">
        <is>
          <t/>
        </is>
      </c>
      <c r="BY293" t="inlineStr">
        <is>
          <t>persoon die geen burger of permanente ingezetene is in een bepaald land, maar die normaal gezien geen visum nodig heeft om dat land binnen te mogen</t>
        </is>
      </c>
      <c r="BZ293" s="2" t="inlineStr">
        <is>
          <t>obywatel zwolniony z obowiązku wizowego</t>
        </is>
      </c>
      <c r="CA293" s="2" t="inlineStr">
        <is>
          <t>3</t>
        </is>
      </c>
      <c r="CB293" s="2" t="inlineStr">
        <is>
          <t/>
        </is>
      </c>
      <c r="CC293" t="inlineStr">
        <is>
          <t>osoba niebędąca obywatelem danego państwa, zwolniona z obowiązku posiadania wizy przy przekraczaniu granic zewnętrznych tego państwa</t>
        </is>
      </c>
      <c r="CD293" s="2" t="inlineStr">
        <is>
          <t>nacional de país terceiro isento da obrigação de visto</t>
        </is>
      </c>
      <c r="CE293" s="2" t="inlineStr">
        <is>
          <t>3</t>
        </is>
      </c>
      <c r="CF293" s="2" t="inlineStr">
        <is>
          <t/>
        </is>
      </c>
      <c r="CG293" t="inlineStr">
        <is>
          <t>Nacional de um país terceiro, que não é cidadão nem residente permanente num determinado país, mas que não está sujeito à obrigação de visto para entrar nesse país.</t>
        </is>
      </c>
      <c r="CH293" s="2" t="inlineStr">
        <is>
          <t>resortisant exonerat de obligația de a deține viză</t>
        </is>
      </c>
      <c r="CI293" s="2" t="inlineStr">
        <is>
          <t>3</t>
        </is>
      </c>
      <c r="CJ293" s="2" t="inlineStr">
        <is>
          <t/>
        </is>
      </c>
      <c r="CK293" t="inlineStr">
        <is>
          <t/>
        </is>
      </c>
      <c r="CL293" s="2" t="inlineStr">
        <is>
          <t>štátny príslušník oslobodený od vízovej povinnosti</t>
        </is>
      </c>
      <c r="CM293" s="2" t="inlineStr">
        <is>
          <t>3</t>
        </is>
      </c>
      <c r="CN293" s="2" t="inlineStr">
        <is>
          <t/>
        </is>
      </c>
      <c r="CO293" t="inlineStr">
        <is>
          <t>osoba, ktorá nie je občanom určitej krajiny alebo osobou s trvalým pobytom na území tejto krajiny, ale nepotrebuje vízum na vstup do tejto krajiny</t>
        </is>
      </c>
      <c r="CP293" s="2" t="inlineStr">
        <is>
          <t>državljan, ki je izvzet iz vizumske obveznosti</t>
        </is>
      </c>
      <c r="CQ293" s="2" t="inlineStr">
        <is>
          <t>3</t>
        </is>
      </c>
      <c r="CR293" s="2" t="inlineStr">
        <is>
          <t/>
        </is>
      </c>
      <c r="CS293" t="inlineStr">
        <is>
          <t/>
        </is>
      </c>
      <c r="CT293" s="2" t="inlineStr">
        <is>
          <t>medborgare som är undantagen från viseringskrav</t>
        </is>
      </c>
      <c r="CU293" s="2" t="inlineStr">
        <is>
          <t>3</t>
        </is>
      </c>
      <c r="CV293" s="2" t="inlineStr">
        <is>
          <t/>
        </is>
      </c>
      <c r="CW293" t="inlineStr">
        <is>
          <t/>
        </is>
      </c>
    </row>
    <row r="294">
      <c r="A294" s="1" t="str">
        <f>HYPERLINK("https://iate.europa.eu/entry/result/3581746/all", "3581746")</f>
        <v>3581746</v>
      </c>
      <c r="B294" t="inlineStr">
        <is>
          <t>POLITICS;LAW</t>
        </is>
      </c>
      <c r="C294" t="inlineStr">
        <is>
          <t>POLITICS|politics and public safety|public safety;LAW|international law|public international law|free movement of persons</t>
        </is>
      </c>
      <c r="D294" t="inlineStr">
        <is>
          <t>yes</t>
        </is>
      </c>
      <c r="E294" t="inlineStr">
        <is>
          <t/>
        </is>
      </c>
      <c r="F294" t="inlineStr">
        <is>
          <t/>
        </is>
      </c>
      <c r="G294" t="inlineStr">
        <is>
          <t/>
        </is>
      </c>
      <c r="H294" t="inlineStr">
        <is>
          <t/>
        </is>
      </c>
      <c r="I294" t="inlineStr">
        <is>
          <t/>
        </is>
      </c>
      <c r="J294" t="inlineStr">
        <is>
          <t/>
        </is>
      </c>
      <c r="K294" t="inlineStr">
        <is>
          <t/>
        </is>
      </c>
      <c r="L294" t="inlineStr">
        <is>
          <t/>
        </is>
      </c>
      <c r="M294" t="inlineStr">
        <is>
          <t/>
        </is>
      </c>
      <c r="N294" t="inlineStr">
        <is>
          <t/>
        </is>
      </c>
      <c r="O294" t="inlineStr">
        <is>
          <t/>
        </is>
      </c>
      <c r="P294" t="inlineStr">
        <is>
          <t/>
        </is>
      </c>
      <c r="Q294" t="inlineStr">
        <is>
          <t/>
        </is>
      </c>
      <c r="R294" t="inlineStr">
        <is>
          <t/>
        </is>
      </c>
      <c r="S294" t="inlineStr">
        <is>
          <t/>
        </is>
      </c>
      <c r="T294" t="inlineStr">
        <is>
          <t/>
        </is>
      </c>
      <c r="U294" t="inlineStr">
        <is>
          <t/>
        </is>
      </c>
      <c r="V294" t="inlineStr">
        <is>
          <t/>
        </is>
      </c>
      <c r="W294" t="inlineStr">
        <is>
          <t/>
        </is>
      </c>
      <c r="X294" t="inlineStr">
        <is>
          <t/>
        </is>
      </c>
      <c r="Y294" t="inlineStr">
        <is>
          <t/>
        </is>
      </c>
      <c r="Z294" s="2" t="inlineStr">
        <is>
          <t>paper-scan device</t>
        </is>
      </c>
      <c r="AA294" s="2" t="inlineStr">
        <is>
          <t>3</t>
        </is>
      </c>
      <c r="AB294" s="2" t="inlineStr">
        <is>
          <t/>
        </is>
      </c>
      <c r="AC294" t="inlineStr">
        <is>
          <t>device capturing a non-live impression of plain fingerprint from paper</t>
        </is>
      </c>
      <c r="AD294" t="inlineStr">
        <is>
          <t/>
        </is>
      </c>
      <c r="AE294" t="inlineStr">
        <is>
          <t/>
        </is>
      </c>
      <c r="AF294" t="inlineStr">
        <is>
          <t/>
        </is>
      </c>
      <c r="AG294" t="inlineStr">
        <is>
          <t/>
        </is>
      </c>
      <c r="AH294" t="inlineStr">
        <is>
          <t/>
        </is>
      </c>
      <c r="AI294" t="inlineStr">
        <is>
          <t/>
        </is>
      </c>
      <c r="AJ294" t="inlineStr">
        <is>
          <t/>
        </is>
      </c>
      <c r="AK294" t="inlineStr">
        <is>
          <t/>
        </is>
      </c>
      <c r="AL294" t="inlineStr">
        <is>
          <t/>
        </is>
      </c>
      <c r="AM294" t="inlineStr">
        <is>
          <t/>
        </is>
      </c>
      <c r="AN294" t="inlineStr">
        <is>
          <t/>
        </is>
      </c>
      <c r="AO294" t="inlineStr">
        <is>
          <t/>
        </is>
      </c>
      <c r="AP294" s="2" t="inlineStr">
        <is>
          <t>dispositif de numérisation d'empreintes prélevées sur papier</t>
        </is>
      </c>
      <c r="AQ294" s="2" t="inlineStr">
        <is>
          <t>3</t>
        </is>
      </c>
      <c r="AR294" s="2" t="inlineStr">
        <is>
          <t/>
        </is>
      </c>
      <c r="AS294" t="inlineStr">
        <is>
          <t/>
        </is>
      </c>
      <c r="AT294" t="inlineStr">
        <is>
          <t/>
        </is>
      </c>
      <c r="AU294" t="inlineStr">
        <is>
          <t/>
        </is>
      </c>
      <c r="AV294" t="inlineStr">
        <is>
          <t/>
        </is>
      </c>
      <c r="AW294" t="inlineStr">
        <is>
          <t/>
        </is>
      </c>
      <c r="AX294" t="inlineStr">
        <is>
          <t/>
        </is>
      </c>
      <c r="AY294" t="inlineStr">
        <is>
          <t/>
        </is>
      </c>
      <c r="AZ294" t="inlineStr">
        <is>
          <t/>
        </is>
      </c>
      <c r="BA294" t="inlineStr">
        <is>
          <t/>
        </is>
      </c>
      <c r="BB294" s="2" t="inlineStr">
        <is>
          <t>papíralapú ujjnyomatolvasó|
az ujjnyomatot papírról beolvasó eszköz</t>
        </is>
      </c>
      <c r="BC294" s="2" t="inlineStr">
        <is>
          <t>3|
2</t>
        </is>
      </c>
      <c r="BD294" s="2" t="inlineStr">
        <is>
          <t xml:space="preserve">|
</t>
        </is>
      </c>
      <c r="BE294" t="inlineStr">
        <is>
          <t>az ujjnyomatot papírról, nem élőben leolvasó berendezés</t>
        </is>
      </c>
      <c r="BF294" t="inlineStr">
        <is>
          <t/>
        </is>
      </c>
      <c r="BG294" t="inlineStr">
        <is>
          <t/>
        </is>
      </c>
      <c r="BH294" t="inlineStr">
        <is>
          <t/>
        </is>
      </c>
      <c r="BI294" t="inlineStr">
        <is>
          <t/>
        </is>
      </c>
      <c r="BJ294" t="inlineStr">
        <is>
          <t/>
        </is>
      </c>
      <c r="BK294" t="inlineStr">
        <is>
          <t/>
        </is>
      </c>
      <c r="BL294" t="inlineStr">
        <is>
          <t/>
        </is>
      </c>
      <c r="BM294" t="inlineStr">
        <is>
          <t/>
        </is>
      </c>
      <c r="BN294" t="inlineStr">
        <is>
          <t/>
        </is>
      </c>
      <c r="BO294" t="inlineStr">
        <is>
          <t/>
        </is>
      </c>
      <c r="BP294" t="inlineStr">
        <is>
          <t/>
        </is>
      </c>
      <c r="BQ294" t="inlineStr">
        <is>
          <t/>
        </is>
      </c>
      <c r="BR294" t="inlineStr">
        <is>
          <t/>
        </is>
      </c>
      <c r="BS294" t="inlineStr">
        <is>
          <t/>
        </is>
      </c>
      <c r="BT294" t="inlineStr">
        <is>
          <t/>
        </is>
      </c>
      <c r="BU294" t="inlineStr">
        <is>
          <t/>
        </is>
      </c>
      <c r="BV294" t="inlineStr">
        <is>
          <t/>
        </is>
      </c>
      <c r="BW294" t="inlineStr">
        <is>
          <t/>
        </is>
      </c>
      <c r="BX294" t="inlineStr">
        <is>
          <t/>
        </is>
      </c>
      <c r="BY294" t="inlineStr">
        <is>
          <t/>
        </is>
      </c>
      <c r="BZ294" t="inlineStr">
        <is>
          <t/>
        </is>
      </c>
      <c r="CA294" t="inlineStr">
        <is>
          <t/>
        </is>
      </c>
      <c r="CB294" t="inlineStr">
        <is>
          <t/>
        </is>
      </c>
      <c r="CC294" t="inlineStr">
        <is>
          <t/>
        </is>
      </c>
      <c r="CD294" t="inlineStr">
        <is>
          <t/>
        </is>
      </c>
      <c r="CE294" t="inlineStr">
        <is>
          <t/>
        </is>
      </c>
      <c r="CF294" t="inlineStr">
        <is>
          <t/>
        </is>
      </c>
      <c r="CG294" t="inlineStr">
        <is>
          <t/>
        </is>
      </c>
      <c r="CH294" t="inlineStr">
        <is>
          <t/>
        </is>
      </c>
      <c r="CI294" t="inlineStr">
        <is>
          <t/>
        </is>
      </c>
      <c r="CJ294" t="inlineStr">
        <is>
          <t/>
        </is>
      </c>
      <c r="CK294" t="inlineStr">
        <is>
          <t/>
        </is>
      </c>
      <c r="CL294" t="inlineStr">
        <is>
          <t/>
        </is>
      </c>
      <c r="CM294" t="inlineStr">
        <is>
          <t/>
        </is>
      </c>
      <c r="CN294" t="inlineStr">
        <is>
          <t/>
        </is>
      </c>
      <c r="CO294" t="inlineStr">
        <is>
          <t/>
        </is>
      </c>
      <c r="CP294" t="inlineStr">
        <is>
          <t/>
        </is>
      </c>
      <c r="CQ294" t="inlineStr">
        <is>
          <t/>
        </is>
      </c>
      <c r="CR294" t="inlineStr">
        <is>
          <t/>
        </is>
      </c>
      <c r="CS294" t="inlineStr">
        <is>
          <t/>
        </is>
      </c>
      <c r="CT294" t="inlineStr">
        <is>
          <t/>
        </is>
      </c>
      <c r="CU294" t="inlineStr">
        <is>
          <t/>
        </is>
      </c>
      <c r="CV294" t="inlineStr">
        <is>
          <t/>
        </is>
      </c>
      <c r="CW294" t="inlineStr">
        <is>
          <t/>
        </is>
      </c>
    </row>
    <row r="295">
      <c r="A295" s="1" t="str">
        <f>HYPERLINK("https://iate.europa.eu/entry/result/3582131/all", "3582131")</f>
        <v>3582131</v>
      </c>
      <c r="B295" t="inlineStr">
        <is>
          <t>SOCIAL QUESTIONS;LAW</t>
        </is>
      </c>
      <c r="C295" t="inlineStr">
        <is>
          <t>SOCIAL QUESTIONS|migration|migration;LAW|international law|public international law|free movement of persons|Schengen Agreement|Schengen Information System</t>
        </is>
      </c>
      <c r="D295" t="inlineStr">
        <is>
          <t>yes</t>
        </is>
      </c>
      <c r="E295" t="inlineStr">
        <is>
          <t/>
        </is>
      </c>
      <c r="F295" t="inlineStr">
        <is>
          <t/>
        </is>
      </c>
      <c r="G295" t="inlineStr">
        <is>
          <t/>
        </is>
      </c>
      <c r="H295" t="inlineStr">
        <is>
          <t/>
        </is>
      </c>
      <c r="I295" t="inlineStr">
        <is>
          <t/>
        </is>
      </c>
      <c r="J295" t="inlineStr">
        <is>
          <t/>
        </is>
      </c>
      <c r="K295" t="inlineStr">
        <is>
          <t/>
        </is>
      </c>
      <c r="L295" t="inlineStr">
        <is>
          <t/>
        </is>
      </c>
      <c r="M295" t="inlineStr">
        <is>
          <t/>
        </is>
      </c>
      <c r="N295" t="inlineStr">
        <is>
          <t/>
        </is>
      </c>
      <c r="O295" t="inlineStr">
        <is>
          <t/>
        </is>
      </c>
      <c r="P295" t="inlineStr">
        <is>
          <t/>
        </is>
      </c>
      <c r="Q295" t="inlineStr">
        <is>
          <t/>
        </is>
      </c>
      <c r="R295" t="inlineStr">
        <is>
          <t/>
        </is>
      </c>
      <c r="S295" t="inlineStr">
        <is>
          <t/>
        </is>
      </c>
      <c r="T295" t="inlineStr">
        <is>
          <t/>
        </is>
      </c>
      <c r="U295" t="inlineStr">
        <is>
          <t/>
        </is>
      </c>
      <c r="V295" t="inlineStr">
        <is>
          <t/>
        </is>
      </c>
      <c r="W295" t="inlineStr">
        <is>
          <t/>
        </is>
      </c>
      <c r="X295" t="inlineStr">
        <is>
          <t/>
        </is>
      </c>
      <c r="Y295" t="inlineStr">
        <is>
          <t/>
        </is>
      </c>
      <c r="Z295" s="2" t="inlineStr">
        <is>
          <t>Member State applying the Schengen &lt;i&gt;acquis &lt;/i&gt;in full|
Member State fully implementing the Schengen acquis</t>
        </is>
      </c>
      <c r="AA295" s="2" t="inlineStr">
        <is>
          <t>3|
3</t>
        </is>
      </c>
      <c r="AB295" s="2" t="inlineStr">
        <is>
          <t xml:space="preserve">|
</t>
        </is>
      </c>
      <c r="AC295" t="inlineStr">
        <is>
          <t/>
        </is>
      </c>
      <c r="AD295" t="inlineStr">
        <is>
          <t/>
        </is>
      </c>
      <c r="AE295" t="inlineStr">
        <is>
          <t/>
        </is>
      </c>
      <c r="AF295" t="inlineStr">
        <is>
          <t/>
        </is>
      </c>
      <c r="AG295" t="inlineStr">
        <is>
          <t/>
        </is>
      </c>
      <c r="AH295" t="inlineStr">
        <is>
          <t/>
        </is>
      </c>
      <c r="AI295" t="inlineStr">
        <is>
          <t/>
        </is>
      </c>
      <c r="AJ295" t="inlineStr">
        <is>
          <t/>
        </is>
      </c>
      <c r="AK295" t="inlineStr">
        <is>
          <t/>
        </is>
      </c>
      <c r="AL295" t="inlineStr">
        <is>
          <t/>
        </is>
      </c>
      <c r="AM295" t="inlineStr">
        <is>
          <t/>
        </is>
      </c>
      <c r="AN295" t="inlineStr">
        <is>
          <t/>
        </is>
      </c>
      <c r="AO295" t="inlineStr">
        <is>
          <t/>
        </is>
      </c>
      <c r="AP295" s="2" t="inlineStr">
        <is>
          <t>État membre mettant en œuvre l’intégralité de l’acquis de Schengen|
État membre appliquant intégralement l’acquis de Schengen</t>
        </is>
      </c>
      <c r="AQ295" s="2" t="inlineStr">
        <is>
          <t>3|
3</t>
        </is>
      </c>
      <c r="AR295" s="2" t="inlineStr">
        <is>
          <t xml:space="preserve">|
</t>
        </is>
      </c>
      <c r="AS295" t="inlineStr">
        <is>
          <t/>
        </is>
      </c>
      <c r="AT295" t="inlineStr">
        <is>
          <t/>
        </is>
      </c>
      <c r="AU295" t="inlineStr">
        <is>
          <t/>
        </is>
      </c>
      <c r="AV295" t="inlineStr">
        <is>
          <t/>
        </is>
      </c>
      <c r="AW295" t="inlineStr">
        <is>
          <t/>
        </is>
      </c>
      <c r="AX295" t="inlineStr">
        <is>
          <t/>
        </is>
      </c>
      <c r="AY295" t="inlineStr">
        <is>
          <t/>
        </is>
      </c>
      <c r="AZ295" t="inlineStr">
        <is>
          <t/>
        </is>
      </c>
      <c r="BA295" t="inlineStr">
        <is>
          <t/>
        </is>
      </c>
      <c r="BB295" t="inlineStr">
        <is>
          <t/>
        </is>
      </c>
      <c r="BC295" t="inlineStr">
        <is>
          <t/>
        </is>
      </c>
      <c r="BD295" t="inlineStr">
        <is>
          <t/>
        </is>
      </c>
      <c r="BE295" t="inlineStr">
        <is>
          <t/>
        </is>
      </c>
      <c r="BF295" t="inlineStr">
        <is>
          <t/>
        </is>
      </c>
      <c r="BG295" t="inlineStr">
        <is>
          <t/>
        </is>
      </c>
      <c r="BH295" t="inlineStr">
        <is>
          <t/>
        </is>
      </c>
      <c r="BI295" t="inlineStr">
        <is>
          <t/>
        </is>
      </c>
      <c r="BJ295" t="inlineStr">
        <is>
          <t/>
        </is>
      </c>
      <c r="BK295" t="inlineStr">
        <is>
          <t/>
        </is>
      </c>
      <c r="BL295" t="inlineStr">
        <is>
          <t/>
        </is>
      </c>
      <c r="BM295" t="inlineStr">
        <is>
          <t/>
        </is>
      </c>
      <c r="BN295" t="inlineStr">
        <is>
          <t/>
        </is>
      </c>
      <c r="BO295" t="inlineStr">
        <is>
          <t/>
        </is>
      </c>
      <c r="BP295" t="inlineStr">
        <is>
          <t/>
        </is>
      </c>
      <c r="BQ295" t="inlineStr">
        <is>
          <t/>
        </is>
      </c>
      <c r="BR295" t="inlineStr">
        <is>
          <t/>
        </is>
      </c>
      <c r="BS295" t="inlineStr">
        <is>
          <t/>
        </is>
      </c>
      <c r="BT295" t="inlineStr">
        <is>
          <t/>
        </is>
      </c>
      <c r="BU295" t="inlineStr">
        <is>
          <t/>
        </is>
      </c>
      <c r="BV295" t="inlineStr">
        <is>
          <t/>
        </is>
      </c>
      <c r="BW295" t="inlineStr">
        <is>
          <t/>
        </is>
      </c>
      <c r="BX295" t="inlineStr">
        <is>
          <t/>
        </is>
      </c>
      <c r="BY295" t="inlineStr">
        <is>
          <t/>
        </is>
      </c>
      <c r="BZ295" t="inlineStr">
        <is>
          <t/>
        </is>
      </c>
      <c r="CA295" t="inlineStr">
        <is>
          <t/>
        </is>
      </c>
      <c r="CB295" t="inlineStr">
        <is>
          <t/>
        </is>
      </c>
      <c r="CC295" t="inlineStr">
        <is>
          <t/>
        </is>
      </c>
      <c r="CD295" t="inlineStr">
        <is>
          <t/>
        </is>
      </c>
      <c r="CE295" t="inlineStr">
        <is>
          <t/>
        </is>
      </c>
      <c r="CF295" t="inlineStr">
        <is>
          <t/>
        </is>
      </c>
      <c r="CG295" t="inlineStr">
        <is>
          <t/>
        </is>
      </c>
      <c r="CH295" t="inlineStr">
        <is>
          <t/>
        </is>
      </c>
      <c r="CI295" t="inlineStr">
        <is>
          <t/>
        </is>
      </c>
      <c r="CJ295" t="inlineStr">
        <is>
          <t/>
        </is>
      </c>
      <c r="CK295" t="inlineStr">
        <is>
          <t/>
        </is>
      </c>
      <c r="CL295" s="2" t="inlineStr">
        <is>
          <t>členský štát, ktorý uplatňuje schengenské &lt;i&gt;acquis &lt;/i&gt;v plnom rozsahu</t>
        </is>
      </c>
      <c r="CM295" s="2" t="inlineStr">
        <is>
          <t>3</t>
        </is>
      </c>
      <c r="CN295" s="2" t="inlineStr">
        <is>
          <t/>
        </is>
      </c>
      <c r="CO295" t="inlineStr">
        <is>
          <t/>
        </is>
      </c>
      <c r="CP295" t="inlineStr">
        <is>
          <t/>
        </is>
      </c>
      <c r="CQ295" t="inlineStr">
        <is>
          <t/>
        </is>
      </c>
      <c r="CR295" t="inlineStr">
        <is>
          <t/>
        </is>
      </c>
      <c r="CS295" t="inlineStr">
        <is>
          <t/>
        </is>
      </c>
      <c r="CT295" t="inlineStr">
        <is>
          <t/>
        </is>
      </c>
      <c r="CU295" t="inlineStr">
        <is>
          <t/>
        </is>
      </c>
      <c r="CV295" t="inlineStr">
        <is>
          <t/>
        </is>
      </c>
      <c r="CW295" t="inlineStr">
        <is>
          <t/>
        </is>
      </c>
    </row>
    <row r="296">
      <c r="A296" s="1" t="str">
        <f>HYPERLINK("https://iate.europa.eu/entry/result/3582132/all", "3582132")</f>
        <v>3582132</v>
      </c>
      <c r="B296" t="inlineStr">
        <is>
          <t>SOCIAL QUESTIONS;LAW</t>
        </is>
      </c>
      <c r="C296" t="inlineStr">
        <is>
          <t>SOCIAL QUESTIONS|migration|migration;LAW|international law|public international law|free movement of persons|Schengen Agreement|Schengen Information System</t>
        </is>
      </c>
      <c r="D296" t="inlineStr">
        <is>
          <t>yes</t>
        </is>
      </c>
      <c r="E296" t="inlineStr">
        <is>
          <t/>
        </is>
      </c>
      <c r="F296" t="inlineStr">
        <is>
          <t/>
        </is>
      </c>
      <c r="G296" t="inlineStr">
        <is>
          <t/>
        </is>
      </c>
      <c r="H296" t="inlineStr">
        <is>
          <t/>
        </is>
      </c>
      <c r="I296" t="inlineStr">
        <is>
          <t/>
        </is>
      </c>
      <c r="J296" t="inlineStr">
        <is>
          <t/>
        </is>
      </c>
      <c r="K296" t="inlineStr">
        <is>
          <t/>
        </is>
      </c>
      <c r="L296" t="inlineStr">
        <is>
          <t/>
        </is>
      </c>
      <c r="M296" t="inlineStr">
        <is>
          <t/>
        </is>
      </c>
      <c r="N296" t="inlineStr">
        <is>
          <t/>
        </is>
      </c>
      <c r="O296" t="inlineStr">
        <is>
          <t/>
        </is>
      </c>
      <c r="P296" t="inlineStr">
        <is>
          <t/>
        </is>
      </c>
      <c r="Q296" t="inlineStr">
        <is>
          <t/>
        </is>
      </c>
      <c r="R296" t="inlineStr">
        <is>
          <t/>
        </is>
      </c>
      <c r="S296" t="inlineStr">
        <is>
          <t/>
        </is>
      </c>
      <c r="T296" t="inlineStr">
        <is>
          <t/>
        </is>
      </c>
      <c r="U296" t="inlineStr">
        <is>
          <t/>
        </is>
      </c>
      <c r="V296" t="inlineStr">
        <is>
          <t/>
        </is>
      </c>
      <c r="W296" t="inlineStr">
        <is>
          <t/>
        </is>
      </c>
      <c r="X296" t="inlineStr">
        <is>
          <t/>
        </is>
      </c>
      <c r="Y296" t="inlineStr">
        <is>
          <t/>
        </is>
      </c>
      <c r="Z296" s="2" t="inlineStr">
        <is>
          <t>Member State not yet fully applying the Schengen &lt;i&gt;acquis&lt;/i&gt;|
Member State not yet fully implementing the Schengen &lt;i&gt;acquis &lt;/i&gt;</t>
        </is>
      </c>
      <c r="AA296" s="2" t="inlineStr">
        <is>
          <t>3|
3</t>
        </is>
      </c>
      <c r="AB296" s="2" t="inlineStr">
        <is>
          <t xml:space="preserve">|
</t>
        </is>
      </c>
      <c r="AC296" t="inlineStr">
        <is>
          <t/>
        </is>
      </c>
      <c r="AD296" t="inlineStr">
        <is>
          <t/>
        </is>
      </c>
      <c r="AE296" t="inlineStr">
        <is>
          <t/>
        </is>
      </c>
      <c r="AF296" t="inlineStr">
        <is>
          <t/>
        </is>
      </c>
      <c r="AG296" t="inlineStr">
        <is>
          <t/>
        </is>
      </c>
      <c r="AH296" t="inlineStr">
        <is>
          <t/>
        </is>
      </c>
      <c r="AI296" t="inlineStr">
        <is>
          <t/>
        </is>
      </c>
      <c r="AJ296" t="inlineStr">
        <is>
          <t/>
        </is>
      </c>
      <c r="AK296" t="inlineStr">
        <is>
          <t/>
        </is>
      </c>
      <c r="AL296" t="inlineStr">
        <is>
          <t/>
        </is>
      </c>
      <c r="AM296" t="inlineStr">
        <is>
          <t/>
        </is>
      </c>
      <c r="AN296" t="inlineStr">
        <is>
          <t/>
        </is>
      </c>
      <c r="AO296" t="inlineStr">
        <is>
          <t/>
        </is>
      </c>
      <c r="AP296" s="2" t="inlineStr">
        <is>
          <t>État membre qui n’applique pas encore l’acquis de Schengen dans son intégralité|
État membre ne mettant pas encore en œuvre l'intégralité de l’acquis de Schengen</t>
        </is>
      </c>
      <c r="AQ296" s="2" t="inlineStr">
        <is>
          <t>3|
3</t>
        </is>
      </c>
      <c r="AR296" s="2" t="inlineStr">
        <is>
          <t xml:space="preserve">|
</t>
        </is>
      </c>
      <c r="AS296" t="inlineStr">
        <is>
          <t/>
        </is>
      </c>
      <c r="AT296" t="inlineStr">
        <is>
          <t/>
        </is>
      </c>
      <c r="AU296" t="inlineStr">
        <is>
          <t/>
        </is>
      </c>
      <c r="AV296" t="inlineStr">
        <is>
          <t/>
        </is>
      </c>
      <c r="AW296" t="inlineStr">
        <is>
          <t/>
        </is>
      </c>
      <c r="AX296" t="inlineStr">
        <is>
          <t/>
        </is>
      </c>
      <c r="AY296" t="inlineStr">
        <is>
          <t/>
        </is>
      </c>
      <c r="AZ296" t="inlineStr">
        <is>
          <t/>
        </is>
      </c>
      <c r="BA296" t="inlineStr">
        <is>
          <t/>
        </is>
      </c>
      <c r="BB296" t="inlineStr">
        <is>
          <t/>
        </is>
      </c>
      <c r="BC296" t="inlineStr">
        <is>
          <t/>
        </is>
      </c>
      <c r="BD296" t="inlineStr">
        <is>
          <t/>
        </is>
      </c>
      <c r="BE296" t="inlineStr">
        <is>
          <t/>
        </is>
      </c>
      <c r="BF296" t="inlineStr">
        <is>
          <t/>
        </is>
      </c>
      <c r="BG296" t="inlineStr">
        <is>
          <t/>
        </is>
      </c>
      <c r="BH296" t="inlineStr">
        <is>
          <t/>
        </is>
      </c>
      <c r="BI296" t="inlineStr">
        <is>
          <t/>
        </is>
      </c>
      <c r="BJ296" t="inlineStr">
        <is>
          <t/>
        </is>
      </c>
      <c r="BK296" t="inlineStr">
        <is>
          <t/>
        </is>
      </c>
      <c r="BL296" t="inlineStr">
        <is>
          <t/>
        </is>
      </c>
      <c r="BM296" t="inlineStr">
        <is>
          <t/>
        </is>
      </c>
      <c r="BN296" t="inlineStr">
        <is>
          <t/>
        </is>
      </c>
      <c r="BO296" t="inlineStr">
        <is>
          <t/>
        </is>
      </c>
      <c r="BP296" t="inlineStr">
        <is>
          <t/>
        </is>
      </c>
      <c r="BQ296" t="inlineStr">
        <is>
          <t/>
        </is>
      </c>
      <c r="BR296" t="inlineStr">
        <is>
          <t/>
        </is>
      </c>
      <c r="BS296" t="inlineStr">
        <is>
          <t/>
        </is>
      </c>
      <c r="BT296" t="inlineStr">
        <is>
          <t/>
        </is>
      </c>
      <c r="BU296" t="inlineStr">
        <is>
          <t/>
        </is>
      </c>
      <c r="BV296" t="inlineStr">
        <is>
          <t/>
        </is>
      </c>
      <c r="BW296" t="inlineStr">
        <is>
          <t/>
        </is>
      </c>
      <c r="BX296" t="inlineStr">
        <is>
          <t/>
        </is>
      </c>
      <c r="BY296" t="inlineStr">
        <is>
          <t/>
        </is>
      </c>
      <c r="BZ296" t="inlineStr">
        <is>
          <t/>
        </is>
      </c>
      <c r="CA296" t="inlineStr">
        <is>
          <t/>
        </is>
      </c>
      <c r="CB296" t="inlineStr">
        <is>
          <t/>
        </is>
      </c>
      <c r="CC296" t="inlineStr">
        <is>
          <t/>
        </is>
      </c>
      <c r="CD296" t="inlineStr">
        <is>
          <t/>
        </is>
      </c>
      <c r="CE296" t="inlineStr">
        <is>
          <t/>
        </is>
      </c>
      <c r="CF296" t="inlineStr">
        <is>
          <t/>
        </is>
      </c>
      <c r="CG296" t="inlineStr">
        <is>
          <t/>
        </is>
      </c>
      <c r="CH296" t="inlineStr">
        <is>
          <t/>
        </is>
      </c>
      <c r="CI296" t="inlineStr">
        <is>
          <t/>
        </is>
      </c>
      <c r="CJ296" t="inlineStr">
        <is>
          <t/>
        </is>
      </c>
      <c r="CK296" t="inlineStr">
        <is>
          <t/>
        </is>
      </c>
      <c r="CL296" s="2" t="inlineStr">
        <is>
          <t>členský štát, ktorý ešte neuplatňuje schengenské &lt;i&gt;acquis &lt;/i&gt;v plnom rozsahu</t>
        </is>
      </c>
      <c r="CM296" s="2" t="inlineStr">
        <is>
          <t>3</t>
        </is>
      </c>
      <c r="CN296" s="2" t="inlineStr">
        <is>
          <t/>
        </is>
      </c>
      <c r="CO296" t="inlineStr">
        <is>
          <t/>
        </is>
      </c>
      <c r="CP296" t="inlineStr">
        <is>
          <t/>
        </is>
      </c>
      <c r="CQ296" t="inlineStr">
        <is>
          <t/>
        </is>
      </c>
      <c r="CR296" t="inlineStr">
        <is>
          <t/>
        </is>
      </c>
      <c r="CS296" t="inlineStr">
        <is>
          <t/>
        </is>
      </c>
      <c r="CT296" t="inlineStr">
        <is>
          <t/>
        </is>
      </c>
      <c r="CU296" t="inlineStr">
        <is>
          <t/>
        </is>
      </c>
      <c r="CV296" t="inlineStr">
        <is>
          <t/>
        </is>
      </c>
      <c r="CW296" t="inlineStr">
        <is>
          <t/>
        </is>
      </c>
    </row>
    <row r="297">
      <c r="A297" s="1" t="str">
        <f>HYPERLINK("https://iate.europa.eu/entry/result/791608/all", "791608")</f>
        <v>791608</v>
      </c>
      <c r="B297" t="inlineStr">
        <is>
          <t>SOCIAL QUESTIONS</t>
        </is>
      </c>
      <c r="C297" t="inlineStr">
        <is>
          <t>SOCIAL QUESTIONS|migration</t>
        </is>
      </c>
      <c r="D297" t="inlineStr">
        <is>
          <t>yes</t>
        </is>
      </c>
      <c r="E297" t="inlineStr">
        <is>
          <t/>
        </is>
      </c>
      <c r="F297" s="2" t="inlineStr">
        <is>
          <t>отказ за влизане</t>
        </is>
      </c>
      <c r="G297" s="2" t="inlineStr">
        <is>
          <t>4</t>
        </is>
      </c>
      <c r="H297" s="2" t="inlineStr">
        <is>
          <t/>
        </is>
      </c>
      <c r="I297" t="inlineStr">
        <is>
          <t>мярка, с която се отказва на гражданин от трета държава влизане на територията на държава-членка на Европейския съюз</t>
        </is>
      </c>
      <c r="J297" s="2" t="inlineStr">
        <is>
          <t>odepření vstupu</t>
        </is>
      </c>
      <c r="K297" s="2" t="inlineStr">
        <is>
          <t>3</t>
        </is>
      </c>
      <c r="L297" s="2" t="inlineStr">
        <is>
          <t/>
        </is>
      </c>
      <c r="M297" t="inlineStr">
        <is>
          <t>opatření, v jehož důsledku se státnímu příslušníkovi třetí země odepře vstup na území členského státu nebo EU</t>
        </is>
      </c>
      <c r="N297" s="2" t="inlineStr">
        <is>
          <t>afvisning af asylansøger|
afvisning ved grænsen|
afvisning af udlænding|
afvisning|
nægtelse af indrejse</t>
        </is>
      </c>
      <c r="O297" s="2" t="inlineStr">
        <is>
          <t>4|
4|
4|
4|
4</t>
        </is>
      </c>
      <c r="P297" s="2" t="inlineStr">
        <is>
          <t xml:space="preserve">|
|
|
|
</t>
        </is>
      </c>
      <c r="Q297" t="inlineStr">
        <is>
          <t>Foranstaltning, hvorved en tredjelandsstatsborger nægtes indrejse på en EU-medlemsstats område.</t>
        </is>
      </c>
      <c r="R297" s="2" t="inlineStr">
        <is>
          <t>Einreiseverbot|
Einreiseverweigerung|
Zurückweisung</t>
        </is>
      </c>
      <c r="S297" s="2" t="inlineStr">
        <is>
          <t>3|
3|
3</t>
        </is>
      </c>
      <c r="T297" s="2" t="inlineStr">
        <is>
          <t xml:space="preserve">|
|
</t>
        </is>
      </c>
      <c r="U297" t="inlineStr">
        <is>
          <t>Maßnahme, anhand derer ein Staat einem Ausländer das Überschreiten seiner Grenze und den Aufenthalt im Hoheitsgebiet verweigert</t>
        </is>
      </c>
      <c r="V297" s="2" t="inlineStr">
        <is>
          <t>άρνηση εισόδου</t>
        </is>
      </c>
      <c r="W297" s="2" t="inlineStr">
        <is>
          <t>4</t>
        </is>
      </c>
      <c r="X297" s="2" t="inlineStr">
        <is>
          <t/>
        </is>
      </c>
      <c r="Y297" t="inlineStr">
        <is>
          <t/>
        </is>
      </c>
      <c r="Z297" s="2" t="inlineStr">
        <is>
          <t>refusal|
refused entry|
refusal at the border|
refusal of entry</t>
        </is>
      </c>
      <c r="AA297" s="2" t="inlineStr">
        <is>
          <t>2|
1|
1|
3</t>
        </is>
      </c>
      <c r="AB297" s="2" t="inlineStr">
        <is>
          <t xml:space="preserve">|
|
|
</t>
        </is>
      </c>
      <c r="AC297" t="inlineStr">
        <is>
          <t>measure as a result of which a third-country national is refused entry to the territory of a Member State of the European Union</t>
        </is>
      </c>
      <c r="AD297" s="2" t="inlineStr">
        <is>
          <t>denegación de entrada</t>
        </is>
      </c>
      <c r="AE297" s="2" t="inlineStr">
        <is>
          <t>4</t>
        </is>
      </c>
      <c r="AF297" s="2" t="inlineStr">
        <is>
          <t/>
        </is>
      </c>
      <c r="AG297" t="inlineStr">
        <is>
          <t>Medida adoptada por los funcionarios responsables del control de entrada, en forma de resolución motivada y notificada, por la que se niega la entrada al territorio de un Estado a una persona que no reúne los requisitos de entrada (documentación, medios económicos, justificación de la estancia, requisitos sanitarios, etc.).</t>
        </is>
      </c>
      <c r="AH297" s="2" t="inlineStr">
        <is>
          <t>sisenemiskeeld</t>
        </is>
      </c>
      <c r="AI297" s="2" t="inlineStr">
        <is>
          <t>3</t>
        </is>
      </c>
      <c r="AJ297" s="2" t="inlineStr">
        <is>
          <t/>
        </is>
      </c>
      <c r="AK297" t="inlineStr">
        <is>
          <t>vt EN</t>
        </is>
      </c>
      <c r="AL297" s="2" t="inlineStr">
        <is>
          <t>pääsyn epääminen|
käännyttäminen rajalla|
käännyttäminen</t>
        </is>
      </c>
      <c r="AM297" s="2" t="inlineStr">
        <is>
          <t>3|
3|
2</t>
        </is>
      </c>
      <c r="AN297" s="2" t="inlineStr">
        <is>
          <t xml:space="preserve">|
|
</t>
        </is>
      </c>
      <c r="AO297" t="inlineStr">
        <is>
          <t>ulkomaalaisen maahantulon estäminen</t>
        </is>
      </c>
      <c r="AP297" s="2" t="inlineStr">
        <is>
          <t>refus d'entrée|
non-admission</t>
        </is>
      </c>
      <c r="AQ297" s="2" t="inlineStr">
        <is>
          <t>3|
3</t>
        </is>
      </c>
      <c r="AR297" s="2" t="inlineStr">
        <is>
          <t xml:space="preserve">|
</t>
        </is>
      </c>
      <c r="AS297" t="inlineStr">
        <is>
          <t>mesure par laquelle, au niveau national, un Etat interdit le franchissement de sa frontière à un étranger qui sollicite l'accès à son territoire ou par laquelle, au niveau de l'UE, l'entrée sur le territoire des États membres est refusée aux ressortissants de pays tiers</t>
        </is>
      </c>
      <c r="AT297" s="2" t="inlineStr">
        <is>
          <t>cead isteach a dhiúltú</t>
        </is>
      </c>
      <c r="AU297" s="2" t="inlineStr">
        <is>
          <t>3</t>
        </is>
      </c>
      <c r="AV297" s="2" t="inlineStr">
        <is>
          <t/>
        </is>
      </c>
      <c r="AW297" t="inlineStr">
        <is>
          <t/>
        </is>
      </c>
      <c r="AX297" s="2" t="inlineStr">
        <is>
          <t>odbijanje ulaska</t>
        </is>
      </c>
      <c r="AY297" s="2" t="inlineStr">
        <is>
          <t>3</t>
        </is>
      </c>
      <c r="AZ297" s="2" t="inlineStr">
        <is>
          <t/>
        </is>
      </c>
      <c r="BA297" t="inlineStr">
        <is>
          <t/>
        </is>
      </c>
      <c r="BB297" s="2" t="inlineStr">
        <is>
          <t>a beléptetés megtagadása|
visszairányítás</t>
        </is>
      </c>
      <c r="BC297" s="2" t="inlineStr">
        <is>
          <t>3|
3</t>
        </is>
      </c>
      <c r="BD297" s="2" t="inlineStr">
        <is>
          <t xml:space="preserve">|
</t>
        </is>
      </c>
      <c r="BE297" t="inlineStr">
        <is>
          <t>Olyan intézkedés, amelynek révén megtagadják egy harmadik országbeli állampolgárnak a tagállamok területére történő beléptetését.</t>
        </is>
      </c>
      <c r="BF297" s="2" t="inlineStr">
        <is>
          <t>respingimento|
non ammissione</t>
        </is>
      </c>
      <c r="BG297" s="2" t="inlineStr">
        <is>
          <t>3|
3</t>
        </is>
      </c>
      <c r="BH297" s="2" t="inlineStr">
        <is>
          <t xml:space="preserve">|
</t>
        </is>
      </c>
      <c r="BI297" t="inlineStr">
        <is>
          <t>Provvedimento adottato da uno Stato nei confronti di uno straniero che non risponde ai requisiti per l'ingresso nel territorio nazionale.</t>
        </is>
      </c>
      <c r="BJ297" s="2" t="inlineStr">
        <is>
          <t>atsisakymas leisti atvykti</t>
        </is>
      </c>
      <c r="BK297" s="2" t="inlineStr">
        <is>
          <t>3</t>
        </is>
      </c>
      <c r="BL297" s="2" t="inlineStr">
        <is>
          <t/>
        </is>
      </c>
      <c r="BM297" t="inlineStr">
        <is>
          <t/>
        </is>
      </c>
      <c r="BN297" s="2" t="inlineStr">
        <is>
          <t>ieceļošanas atteikums</t>
        </is>
      </c>
      <c r="BO297" s="2" t="inlineStr">
        <is>
          <t>3</t>
        </is>
      </c>
      <c r="BP297" s="2" t="inlineStr">
        <is>
          <t/>
        </is>
      </c>
      <c r="BQ297" t="inlineStr">
        <is>
          <t/>
        </is>
      </c>
      <c r="BR297" s="2" t="inlineStr">
        <is>
          <t>ċaħda tad-dħul</t>
        </is>
      </c>
      <c r="BS297" s="2" t="inlineStr">
        <is>
          <t>3</t>
        </is>
      </c>
      <c r="BT297" s="2" t="inlineStr">
        <is>
          <t/>
        </is>
      </c>
      <c r="BU297" t="inlineStr">
        <is>
          <t>miżura li tirriżulta fil-fatt li ċittadin ta' pajjiż terz ma jitħalliex jidħol fit-territorju ta' Stat Membru tal-Unjoni Ewropea</t>
        </is>
      </c>
      <c r="BV297" s="2" t="inlineStr">
        <is>
          <t>weigering van toegang</t>
        </is>
      </c>
      <c r="BW297" s="2" t="inlineStr">
        <is>
          <t>3</t>
        </is>
      </c>
      <c r="BX297" s="2" t="inlineStr">
        <is>
          <t/>
        </is>
      </c>
      <c r="BY297" t="inlineStr">
        <is>
          <t/>
        </is>
      </c>
      <c r="BZ297" s="2" t="inlineStr">
        <is>
          <t>odmowa wjazdu</t>
        </is>
      </c>
      <c r="CA297" s="2" t="inlineStr">
        <is>
          <t>3</t>
        </is>
      </c>
      <c r="CB297" s="2" t="inlineStr">
        <is>
          <t/>
        </is>
      </c>
      <c r="CC297" t="inlineStr">
        <is>
          <t/>
        </is>
      </c>
      <c r="CD297" s="2" t="inlineStr">
        <is>
          <t>recusa de entrada</t>
        </is>
      </c>
      <c r="CE297" s="2" t="inlineStr">
        <is>
          <t>3</t>
        </is>
      </c>
      <c r="CF297" s="2" t="inlineStr">
        <is>
          <t/>
        </is>
      </c>
      <c r="CG297" t="inlineStr">
        <is>
          <t>Medida ou acto administrativo pelo qual se nega a entrada no território de um Estado de um estrangeiro que não satisfaça as condições de entrada exigidas por lei.&lt;br&gt; No contexto específico de Schengen, as condições de entrada são as definidas no artigo 5.º do Código das Fronteiras Schengen [ &lt;a href="/entry/result/2105231/all" id="ENTRY_TO_ENTRY_CONVERTER" target="_blank"&gt;IATE:2105231&lt;/a&gt; ], nomeadamente, ter a documentação e os vistos necessários, justificação da estada e meios de subsistência suficientes, obedecer a requisitos de ordem sanitária, não estar indicado no SIS nem nas bases de dados nacionais para efeitos de não admissão.</t>
        </is>
      </c>
      <c r="CH297" s="2" t="inlineStr">
        <is>
          <t>refuz al intrării</t>
        </is>
      </c>
      <c r="CI297" s="2" t="inlineStr">
        <is>
          <t>3</t>
        </is>
      </c>
      <c r="CJ297" s="2" t="inlineStr">
        <is>
          <t/>
        </is>
      </c>
      <c r="CK297" t="inlineStr">
        <is>
          <t>măsură prin care unui resortisant al unei țări terțe i se refuză intrarea pe teritoriul unui stat membru al Uniunii Europene</t>
        </is>
      </c>
      <c r="CL297" s="2" t="inlineStr">
        <is>
          <t>odopretie vstupu</t>
        </is>
      </c>
      <c r="CM297" s="2" t="inlineStr">
        <is>
          <t>4</t>
        </is>
      </c>
      <c r="CN297" s="2" t="inlineStr">
        <is>
          <t/>
        </is>
      </c>
      <c r="CO297" t="inlineStr">
        <is>
          <t>opatrenie, na základe ktorého štát zamietne štátemu príslušníkovi tretej krajiny vstup na svoje územie</t>
        </is>
      </c>
      <c r="CP297" s="2" t="inlineStr">
        <is>
          <t>zavrnitev vstopa</t>
        </is>
      </c>
      <c r="CQ297" s="2" t="inlineStr">
        <is>
          <t>3</t>
        </is>
      </c>
      <c r="CR297" s="2" t="inlineStr">
        <is>
          <t/>
        </is>
      </c>
      <c r="CS297" t="inlineStr">
        <is>
          <t>ukrep, s katerim se državljanu tretje države zavrne vstop na ozemlja držav članic</t>
        </is>
      </c>
      <c r="CT297" s="2" t="inlineStr">
        <is>
          <t>nekad inresa</t>
        </is>
      </c>
      <c r="CU297" s="2" t="inlineStr">
        <is>
          <t>3</t>
        </is>
      </c>
      <c r="CV297" s="2" t="inlineStr">
        <is>
          <t/>
        </is>
      </c>
      <c r="CW297" t="inlineStr">
        <is>
          <t/>
        </is>
      </c>
    </row>
    <row r="298">
      <c r="A298" s="1" t="str">
        <f>HYPERLINK("https://iate.europa.eu/entry/result/3572399/all", "3572399")</f>
        <v>3572399</v>
      </c>
      <c r="B298" t="inlineStr">
        <is>
          <t>LAW;EDUCATION AND COMMUNICATIONS</t>
        </is>
      </c>
      <c r="C298" t="inlineStr">
        <is>
          <t>LAW|rights and freedoms|rights of the individual;EDUCATION AND COMMUNICATIONS|documentation</t>
        </is>
      </c>
      <c r="D298" t="inlineStr">
        <is>
          <t>yes</t>
        </is>
      </c>
      <c r="E298" t="inlineStr">
        <is>
          <t/>
        </is>
      </c>
      <c r="F298" t="inlineStr">
        <is>
          <t/>
        </is>
      </c>
      <c r="G298" t="inlineStr">
        <is>
          <t/>
        </is>
      </c>
      <c r="H298" t="inlineStr">
        <is>
          <t/>
        </is>
      </c>
      <c r="I298" t="inlineStr">
        <is>
          <t/>
        </is>
      </c>
      <c r="J298" t="inlineStr">
        <is>
          <t/>
        </is>
      </c>
      <c r="K298" t="inlineStr">
        <is>
          <t/>
        </is>
      </c>
      <c r="L298" t="inlineStr">
        <is>
          <t/>
        </is>
      </c>
      <c r="M298" t="inlineStr">
        <is>
          <t/>
        </is>
      </c>
      <c r="N298" t="inlineStr">
        <is>
          <t/>
        </is>
      </c>
      <c r="O298" t="inlineStr">
        <is>
          <t/>
        </is>
      </c>
      <c r="P298" t="inlineStr">
        <is>
          <t/>
        </is>
      </c>
      <c r="Q298" t="inlineStr">
        <is>
          <t/>
        </is>
      </c>
      <c r="R298" t="inlineStr">
        <is>
          <t/>
        </is>
      </c>
      <c r="S298" t="inlineStr">
        <is>
          <t/>
        </is>
      </c>
      <c r="T298" t="inlineStr">
        <is>
          <t/>
        </is>
      </c>
      <c r="U298" t="inlineStr">
        <is>
          <t/>
        </is>
      </c>
      <c r="V298" t="inlineStr">
        <is>
          <t/>
        </is>
      </c>
      <c r="W298" t="inlineStr">
        <is>
          <t/>
        </is>
      </c>
      <c r="X298" t="inlineStr">
        <is>
          <t/>
        </is>
      </c>
      <c r="Y298" t="inlineStr">
        <is>
          <t/>
        </is>
      </c>
      <c r="Z298" s="2" t="inlineStr">
        <is>
          <t>biometric identity</t>
        </is>
      </c>
      <c r="AA298" s="2" t="inlineStr">
        <is>
          <t>3</t>
        </is>
      </c>
      <c r="AB298" s="2" t="inlineStr">
        <is>
          <t/>
        </is>
      </c>
      <c r="AC298" t="inlineStr">
        <is>
          <t/>
        </is>
      </c>
      <c r="AD298" t="inlineStr">
        <is>
          <t/>
        </is>
      </c>
      <c r="AE298" t="inlineStr">
        <is>
          <t/>
        </is>
      </c>
      <c r="AF298" t="inlineStr">
        <is>
          <t/>
        </is>
      </c>
      <c r="AG298" t="inlineStr">
        <is>
          <t/>
        </is>
      </c>
      <c r="AH298" s="2" t="inlineStr">
        <is>
          <t>biomeetriline identiteet</t>
        </is>
      </c>
      <c r="AI298" s="2" t="inlineStr">
        <is>
          <t>3</t>
        </is>
      </c>
      <c r="AJ298" s="2" t="inlineStr">
        <is>
          <t/>
        </is>
      </c>
      <c r="AK298" t="inlineStr">
        <is>
          <t/>
        </is>
      </c>
      <c r="AL298" s="2" t="inlineStr">
        <is>
          <t>biometrinen identiteetti</t>
        </is>
      </c>
      <c r="AM298" s="2" t="inlineStr">
        <is>
          <t>3</t>
        </is>
      </c>
      <c r="AN298" s="2" t="inlineStr">
        <is>
          <t/>
        </is>
      </c>
      <c r="AO298" t="inlineStr">
        <is>
          <t/>
        </is>
      </c>
      <c r="AP298" t="inlineStr">
        <is>
          <t/>
        </is>
      </c>
      <c r="AQ298" t="inlineStr">
        <is>
          <t/>
        </is>
      </c>
      <c r="AR298" t="inlineStr">
        <is>
          <t/>
        </is>
      </c>
      <c r="AS298" t="inlineStr">
        <is>
          <t/>
        </is>
      </c>
      <c r="AT298" s="2" t="inlineStr">
        <is>
          <t>aitheantas bithmhéadrach</t>
        </is>
      </c>
      <c r="AU298" s="2" t="inlineStr">
        <is>
          <t>3</t>
        </is>
      </c>
      <c r="AV298" s="2" t="inlineStr">
        <is>
          <t/>
        </is>
      </c>
      <c r="AW298" t="inlineStr">
        <is>
          <t/>
        </is>
      </c>
      <c r="AX298" t="inlineStr">
        <is>
          <t/>
        </is>
      </c>
      <c r="AY298" t="inlineStr">
        <is>
          <t/>
        </is>
      </c>
      <c r="AZ298" t="inlineStr">
        <is>
          <t/>
        </is>
      </c>
      <c r="BA298" t="inlineStr">
        <is>
          <t/>
        </is>
      </c>
      <c r="BB298" t="inlineStr">
        <is>
          <t/>
        </is>
      </c>
      <c r="BC298" t="inlineStr">
        <is>
          <t/>
        </is>
      </c>
      <c r="BD298" t="inlineStr">
        <is>
          <t/>
        </is>
      </c>
      <c r="BE298" t="inlineStr">
        <is>
          <t/>
        </is>
      </c>
      <c r="BF298" t="inlineStr">
        <is>
          <t/>
        </is>
      </c>
      <c r="BG298" t="inlineStr">
        <is>
          <t/>
        </is>
      </c>
      <c r="BH298" t="inlineStr">
        <is>
          <t/>
        </is>
      </c>
      <c r="BI298" t="inlineStr">
        <is>
          <t/>
        </is>
      </c>
      <c r="BJ298" t="inlineStr">
        <is>
          <t/>
        </is>
      </c>
      <c r="BK298" t="inlineStr">
        <is>
          <t/>
        </is>
      </c>
      <c r="BL298" t="inlineStr">
        <is>
          <t/>
        </is>
      </c>
      <c r="BM298" t="inlineStr">
        <is>
          <t/>
        </is>
      </c>
      <c r="BN298" t="inlineStr">
        <is>
          <t/>
        </is>
      </c>
      <c r="BO298" t="inlineStr">
        <is>
          <t/>
        </is>
      </c>
      <c r="BP298" t="inlineStr">
        <is>
          <t/>
        </is>
      </c>
      <c r="BQ298" t="inlineStr">
        <is>
          <t/>
        </is>
      </c>
      <c r="BR298" t="inlineStr">
        <is>
          <t/>
        </is>
      </c>
      <c r="BS298" t="inlineStr">
        <is>
          <t/>
        </is>
      </c>
      <c r="BT298" t="inlineStr">
        <is>
          <t/>
        </is>
      </c>
      <c r="BU298" t="inlineStr">
        <is>
          <t/>
        </is>
      </c>
      <c r="BV298" t="inlineStr">
        <is>
          <t/>
        </is>
      </c>
      <c r="BW298" t="inlineStr">
        <is>
          <t/>
        </is>
      </c>
      <c r="BX298" t="inlineStr">
        <is>
          <t/>
        </is>
      </c>
      <c r="BY298" t="inlineStr">
        <is>
          <t/>
        </is>
      </c>
      <c r="BZ298" s="2" t="inlineStr">
        <is>
          <t>tożsamość biometryczna</t>
        </is>
      </c>
      <c r="CA298" s="2" t="inlineStr">
        <is>
          <t>3</t>
        </is>
      </c>
      <c r="CB298" s="2" t="inlineStr">
        <is>
          <t/>
        </is>
      </c>
      <c r="CC298" t="inlineStr">
        <is>
          <t>wynik powiązania danych biometrycznych z charakterystyką
osoby, co pozwala na jednoznaczną identyfikację danej osoby</t>
        </is>
      </c>
      <c r="CD298" t="inlineStr">
        <is>
          <t/>
        </is>
      </c>
      <c r="CE298" t="inlineStr">
        <is>
          <t/>
        </is>
      </c>
      <c r="CF298" t="inlineStr">
        <is>
          <t/>
        </is>
      </c>
      <c r="CG298" t="inlineStr">
        <is>
          <t/>
        </is>
      </c>
      <c r="CH298" t="inlineStr">
        <is>
          <t/>
        </is>
      </c>
      <c r="CI298" t="inlineStr">
        <is>
          <t/>
        </is>
      </c>
      <c r="CJ298" t="inlineStr">
        <is>
          <t/>
        </is>
      </c>
      <c r="CK298" t="inlineStr">
        <is>
          <t/>
        </is>
      </c>
      <c r="CL298" s="2" t="inlineStr">
        <is>
          <t>súhrn biometrických údajov|
biometrická identita</t>
        </is>
      </c>
      <c r="CM298" s="2" t="inlineStr">
        <is>
          <t>3|
3</t>
        </is>
      </c>
      <c r="CN298" s="2" t="inlineStr">
        <is>
          <t>|
preferred</t>
        </is>
      </c>
      <c r="CO298" t="inlineStr">
        <is>
          <t/>
        </is>
      </c>
      <c r="CP298" t="inlineStr">
        <is>
          <t/>
        </is>
      </c>
      <c r="CQ298" t="inlineStr">
        <is>
          <t/>
        </is>
      </c>
      <c r="CR298" t="inlineStr">
        <is>
          <t/>
        </is>
      </c>
      <c r="CS298" t="inlineStr">
        <is>
          <t/>
        </is>
      </c>
      <c r="CT298" t="inlineStr">
        <is>
          <t/>
        </is>
      </c>
      <c r="CU298" t="inlineStr">
        <is>
          <t/>
        </is>
      </c>
      <c r="CV298" t="inlineStr">
        <is>
          <t/>
        </is>
      </c>
      <c r="CW298" t="inlineStr">
        <is>
          <t/>
        </is>
      </c>
    </row>
    <row r="299">
      <c r="A299" s="1" t="str">
        <f>HYPERLINK("https://iate.europa.eu/entry/result/3575663/all", "3575663")</f>
        <v>3575663</v>
      </c>
      <c r="B299" t="inlineStr">
        <is>
          <t>TRANSPORT</t>
        </is>
      </c>
      <c r="C299" t="inlineStr">
        <is>
          <t>TRANSPORT|air and space transport|air transport</t>
        </is>
      </c>
      <c r="D299" t="inlineStr">
        <is>
          <t>yes</t>
        </is>
      </c>
      <c r="E299" t="inlineStr">
        <is>
          <t/>
        </is>
      </c>
      <c r="F299" s="2" t="inlineStr">
        <is>
          <t>авиационно предприятие</t>
        </is>
      </c>
      <c r="G299" s="2" t="inlineStr">
        <is>
          <t>3</t>
        </is>
      </c>
      <c r="H299" s="2" t="inlineStr">
        <is>
          <t/>
        </is>
      </c>
      <c r="I299" t="inlineStr">
        <is>
          <t>субект, лице или организация, различни от регулираните от настоящия регламент доставчици на услуги, който се влияе от или въздейства върху услуга, предоставяна от доставчик на услуга</t>
        </is>
      </c>
      <c r="J299" s="2" t="inlineStr">
        <is>
          <t>letecký podnik</t>
        </is>
      </c>
      <c r="K299" s="2" t="inlineStr">
        <is>
          <t>3</t>
        </is>
      </c>
      <c r="L299" s="2" t="inlineStr">
        <is>
          <t/>
        </is>
      </c>
      <c r="M299" t="inlineStr">
        <is>
          <t/>
        </is>
      </c>
      <c r="N299" s="2" t="inlineStr">
        <is>
          <t>luftfartsaktør</t>
        </is>
      </c>
      <c r="O299" s="2" t="inlineStr">
        <is>
          <t>3</t>
        </is>
      </c>
      <c r="P299" s="2" t="inlineStr">
        <is>
          <t/>
        </is>
      </c>
      <c r="Q299" t="inlineStr">
        <is>
          <t/>
        </is>
      </c>
      <c r="R299" s="2" t="inlineStr">
        <is>
          <t>Luftfahrtakteur</t>
        </is>
      </c>
      <c r="S299" s="2" t="inlineStr">
        <is>
          <t>3</t>
        </is>
      </c>
      <c r="T299" s="2" t="inlineStr">
        <is>
          <t/>
        </is>
      </c>
      <c r="U299" t="inlineStr">
        <is>
          <t>Stelle, Person oder Organisation, bei der es sich nicht um die unter diese Verordnung fallenden Diensteanbieter handelt, die von der von einem Diensteanbieter erbrachten Dienstleistung beeinflusst wird oder diese beeinflusst</t>
        </is>
      </c>
      <c r="V299" s="2" t="inlineStr">
        <is>
          <t>αεροπορική εταιρεία|
αεροπορική επιχείρηση</t>
        </is>
      </c>
      <c r="W299" s="2" t="inlineStr">
        <is>
          <t>3|
3</t>
        </is>
      </c>
      <c r="X299" s="2" t="inlineStr">
        <is>
          <t xml:space="preserve">|
</t>
        </is>
      </c>
      <c r="Y299" t="inlineStr">
        <is>
          <t/>
        </is>
      </c>
      <c r="Z299" s="2" t="inlineStr">
        <is>
          <t>aviation undertaking|
aviation company|
aviation enterprise</t>
        </is>
      </c>
      <c r="AA299" s="2" t="inlineStr">
        <is>
          <t>3|
3|
3</t>
        </is>
      </c>
      <c r="AB299" s="2" t="inlineStr">
        <is>
          <t xml:space="preserve">|
|
</t>
        </is>
      </c>
      <c r="AC299" t="inlineStr">
        <is>
          <t>any organisation providing aviation services</t>
        </is>
      </c>
      <c r="AD299" s="2" t="inlineStr">
        <is>
          <t>empresa de aviación</t>
        </is>
      </c>
      <c r="AE299" s="2" t="inlineStr">
        <is>
          <t>3</t>
        </is>
      </c>
      <c r="AF299" s="2" t="inlineStr">
        <is>
          <t/>
        </is>
      </c>
      <c r="AG299" t="inlineStr">
        <is>
          <t>Empresa de servicios aéreos comerciales de transporte público regular o no regular, interno o internacional, de pasajeros, correo o carga; o de trabajos aéreos especiales.</t>
        </is>
      </c>
      <c r="AH299" s="2" t="inlineStr">
        <is>
          <t>lennundusettevõtja</t>
        </is>
      </c>
      <c r="AI299" s="2" t="inlineStr">
        <is>
          <t>3</t>
        </is>
      </c>
      <c r="AJ299" s="2" t="inlineStr">
        <is>
          <t/>
        </is>
      </c>
      <c r="AK299" t="inlineStr">
        <is>
          <t>ärilistel eesmärkidel õhusõidukit opereeriv lennundusettevõte, mis &lt;div&gt;(i) teostab avalikkusele
kättesaadavaid regulaar- ja/või mitteregulaarlende reisijate, posti ja/või kauba veoks ning &lt;/div&gt;&lt;div&gt;(ii)
mis on ettevõtte asukohariigi lennuameti poolt vastavalt sertifitseeritud&lt;/div&gt;</t>
        </is>
      </c>
      <c r="AL299" s="2" t="inlineStr">
        <is>
          <t>ilmailualan toimija</t>
        </is>
      </c>
      <c r="AM299" s="2" t="inlineStr">
        <is>
          <t>3</t>
        </is>
      </c>
      <c r="AN299" s="2" t="inlineStr">
        <is>
          <t/>
        </is>
      </c>
      <c r="AO299" t="inlineStr">
        <is>
          <t>yksikkö, henkilö tai organisaatio, joka ei ole asetuksella (EU 2017/373 säännelty palveluntarjoaja mutta johon palveluntarjoajan antama palvelu vaikuttaa tai joka vaikuttaa palveluntarjoajan antamaan palveluun</t>
        </is>
      </c>
      <c r="AP299" s="2" t="inlineStr">
        <is>
          <t>entreprise aéronautique|
acteur de l'aéronautique</t>
        </is>
      </c>
      <c r="AQ299" s="2" t="inlineStr">
        <is>
          <t>3|
3</t>
        </is>
      </c>
      <c r="AR299" s="2" t="inlineStr">
        <is>
          <t xml:space="preserve">|
</t>
        </is>
      </c>
      <c r="AS299" t="inlineStr">
        <is>
          <t>toute entité exerçant une activité dans le secteur de l'aéronautique</t>
        </is>
      </c>
      <c r="AT299" s="2" t="inlineStr">
        <is>
          <t>gnóthas eitlíochta</t>
        </is>
      </c>
      <c r="AU299" s="2" t="inlineStr">
        <is>
          <t>3</t>
        </is>
      </c>
      <c r="AV299" s="2" t="inlineStr">
        <is>
          <t/>
        </is>
      </c>
      <c r="AW299" t="inlineStr">
        <is>
          <t/>
        </is>
      </c>
      <c r="AX299" s="2" t="inlineStr">
        <is>
          <t>zrakoplovno poduzeće</t>
        </is>
      </c>
      <c r="AY299" s="2" t="inlineStr">
        <is>
          <t>3</t>
        </is>
      </c>
      <c r="AZ299" s="2" t="inlineStr">
        <is>
          <t/>
        </is>
      </c>
      <c r="BA299" t="inlineStr">
        <is>
          <t>svako poduzeće (subjekt, osoba ili organizacija) koje pruža usluge zračnog prometa</t>
        </is>
      </c>
      <c r="BB299" s="2" t="inlineStr">
        <is>
          <t>légi közlekedési vállalkozás</t>
        </is>
      </c>
      <c r="BC299" s="2" t="inlineStr">
        <is>
          <t>3</t>
        </is>
      </c>
      <c r="BD299" s="2" t="inlineStr">
        <is>
          <t/>
        </is>
      </c>
      <c r="BE299" t="inlineStr">
        <is>
          <t>olyan jogalany, személy vagy szervezet, amely érvényes működési engedéllyel rendelkezik, és légi személy- és/vagy teherszállítással foglalkozik</t>
        </is>
      </c>
      <c r="BF299" s="2" t="inlineStr">
        <is>
          <t>società aeronautica|
organizzazione aeronautica</t>
        </is>
      </c>
      <c r="BG299" s="2" t="inlineStr">
        <is>
          <t>3|
3</t>
        </is>
      </c>
      <c r="BH299" s="2" t="inlineStr">
        <is>
          <t xml:space="preserve">|
</t>
        </is>
      </c>
      <c r="BI299" t="inlineStr">
        <is>
          <t>ente, organizzazione o persona, diverso dal fornitore di servizi di cui al presente regolamento, interessato da un servizio prestato da un fornitore o che abbia influenza su di esso</t>
        </is>
      </c>
      <c r="BJ299" s="2" t="inlineStr">
        <is>
          <t>aviacijos įmonė</t>
        </is>
      </c>
      <c r="BK299" s="2" t="inlineStr">
        <is>
          <t>3</t>
        </is>
      </c>
      <c r="BL299" s="2" t="inlineStr">
        <is>
          <t/>
        </is>
      </c>
      <c r="BM299" t="inlineStr">
        <is>
          <t>įmonė, teikianti aviacijos paslaugas</t>
        </is>
      </c>
      <c r="BN299" s="2" t="inlineStr">
        <is>
          <t>aviācijas uzņēmums</t>
        </is>
      </c>
      <c r="BO299" s="2" t="inlineStr">
        <is>
          <t>3</t>
        </is>
      </c>
      <c r="BP299" s="2" t="inlineStr">
        <is>
          <t/>
        </is>
      </c>
      <c r="BQ299" t="inlineStr">
        <is>
          <t/>
        </is>
      </c>
      <c r="BR299" s="2" t="inlineStr">
        <is>
          <t>kumpanija tal-avjazzjoni|
impriża tal-avjazzjoni|
intrapriża tal-avjazzjoni</t>
        </is>
      </c>
      <c r="BS299" s="2" t="inlineStr">
        <is>
          <t>3|
3|
3</t>
        </is>
      </c>
      <c r="BT299" s="2" t="inlineStr">
        <is>
          <t xml:space="preserve">|
|
</t>
        </is>
      </c>
      <c r="BU299" t="inlineStr">
        <is>
          <t>kwalunkwe organizzazzjoni li tipprovdi servizzi tal-avjazzjoni</t>
        </is>
      </c>
      <c r="BV299" s="2" t="inlineStr">
        <is>
          <t>luchtvaartmaatschappij|
luchtvaartspeler</t>
        </is>
      </c>
      <c r="BW299" s="2" t="inlineStr">
        <is>
          <t>3|
3</t>
        </is>
      </c>
      <c r="BX299" s="2" t="inlineStr">
        <is>
          <t xml:space="preserve">|
</t>
        </is>
      </c>
      <c r="BY299" t="inlineStr">
        <is>
          <t>bedrijf dat of organisatie die vervoer door de lucht aanbiedt</t>
        </is>
      </c>
      <c r="BZ299" s="2" t="inlineStr">
        <is>
          <t>podmiot lotniczy</t>
        </is>
      </c>
      <c r="CA299" s="2" t="inlineStr">
        <is>
          <t>3</t>
        </is>
      </c>
      <c r="CB299" s="2" t="inlineStr">
        <is>
          <t/>
        </is>
      </c>
      <c r="CC299" t="inlineStr">
        <is>
          <t>podmiot, osoba lub organizacja mające wpływ na służbę zapewnianą przez instytucję zapewniającą służby ruchu lotniczego lub na które wpływ ma taka służba</t>
        </is>
      </c>
      <c r="CD299" s="2" t="inlineStr">
        <is>
          <t>empresa de aviação</t>
        </is>
      </c>
      <c r="CE299" s="2" t="inlineStr">
        <is>
          <t>3</t>
        </is>
      </c>
      <c r="CF299" s="2" t="inlineStr">
        <is>
          <t/>
        </is>
      </c>
      <c r="CG299" t="inlineStr">
        <is>
          <t>Organização que presta serviços na área da aviação.</t>
        </is>
      </c>
      <c r="CH299" s="2" t="inlineStr">
        <is>
          <t>companie aeriană|
întreprindere aeriană</t>
        </is>
      </c>
      <c r="CI299" s="2" t="inlineStr">
        <is>
          <t>3|
3</t>
        </is>
      </c>
      <c r="CJ299" s="2" t="inlineStr">
        <is>
          <t xml:space="preserve">preferred|
</t>
        </is>
      </c>
      <c r="CK299" t="inlineStr">
        <is>
          <t/>
        </is>
      </c>
      <c r="CL299" s="2" t="inlineStr">
        <is>
          <t>letecký subjekt</t>
        </is>
      </c>
      <c r="CM299" s="2" t="inlineStr">
        <is>
          <t>3</t>
        </is>
      </c>
      <c r="CN299" s="2" t="inlineStr">
        <is>
          <t/>
        </is>
      </c>
      <c r="CO299" t="inlineStr">
        <is>
          <t/>
        </is>
      </c>
      <c r="CP299" s="2" t="inlineStr">
        <is>
          <t>letalski akter</t>
        </is>
      </c>
      <c r="CQ299" s="2" t="inlineStr">
        <is>
          <t>3</t>
        </is>
      </c>
      <c r="CR299" s="2" t="inlineStr">
        <is>
          <t/>
        </is>
      </c>
      <c r="CS299" t="inlineStr">
        <is>
          <t>subjekt, oseba ali organizacija, razen izvajalcev storitev, ki jih ureja ta uredba, na katero vpliva ali ki vpliva na storitev, ki jo zagotovi izvajalec storitev</t>
        </is>
      </c>
      <c r="CT299" s="2" t="inlineStr">
        <is>
          <t>luftfartsrelaterad verksamhet</t>
        </is>
      </c>
      <c r="CU299" s="2" t="inlineStr">
        <is>
          <t>3</t>
        </is>
      </c>
      <c r="CV299" s="2" t="inlineStr">
        <is>
          <t/>
        </is>
      </c>
      <c r="CW299" t="inlineStr">
        <is>
          <t>en enhet, en person eller en organisation, annan än de tjänsteleverantörer som omfattas av förordning (EU) nr 2017/373, som påverkas av eller påverkar en tjänst som tillhandahålls av en tjänsteleverantör</t>
        </is>
      </c>
    </row>
    <row r="300">
      <c r="A300" s="1" t="str">
        <f>HYPERLINK("https://iate.europa.eu/entry/result/3564265/all", "3564265")</f>
        <v>3564265</v>
      </c>
      <c r="B300" t="inlineStr">
        <is>
          <t>INTERNATIONAL RELATIONS;LAW</t>
        </is>
      </c>
      <c r="C300" t="inlineStr">
        <is>
          <t>INTERNATIONAL RELATIONS|international affairs|international affairs;LAW|international law|public international law</t>
        </is>
      </c>
      <c r="D300" t="inlineStr">
        <is>
          <t>yes</t>
        </is>
      </c>
      <c r="E300" t="inlineStr">
        <is>
          <t/>
        </is>
      </c>
      <c r="F300" s="2" t="inlineStr">
        <is>
          <t>ничия земя</t>
        </is>
      </c>
      <c r="G300" s="2" t="inlineStr">
        <is>
          <t>3</t>
        </is>
      </c>
      <c r="H300" s="2" t="inlineStr">
        <is>
          <t/>
        </is>
      </c>
      <c r="I300" t="inlineStr">
        <is>
          <t>неокупирана територия, която се намира между предните позиции на две воюващи страни</t>
        </is>
      </c>
      <c r="J300" s="2" t="inlineStr">
        <is>
          <t>země nikoho</t>
        </is>
      </c>
      <c r="K300" s="2" t="inlineStr">
        <is>
          <t>3</t>
        </is>
      </c>
      <c r="L300" s="2" t="inlineStr">
        <is>
          <t/>
        </is>
      </c>
      <c r="M300" t="inlineStr">
        <is>
          <t>obvyklé označení území, které nepodléhá moci žádného státu či jiné skupiny lidí</t>
        </is>
      </c>
      <c r="N300" s="2" t="inlineStr">
        <is>
          <t>ingenmandsland</t>
        </is>
      </c>
      <c r="O300" s="2" t="inlineStr">
        <is>
          <t>4</t>
        </is>
      </c>
      <c r="P300" s="2" t="inlineStr">
        <is>
          <t/>
        </is>
      </c>
      <c r="Q300" t="inlineStr">
        <is>
          <t/>
        </is>
      </c>
      <c r="R300" s="2" t="inlineStr">
        <is>
          <t>Niemandsland</t>
        </is>
      </c>
      <c r="S300" s="2" t="inlineStr">
        <is>
          <t>3</t>
        </is>
      </c>
      <c r="T300" s="2" t="inlineStr">
        <is>
          <t/>
        </is>
      </c>
      <c r="U300" t="inlineStr">
        <is>
          <t>Gebiet, das niemandem gehört</t>
        </is>
      </c>
      <c r="V300" t="inlineStr">
        <is>
          <t/>
        </is>
      </c>
      <c r="W300" t="inlineStr">
        <is>
          <t/>
        </is>
      </c>
      <c r="X300" t="inlineStr">
        <is>
          <t/>
        </is>
      </c>
      <c r="Y300" t="inlineStr">
        <is>
          <t/>
        </is>
      </c>
      <c r="Z300" s="2" t="inlineStr">
        <is>
          <t>no man's land</t>
        </is>
      </c>
      <c r="AA300" s="2" t="inlineStr">
        <is>
          <t>3</t>
        </is>
      </c>
      <c r="AB300" s="2" t="inlineStr">
        <is>
          <t/>
        </is>
      </c>
      <c r="AC300" t="inlineStr">
        <is>
          <t>land that is unoccupied or is under dispute between parties that leave it unoccupied due to fear or uncertainty</t>
        </is>
      </c>
      <c r="AD300" s="2" t="inlineStr">
        <is>
          <t>tierra de nadie</t>
        </is>
      </c>
      <c r="AE300" s="2" t="inlineStr">
        <is>
          <t>3</t>
        </is>
      </c>
      <c r="AF300" s="2" t="inlineStr">
        <is>
          <t/>
        </is>
      </c>
      <c r="AG300" t="inlineStr">
        <is>
          <t>Territorio no ocupado entre las primeras líneas de dos ejércitos enfrentados.</t>
        </is>
      </c>
      <c r="AH300" s="2" t="inlineStr">
        <is>
          <t>eikellegimaa</t>
        </is>
      </c>
      <c r="AI300" s="2" t="inlineStr">
        <is>
          <t>3</t>
        </is>
      </c>
      <c r="AJ300" s="2" t="inlineStr">
        <is>
          <t/>
        </is>
      </c>
      <c r="AK300" t="inlineStr">
        <is>
          <t/>
        </is>
      </c>
      <c r="AL300" s="2" t="inlineStr">
        <is>
          <t>ei-kenenkään -maa</t>
        </is>
      </c>
      <c r="AM300" s="2" t="inlineStr">
        <is>
          <t>3</t>
        </is>
      </c>
      <c r="AN300" s="2" t="inlineStr">
        <is>
          <t/>
        </is>
      </c>
      <c r="AO300" t="inlineStr">
        <is>
          <t>maa, joka ei ole kenenkään hallinnassa</t>
        </is>
      </c>
      <c r="AP300" s="2" t="inlineStr">
        <is>
          <t>no man's land</t>
        </is>
      </c>
      <c r="AQ300" s="2" t="inlineStr">
        <is>
          <t>3</t>
        </is>
      </c>
      <c r="AR300" s="2" t="inlineStr">
        <is>
          <t/>
        </is>
      </c>
      <c r="AS300" t="inlineStr">
        <is>
          <t>expression anglaise passée en français il y a un siècle, signifiant "terre d'aucun homme" et désignant une zone non habitée située entre deux frontières ou deux lignes de front</t>
        </is>
      </c>
      <c r="AT300" s="2" t="inlineStr">
        <is>
          <t>talamh eadrána</t>
        </is>
      </c>
      <c r="AU300" s="2" t="inlineStr">
        <is>
          <t>3</t>
        </is>
      </c>
      <c r="AV300" s="2" t="inlineStr">
        <is>
          <t/>
        </is>
      </c>
      <c r="AW300" t="inlineStr">
        <is>
          <t/>
        </is>
      </c>
      <c r="AX300" s="2" t="inlineStr">
        <is>
          <t>ničija zemlja</t>
        </is>
      </c>
      <c r="AY300" s="2" t="inlineStr">
        <is>
          <t>3</t>
        </is>
      </c>
      <c r="AZ300" s="2" t="inlineStr">
        <is>
          <t/>
        </is>
      </c>
      <c r="BA300" t="inlineStr">
        <is>
          <t>prostor između dviju zaraćenih vojski koji ne pripada nijednoj strani</t>
        </is>
      </c>
      <c r="BB300" s="2" t="inlineStr">
        <is>
          <t>senki földje</t>
        </is>
      </c>
      <c r="BC300" s="2" t="inlineStr">
        <is>
          <t>3</t>
        </is>
      </c>
      <c r="BD300" s="2" t="inlineStr">
        <is>
          <t/>
        </is>
      </c>
      <c r="BE300" t="inlineStr">
        <is>
          <t/>
        </is>
      </c>
      <c r="BF300" s="2" t="inlineStr">
        <is>
          <t>terra di nessuno</t>
        </is>
      </c>
      <c r="BG300" s="2" t="inlineStr">
        <is>
          <t>3</t>
        </is>
      </c>
      <c r="BH300" s="2" t="inlineStr">
        <is>
          <t/>
        </is>
      </c>
      <c r="BI300" t="inlineStr">
        <is>
          <t>zona geografica sulla quale non sia esercitata effettiva sovranità da alcuno stato</t>
        </is>
      </c>
      <c r="BJ300" s="2" t="inlineStr">
        <is>
          <t>niekieno žemė</t>
        </is>
      </c>
      <c r="BK300" s="2" t="inlineStr">
        <is>
          <t>3</t>
        </is>
      </c>
      <c r="BL300" s="2" t="inlineStr">
        <is>
          <t/>
        </is>
      </c>
      <c r="BM300" t="inlineStr">
        <is>
          <t>teritorija, kuri dėl kelių į ją pretenduojančių valstybių pretenzijų nepriskiriama nie vienos iš jų jurisdikcijai arba yra ginčytinos jurisdikcijos</t>
        </is>
      </c>
      <c r="BN300" s="2" t="inlineStr">
        <is>
          <t>neitrālā josla</t>
        </is>
      </c>
      <c r="BO300" s="2" t="inlineStr">
        <is>
          <t>3</t>
        </is>
      </c>
      <c r="BP300" s="2" t="inlineStr">
        <is>
          <t/>
        </is>
      </c>
      <c r="BQ300" t="inlineStr">
        <is>
          <t/>
        </is>
      </c>
      <c r="BR300" s="2" t="inlineStr">
        <is>
          <t>&lt;i&gt;terra nemo&lt;/i&gt;|
art ta’ ħadd</t>
        </is>
      </c>
      <c r="BS300" s="2" t="inlineStr">
        <is>
          <t>3|
3</t>
        </is>
      </c>
      <c r="BT300" s="2" t="inlineStr">
        <is>
          <t xml:space="preserve">|
</t>
        </is>
      </c>
      <c r="BU300" t="inlineStr">
        <is>
          <t>art li ma tkunx okkupata u li tkun is-suġġett ta’ tilwima bejn partijiet u allura tibqa' diżokkupata minħabba biża' jew inċertezza</t>
        </is>
      </c>
      <c r="BV300" s="2" t="inlineStr">
        <is>
          <t>niemandsland</t>
        </is>
      </c>
      <c r="BW300" s="2" t="inlineStr">
        <is>
          <t>3</t>
        </is>
      </c>
      <c r="BX300" s="2" t="inlineStr">
        <is>
          <t/>
        </is>
      </c>
      <c r="BY300" t="inlineStr">
        <is>
          <t>terrein dat aan niemand toebehoort, meerbepaald land tussen de frontlinies van twee vijandelijke legers</t>
        </is>
      </c>
      <c r="BZ300" s="2" t="inlineStr">
        <is>
          <t>ziemia niczyja</t>
        </is>
      </c>
      <c r="CA300" s="2" t="inlineStr">
        <is>
          <t>3</t>
        </is>
      </c>
      <c r="CB300" s="2" t="inlineStr">
        <is>
          <t/>
        </is>
      </c>
      <c r="CC300" t="inlineStr">
        <is>
          <t>teren, którego nie kontroluje żadna ze stron konfliktu</t>
        </is>
      </c>
      <c r="CD300" s="2" t="inlineStr">
        <is>
          <t>terra de ninguém</t>
        </is>
      </c>
      <c r="CE300" s="2" t="inlineStr">
        <is>
          <t>3</t>
        </is>
      </c>
      <c r="CF300" s="2" t="inlineStr">
        <is>
          <t/>
        </is>
      </c>
      <c r="CG300" t="inlineStr">
        <is>
          <t>Território não ocupado ou, mais especificamente, um território sob disputa entre partes que não o ocupam por medo ou incerteza.</t>
        </is>
      </c>
      <c r="CH300" s="2" t="inlineStr">
        <is>
          <t>țara nimănui|
no man's land</t>
        </is>
      </c>
      <c r="CI300" s="2" t="inlineStr">
        <is>
          <t>3|
3</t>
        </is>
      </c>
      <c r="CJ300" s="2" t="inlineStr">
        <is>
          <t xml:space="preserve">|
</t>
        </is>
      </c>
      <c r="CK300" t="inlineStr">
        <is>
          <t>Fâșie de pământ aflată între liniile cele mai înaintate ale beligeranților; porțiune-tampon între frontiere; țara nimănui.</t>
        </is>
      </c>
      <c r="CL300" s="2" t="inlineStr">
        <is>
          <t>územie nikoho</t>
        </is>
      </c>
      <c r="CM300" s="2" t="inlineStr">
        <is>
          <t>3</t>
        </is>
      </c>
      <c r="CN300" s="2" t="inlineStr">
        <is>
          <t/>
        </is>
      </c>
      <c r="CO300" t="inlineStr">
        <is>
          <t/>
        </is>
      </c>
      <c r="CP300" s="2" t="inlineStr">
        <is>
          <t>nikogaršnja zemlja</t>
        </is>
      </c>
      <c r="CQ300" s="2" t="inlineStr">
        <is>
          <t>3</t>
        </is>
      </c>
      <c r="CR300" s="2" t="inlineStr">
        <is>
          <t/>
        </is>
      </c>
      <c r="CS300" t="inlineStr">
        <is>
          <t/>
        </is>
      </c>
      <c r="CT300" s="2" t="inlineStr">
        <is>
          <t>ingenmansland</t>
        </is>
      </c>
      <c r="CU300" s="2" t="inlineStr">
        <is>
          <t>2</t>
        </is>
      </c>
      <c r="CV300" s="2" t="inlineStr">
        <is>
          <t/>
        </is>
      </c>
      <c r="CW300" t="inlineStr">
        <is>
          <t>territorium som inte ligger under någon stats suveränitet men är öppet för statligt förvärv i form av fredlig ockupation</t>
        </is>
      </c>
    </row>
    <row r="301">
      <c r="A301" s="1" t="str">
        <f>HYPERLINK("https://iate.europa.eu/entry/result/3569655/all", "3569655")</f>
        <v>3569655</v>
      </c>
      <c r="B301" t="inlineStr">
        <is>
          <t>EDUCATION AND COMMUNICATIONS</t>
        </is>
      </c>
      <c r="C301" t="inlineStr">
        <is>
          <t>EDUCATION AND COMMUNICATIONS|information and information processing|information processing</t>
        </is>
      </c>
      <c r="D301" t="inlineStr">
        <is>
          <t>yes</t>
        </is>
      </c>
      <c r="E301" t="inlineStr">
        <is>
          <t/>
        </is>
      </c>
      <c r="F301" s="2" t="inlineStr">
        <is>
          <t>експертна група на високо равнище по информационните системи и оперативната съвместимост</t>
        </is>
      </c>
      <c r="G301" s="2" t="inlineStr">
        <is>
          <t>3</t>
        </is>
      </c>
      <c r="H301" s="2" t="inlineStr">
        <is>
          <t/>
        </is>
      </c>
      <c r="I301" t="inlineStr">
        <is>
          <t/>
        </is>
      </c>
      <c r="J301" s="2" t="inlineStr">
        <is>
          <t>expertní skupina na vysoké úrovni pro informační systémy a interoperabilitu</t>
        </is>
      </c>
      <c r="K301" s="2" t="inlineStr">
        <is>
          <t>3</t>
        </is>
      </c>
      <c r="L301" s="2" t="inlineStr">
        <is>
          <t/>
        </is>
      </c>
      <c r="M301" t="inlineStr">
        <is>
          <t>skupina odborníků, jejímž úkolem je radit Evropské komisi v oblasti informačních systémů a interoperability za účelem lepší ochrany hranic a posílení bezpečnosti</t>
        </is>
      </c>
      <c r="N301" s="2" t="inlineStr">
        <is>
          <t>Ekspertgruppen på Højt Niveau vedrørende Informationssystemer og Interoperabilitet</t>
        </is>
      </c>
      <c r="O301" s="2" t="inlineStr">
        <is>
          <t>3</t>
        </is>
      </c>
      <c r="P301" s="2" t="inlineStr">
        <is>
          <t/>
        </is>
      </c>
      <c r="Q301" t="inlineStr">
        <is>
          <t>gruppe, som bl.a. skal rådgive og bistå Kommissionen med henblik på at opnå interoperabilitet og sammenkobling af informationssystemer og datastyring til fordel for grænseforvaltning og sikkerhed</t>
        </is>
      </c>
      <c r="R301" s="2" t="inlineStr">
        <is>
          <t>hochrangige Expertengruppe für Informationssysteme und Interoperabilität</t>
        </is>
      </c>
      <c r="S301" s="2" t="inlineStr">
        <is>
          <t>3</t>
        </is>
      </c>
      <c r="T301" s="2" t="inlineStr">
        <is>
          <t/>
        </is>
      </c>
      <c r="U301" t="inlineStr">
        <is>
          <t>Gremium zur Beratung und Unterstützung der Kommission im Hinblick auf die Interoperabilität und Vernetzung von Informationssystemen und die Datenverwaltung für Grenzmanagement und -sicherheit</t>
        </is>
      </c>
      <c r="V301" s="2" t="inlineStr">
        <is>
          <t>ομάδα εμπειρογνωμόνων υψηλού επιπέδου σχετικά με τα συστήματα πληροφοριών και τη διαλειτουργικότητα</t>
        </is>
      </c>
      <c r="W301" s="2" t="inlineStr">
        <is>
          <t>3</t>
        </is>
      </c>
      <c r="X301" s="2" t="inlineStr">
        <is>
          <t/>
        </is>
      </c>
      <c r="Y301" t="inlineStr">
        <is>
          <t>Ομάδα που παρέχει συμβουλές και βοήθεια στην Επιτροπή σε θέματα διαλειτουργικότητας και διασύνδεσης των συστημάτων πληροφοριών για τη διαχείριση των συνόρων και την ασφάλεια· είναι επίσης υπεύθυνη για τον συντονισμό μεταξύ Επιτροπής και κρατών μελών σε σχετικά θέματα</t>
        </is>
      </c>
      <c r="Z301" s="2" t="inlineStr">
        <is>
          <t>High Level Expert Group on Information Systems and Interoperability</t>
        </is>
      </c>
      <c r="AA301" s="2" t="inlineStr">
        <is>
          <t>3</t>
        </is>
      </c>
      <c r="AB301" s="2" t="inlineStr">
        <is>
          <t/>
        </is>
      </c>
      <c r="AC301" t="inlineStr">
        <is>
          <t>group advising and assisting the Commission as regards the interoperability and interconnection of information systems and data management for border management and security, and aiding cooperation and coordination between the Commission and the Member States on these topics</t>
        </is>
      </c>
      <c r="AD301" s="2" t="inlineStr">
        <is>
          <t>Grupo de Expertos de Alto Nivel sobre Sistemas de Información e Interoperabilidad</t>
        </is>
      </c>
      <c r="AE301" s="2" t="inlineStr">
        <is>
          <t>3</t>
        </is>
      </c>
      <c r="AF301" s="2" t="inlineStr">
        <is>
          <t/>
        </is>
      </c>
      <c r="AG301" t="inlineStr">
        <is>
          <t>Grupo compuesto por representantes las autoridades competentes de los Estados miembros, las autoridades competentes de los correspondientes miembros asociados del espacio Schengen que no son miembros de la Unión Europea, la Agencia Europea para la gestión operativa de sistemas informáticos de gran magnitud en el espacio de libertad, seguridad y justicia (eu-LISA), la Agencia Europea para la gestión de la cooperación operativa en las fronteras exteriores de los Estados miembros de la Unión Europea (Frontex), la Agencia Europea de Derechos Fundamentales (FRA), la Oficina Europea de Apoyo al Asilo (OEAA), la Oficina Europea de Policía (Europol) y el Coordinador de la Lucha contra el Terrorismo (CLT), cuya función es asesorar y ayudar a la Comisión a lograr la interoperabilidad e interconexión de los sistemas de información y gestión de datos para la gestión de las fronteras y la seguridad.</t>
        </is>
      </c>
      <c r="AH301" s="2" t="inlineStr">
        <is>
          <t>kõrgetasemeline infosüsteemide ja koostalitlusvõime eksperdirühm</t>
        </is>
      </c>
      <c r="AI301" s="2" t="inlineStr">
        <is>
          <t>3</t>
        </is>
      </c>
      <c r="AJ301" s="2" t="inlineStr">
        <is>
          <t/>
        </is>
      </c>
      <c r="AK301" t="inlineStr">
        <is>
          <t>eksperdirühm, kelle ülesanne on nõustada ja abistada komisjoni piirihalduse ja julgeoleku infosüsteemide ja andmehalduse koostalitlusvõime ja omavahelise ühendatuse küsimustes ning aidata liikmesriikidel ja komisjonil teha nendes küsimustes koostööd ja seda koostööd koordineerida</t>
        </is>
      </c>
      <c r="AL301" s="2" t="inlineStr">
        <is>
          <t>tietojärjestelmiä ja niiden yhteentoimivuutta käsittelevä korkean tason asiantuntijaryhmä</t>
        </is>
      </c>
      <c r="AM301" s="2" t="inlineStr">
        <is>
          <t>3</t>
        </is>
      </c>
      <c r="AN301" s="2" t="inlineStr">
        <is>
          <t/>
        </is>
      </c>
      <c r="AO301" t="inlineStr">
        <is>
          <t>ryhmä, joka neuvoo ja auttaa komissiota tietojärjestelmien yhteentoimivuuden ja -liitettävyyden saavuttamisessa ja rajaturvallisuutta ja sisäistä turvallisuutta koskevassa tiedonhallinnassa ja auttaa komission ja jäsenvaltioiden näitä kysymyksiä koskevassa yhteistyössä ja koordinoinnissa</t>
        </is>
      </c>
      <c r="AP301" s="2" t="inlineStr">
        <is>
          <t>groupe d’experts sur les systèmes d’information et l’interopérabilité|
groupe d’experts de haut niveau sur les systèmes d’information et l’interopérabilité</t>
        </is>
      </c>
      <c r="AQ301" s="2" t="inlineStr">
        <is>
          <t>3|
4</t>
        </is>
      </c>
      <c r="AR301" s="2" t="inlineStr">
        <is>
          <t xml:space="preserve">|
</t>
        </is>
      </c>
      <c r="AS301" t="inlineStr">
        <is>
          <t>groupe d'experts de haut niveau ayant pour mission:&lt;br&gt;a) de conseiller et d’assister la Commission en vue de parvenir à une interopérabilité et interconnexion des systèmes d’information et de la gestion des données en matière de contrôle aux frontières et de sécurité;&lt;br&gt;b) d’élaborer une vision stratégique globale sur l’interopérabilité et l’interconnexion des systèmes d’information, ainsi que sur une gestion des données plus efficace et plus efficiente en matière de contrôle aux frontières et de sécurité dans l’Union, et notamment de suggérer des mesures concrètes de suivi à l’intention de la Commission, à court, moyen et long terme, afin de mieux protéger les frontières extérieures de l’Union européenne et de renforcer sa sécurité intérieure grâce à un meilleur échange des informations;&lt;br&gt;c) d’établir une coopération et une coordination entre la Commission et les États membres sur les questions relatives à la mise en œuvre de la législation de l’Union qui régit l’interopérabilité et l’interconnexion des systèmes d’information et de la gestion des données en matière de contrôle aux frontières et de sécurité dans l’Union</t>
        </is>
      </c>
      <c r="AT301" s="2" t="inlineStr">
        <is>
          <t>an sainghrúpa ardleibhéil maidir le córais faisnéise agus idir-inoibritheacht</t>
        </is>
      </c>
      <c r="AU301" s="2" t="inlineStr">
        <is>
          <t>3</t>
        </is>
      </c>
      <c r="AV301" s="2" t="inlineStr">
        <is>
          <t/>
        </is>
      </c>
      <c r="AW301" t="inlineStr">
        <is>
          <t/>
        </is>
      </c>
      <c r="AX301" s="2" t="inlineStr">
        <is>
          <t>skupina stručnjaka na visokoj razini za informacijske sustave i interoperabilnost</t>
        </is>
      </c>
      <c r="AY301" s="2" t="inlineStr">
        <is>
          <t>3</t>
        </is>
      </c>
      <c r="AZ301" s="2" t="inlineStr">
        <is>
          <t/>
        </is>
      </c>
      <c r="BA301" t="inlineStr">
        <is>
          <t/>
        </is>
      </c>
      <c r="BB301" s="2" t="inlineStr">
        <is>
          <t>az információs rendszerekkel és az interoperabilitással foglalkozó magas szintű szakértői csoport</t>
        </is>
      </c>
      <c r="BC301" s="2" t="inlineStr">
        <is>
          <t>4</t>
        </is>
      </c>
      <c r="BD301" s="2" t="inlineStr">
        <is>
          <t/>
        </is>
      </c>
      <c r="BE301" t="inlineStr">
        <is>
          <t>az információs rendszerek interoperabilitásával és összekötésével, valamint a határigazgatással és biztonsággal összefüggő adatkezelési kérdésekkel kapcsolatban a Bizottság munkáját segítő csoport, amely a Bizottság és a tagállamok közötti együttműködést és koordinációt is segíti</t>
        </is>
      </c>
      <c r="BF301" s="2" t="inlineStr">
        <is>
          <t>gruppo di esperti ad alto livello sui sistemi di informazione e l’interoperabilità</t>
        </is>
      </c>
      <c r="BG301" s="2" t="inlineStr">
        <is>
          <t>3</t>
        </is>
      </c>
      <c r="BH301" s="2" t="inlineStr">
        <is>
          <t/>
        </is>
      </c>
      <c r="BI301" t="inlineStr">
        <is>
          <t>gruppo che dovrebbe contribuire allo sviluppo di una strategia comune per una gestione dei dati nell’UE più efficace ed efficiente, nel pieno rispetto dei requisiti in materia di protezione dei dati, al fine di proteggere meglio le frontiere esterne e rafforzare la sicurezza interna</t>
        </is>
      </c>
      <c r="BJ301" s="2" t="inlineStr">
        <is>
          <t>Aukšto lygio informacinių sistemų ir sąveikumo ekspertų grupė</t>
        </is>
      </c>
      <c r="BK301" s="2" t="inlineStr">
        <is>
          <t>3</t>
        </is>
      </c>
      <c r="BL301" s="2" t="inlineStr">
        <is>
          <t/>
        </is>
      </c>
      <c r="BM301" t="inlineStr">
        <is>
          <t>grupė, kuri Komisiją konsultuoja informacinių sistemų sąveikumo bei junglumo ir su sienų valdymu bei saugumu susijusių duomenų tvarkymo klausimais ir padeda jai koordinuoti šios srities veiksmus ir bendradarbiavimą su valstybėmis narėmis</t>
        </is>
      </c>
      <c r="BN301" s="2" t="inlineStr">
        <is>
          <t>augsta līmeņa ekspertu grupa informācijas sistēmu un sadarbspējas jautājumos</t>
        </is>
      </c>
      <c r="BO301" s="2" t="inlineStr">
        <is>
          <t>3</t>
        </is>
      </c>
      <c r="BP301" s="2" t="inlineStr">
        <is>
          <t/>
        </is>
      </c>
      <c r="BQ301" t="inlineStr">
        <is>
          <t>grupa, kuras uzdevums ir konsultāciju un atbalsta sniegšana Komisijai, lai panāktu informācijas sistēmu un datu pārvaldības sadarbspēju un savstarpēju savienojamību robežu pārvaldībai un drošībai, vispārīga stratēģiska redzējuma izstrāde sadarbspējai un savstarpējai savienojamībai, kā arī sadarbības un koordinācijas izveide starp Komisiju un dalībvalstīm</t>
        </is>
      </c>
      <c r="BR301" s="2" t="inlineStr">
        <is>
          <t>Grupp ta’ Esperti ta’ Livell Għoli dwar is-Sistemi ta’ Informazzjoni u l-Interoperabilità</t>
        </is>
      </c>
      <c r="BS301" s="2" t="inlineStr">
        <is>
          <t>3</t>
        </is>
      </c>
      <c r="BT301" s="2" t="inlineStr">
        <is>
          <t/>
        </is>
      </c>
      <c r="BU301" t="inlineStr">
        <is>
          <t>grupp fi ħdan il-Kummissjoni li għandu l-għan li jgħin fl-iżvilupp ta' strateġija konġunta biex il-ġestjoni tad-data fl-Unjoni ssir aktar effettiva u effiċjenti sabiex jiġu protetti aħjar il-fruntieri esterni, titjieb is-sigurtà interna tal-UE, u tiġi ffaċilitata l-kooperazzjoni u l-koordinazzjoni bejn il-Kummissjoni u l-Istati Membri f'dan ir-rigward</t>
        </is>
      </c>
      <c r="BV301" s="2" t="inlineStr">
        <is>
          <t>Deskundigengroep op hoog niveau inzake informatiesystemen en interoperabiliteit</t>
        </is>
      </c>
      <c r="BW301" s="2" t="inlineStr">
        <is>
          <t>4</t>
        </is>
      </c>
      <c r="BX301" s="2" t="inlineStr">
        <is>
          <t/>
        </is>
      </c>
      <c r="BY301" t="inlineStr">
        <is>
          <t>deskundigengroep die de Commissie adviseert en bijstaat om de interoperabiliteit en interconnectie van informatiesystemen en gegevensbeheer voor grensbeheer en -beveiliging te verwezenlijken en helpt om de samenwerking en coördinatie tussen de Commissie en de lidstaten op dit vlak te bevorderen</t>
        </is>
      </c>
      <c r="BZ301" s="2" t="inlineStr">
        <is>
          <t>grupa ekspertów wysokiego szczebla ds. systemów informacyjnych i interoperacyjności</t>
        </is>
      </c>
      <c r="CA301" s="2" t="inlineStr">
        <is>
          <t>3</t>
        </is>
      </c>
      <c r="CB301" s="2" t="inlineStr">
        <is>
          <t/>
        </is>
      </c>
      <c r="CC301" t="inlineStr">
        <is>
          <t>grupa ekspercka utworzona w celu strukturalnej poprawy unijnej architektury zarządzania danymi w zakresie kontroli granicznej i bezpieczeństwa, zwłaszcza poprzez wyeliminowanie obecnych niedociągnięć i luk w systemach informatycznych na szczeblu Unii</t>
        </is>
      </c>
      <c r="CD301" s="2" t="inlineStr">
        <is>
          <t>Grupo de Peritos de Alto Nível em matéria de Sistemas de Informação e Interoperabilidade</t>
        </is>
      </c>
      <c r="CE301" s="2" t="inlineStr">
        <is>
          <t>3</t>
        </is>
      </c>
      <c r="CF301" s="2" t="inlineStr">
        <is>
          <t/>
        </is>
      </c>
      <c r="CG301" t="inlineStr">
        <is>
          <t>Grupo que tem como atribuições:&lt;br&gt;a) prestar aconselhamento e assistir a Comissão, a fim de assegurar a interoperabilidade e interligação dos sistemas de informação e gestão de dados para a gestão das fronteiras e a segurança;&lt;br&gt;b) desenvolver uma visão estratégica global sobre a interoperabilidade e interligação dos sistemas de informação e a gestão mais eficaz e eficiente de dados para a gestão das fronteiras e a segurança na União, incluindo sugestões de ações de seguimento concreto para a Comissão a curto, médio e longo prazo para proteger melhor as fronteiras externas e reforçar a segurança interna através de uma maior partilha de informações;&lt;br&gt;c) estabelecer cooperação e a coordenação entre a Comissão e os Estados-Membros sobre questões relacionadas com a aplicação da legislação da União em matéria de interoperabilidade e interconexão dos sistemas de informação e de gestão de dados para a gestão das fronteiras e a segurança na União.</t>
        </is>
      </c>
      <c r="CH301" s="2" t="inlineStr">
        <is>
          <t>Grupul de experți la nivel înalt pentru sistemele de informații și interoperabilitate</t>
        </is>
      </c>
      <c r="CI301" s="2" t="inlineStr">
        <is>
          <t>3</t>
        </is>
      </c>
      <c r="CJ301" s="2" t="inlineStr">
        <is>
          <t/>
        </is>
      </c>
      <c r="CK301" t="inlineStr">
        <is>
          <t>Grup care are ca atribuții consilierea și asistarea Comisiei în vederea asigurării interoperabilității și a interconectării sistemelor de informații și a gestionării de date în materie de gestionare a frontierelor și de securitate, dezvoltarea unei viziuni strategice generale asupra interoperabilității și a interconectării sistemelor de informații și asupra unei gestionări mai eficace și mai eficiente a datelor în materie de gestionare a frontierelor și de securitate în Uniune, precum și instituirea cooperării și coordonării între Comisie și statele membre în chestiuni referitoare la punerea în aplicare a legislației Uniunii în domeniul interoperabilității și al interconectării sistemelor de informații și al gestionării de date în materie de gestionare a frontierelor și de securitate în Uniune.</t>
        </is>
      </c>
      <c r="CL301" s="2" t="inlineStr">
        <is>
          <t>expertná skupina na vysokej úrovni pre informačné systémy a interoperabilitu</t>
        </is>
      </c>
      <c r="CM301" s="2" t="inlineStr">
        <is>
          <t>3</t>
        </is>
      </c>
      <c r="CN301" s="2" t="inlineStr">
        <is>
          <t/>
        </is>
      </c>
      <c r="CO301" t="inlineStr">
        <is>
          <t>skupina, ktorej úlohou je poskytovať poradenstvo a pomáhať Komisii s cieľom dosiahnuť interoperabilitu a prepojenie informačných systémov a správy údajov na účely riadenia a bezpečnosti hraníc a zabezpečiť spoluprácu a koordináciu medzi Komisiou a členskými štátmi v týchto otázkach</t>
        </is>
      </c>
      <c r="CP301" s="2" t="inlineStr">
        <is>
          <t>strokovna skupina na visoki ravni za informacijske sisteme in interoperabilnost</t>
        </is>
      </c>
      <c r="CQ301" s="2" t="inlineStr">
        <is>
          <t>3</t>
        </is>
      </c>
      <c r="CR301" s="2" t="inlineStr">
        <is>
          <t/>
        </is>
      </c>
      <c r="CS301" t="inlineStr">
        <is>
          <t>skupina, ki svetuje in zagotavlja pomoč Komisiji pri dosegaju interoperabilnosti in medsebojni povezanosti informacijskih sistemov ter vzpostavlja sodelovanje in usklajevanje med Komisijo in državami članicami o teh vprašanjih</t>
        </is>
      </c>
      <c r="CT301" s="2" t="inlineStr">
        <is>
          <t>expertgruppen för informationssystem och interoperabilitet</t>
        </is>
      </c>
      <c r="CU301" s="2" t="inlineStr">
        <is>
          <t>3</t>
        </is>
      </c>
      <c r="CV301" s="2" t="inlineStr">
        <is>
          <t/>
        </is>
      </c>
      <c r="CW301" t="inlineStr">
        <is>
          <t>grupp som ska ge råd och stöd till kommissionen i syfte att uppnå interoperabilitet och sammankoppling av informationssystem och uppgiftshantering för gränskontroll och säkerhet</t>
        </is>
      </c>
    </row>
    <row r="302">
      <c r="A302" s="1" t="str">
        <f>HYPERLINK("https://iate.europa.eu/entry/result/3571331/all", "3571331")</f>
        <v>3571331</v>
      </c>
      <c r="B302" t="inlineStr">
        <is>
          <t>EDUCATION AND COMMUNICATIONS</t>
        </is>
      </c>
      <c r="C302" t="inlineStr">
        <is>
          <t>EDUCATION AND COMMUNICATIONS|information technology and data processing|data processing</t>
        </is>
      </c>
      <c r="D302" t="inlineStr">
        <is>
          <t>yes</t>
        </is>
      </c>
      <c r="E302" t="inlineStr">
        <is>
          <t/>
        </is>
      </c>
      <c r="F302" s="2" t="inlineStr">
        <is>
          <t>компютърна трансформация на портретна снимка</t>
        </is>
      </c>
      <c r="G302" s="2" t="inlineStr">
        <is>
          <t>3</t>
        </is>
      </c>
      <c r="H302" s="2" t="inlineStr">
        <is>
          <t/>
        </is>
      </c>
      <c r="I302" t="inlineStr">
        <is>
          <t>наслагване на две портретни снимки една върху друга с помощта на цифрови програми</t>
        </is>
      </c>
      <c r="J302" s="2" t="inlineStr">
        <is>
          <t>morfování obličeje|
morfing obličeje</t>
        </is>
      </c>
      <c r="K302" s="2" t="inlineStr">
        <is>
          <t>3|
3</t>
        </is>
      </c>
      <c r="L302" s="2" t="inlineStr">
        <is>
          <t xml:space="preserve">preferred|
</t>
        </is>
      </c>
      <c r="M302" t="inlineStr">
        <is>
          <t>metoda, kdy je pomocí počítačových technologií ze dvou či více obličejů skládán obličej nový, fiktivní, s rysy obou původních</t>
        </is>
      </c>
      <c r="N302" s="2" t="inlineStr">
        <is>
          <t>face-morphing</t>
        </is>
      </c>
      <c r="O302" s="2" t="inlineStr">
        <is>
          <t>3</t>
        </is>
      </c>
      <c r="P302" s="2" t="inlineStr">
        <is>
          <t/>
        </is>
      </c>
      <c r="Q302" t="inlineStr">
        <is>
          <t>sammensmeltning af to ansigtsbilleder til ét ved hjælp af software</t>
        </is>
      </c>
      <c r="R302" s="2" t="inlineStr">
        <is>
          <t>Gesichtsmorphing</t>
        </is>
      </c>
      <c r="S302" s="2" t="inlineStr">
        <is>
          <t>3</t>
        </is>
      </c>
      <c r="T302" s="2" t="inlineStr">
        <is>
          <t/>
        </is>
      </c>
      <c r="U302" t="inlineStr">
        <is>
          <t/>
        </is>
      </c>
      <c r="V302" s="2" t="inlineStr">
        <is>
          <t>μορφοποίηση προσώπου</t>
        </is>
      </c>
      <c r="W302" s="2" t="inlineStr">
        <is>
          <t>3</t>
        </is>
      </c>
      <c r="X302" s="2" t="inlineStr">
        <is>
          <t/>
        </is>
      </c>
      <c r="Y302" t="inlineStr">
        <is>
          <t/>
        </is>
      </c>
      <c r="Z302" s="2" t="inlineStr">
        <is>
          <t>face-morphing|
image morphing|
face morphing</t>
        </is>
      </c>
      <c r="AA302" s="2" t="inlineStr">
        <is>
          <t>1|
1|
3</t>
        </is>
      </c>
      <c r="AB302" s="2" t="inlineStr">
        <is>
          <t xml:space="preserve">|
|
</t>
        </is>
      </c>
      <c r="AC302" t="inlineStr">
        <is>
          <t>technique of merging two or more facial images into one with the assistance of digital programmes</t>
        </is>
      </c>
      <c r="AD302" s="2" t="inlineStr">
        <is>
          <t>animación facial|
deformación facial</t>
        </is>
      </c>
      <c r="AE302" s="2" t="inlineStr">
        <is>
          <t>3|
3</t>
        </is>
      </c>
      <c r="AF302" s="2" t="inlineStr">
        <is>
          <t xml:space="preserve">|
</t>
        </is>
      </c>
      <c r="AG302" t="inlineStr">
        <is>
          <t>Técnica de fusión informatizada de dos o más imágenes faciales en una sola.</t>
        </is>
      </c>
      <c r="AH302" s="2" t="inlineStr">
        <is>
          <t>näodigisüntees</t>
        </is>
      </c>
      <c r="AI302" s="2" t="inlineStr">
        <is>
          <t>3</t>
        </is>
      </c>
      <c r="AJ302" s="2" t="inlineStr">
        <is>
          <t/>
        </is>
      </c>
      <c r="AK302" t="inlineStr">
        <is>
          <t>kahe näokujutise digitaalsete programmide abil üheks sulatamine</t>
        </is>
      </c>
      <c r="AL302" s="2" t="inlineStr">
        <is>
          <t>kasvokuvien yhdistäminen</t>
        </is>
      </c>
      <c r="AM302" s="2" t="inlineStr">
        <is>
          <t>3</t>
        </is>
      </c>
      <c r="AN302" s="2" t="inlineStr">
        <is>
          <t/>
        </is>
      </c>
      <c r="AO302" t="inlineStr">
        <is>
          <t>kahden kasvokuvan yhdistäminen yhdeksi digitaalisten ohjelmien avulla</t>
        </is>
      </c>
      <c r="AP302" s="2" t="inlineStr">
        <is>
          <t>technique de métamorphose des visages|
morphing</t>
        </is>
      </c>
      <c r="AQ302" s="2" t="inlineStr">
        <is>
          <t>3|
3</t>
        </is>
      </c>
      <c r="AR302" s="2" t="inlineStr">
        <is>
          <t>|
admitted</t>
        </is>
      </c>
      <c r="AS302" t="inlineStr">
        <is>
          <t>conception, à l’aide de programmes numériques, d'un visage de synthèse à partir de deux ou de plusieurs images faciales pour abuser les outils de reconnaissance faciale</t>
        </is>
      </c>
      <c r="AT302" s="2" t="inlineStr">
        <is>
          <t>aghaidhmhorfáil</t>
        </is>
      </c>
      <c r="AU302" s="2" t="inlineStr">
        <is>
          <t>3</t>
        </is>
      </c>
      <c r="AV302" s="2" t="inlineStr">
        <is>
          <t/>
        </is>
      </c>
      <c r="AW302" t="inlineStr">
        <is>
          <t/>
        </is>
      </c>
      <c r="AX302" s="2" t="inlineStr">
        <is>
          <t>preklapanje lica</t>
        </is>
      </c>
      <c r="AY302" s="2" t="inlineStr">
        <is>
          <t>3</t>
        </is>
      </c>
      <c r="AZ302" s="2" t="inlineStr">
        <is>
          <t/>
        </is>
      </c>
      <c r="BA302" t="inlineStr">
        <is>
          <t/>
        </is>
      </c>
      <c r="BB302" s="2" t="inlineStr">
        <is>
          <t>arcmorfolás|
morfolás</t>
        </is>
      </c>
      <c r="BC302" s="2" t="inlineStr">
        <is>
          <t>3|
4</t>
        </is>
      </c>
      <c r="BD302" s="2" t="inlineStr">
        <is>
          <t xml:space="preserve">|
</t>
        </is>
      </c>
      <c r="BE302" t="inlineStr">
        <is>
          <t>két arcképmás digitális programok segítségével történő egymásba olvasztása</t>
        </is>
      </c>
      <c r="BF302" s="2" t="inlineStr">
        <is>
          <t>face morphing</t>
        </is>
      </c>
      <c r="BG302" s="2" t="inlineStr">
        <is>
          <t>3</t>
        </is>
      </c>
      <c r="BH302" s="2" t="inlineStr">
        <is>
          <t/>
        </is>
      </c>
      <c r="BI302" t="inlineStr">
        <is>
          <t>manipolazione dell'immagine che si ottiene mediante la combinazione in un’unica immagine di due immagini del volto mediante l’ausilio di programmi digitali</t>
        </is>
      </c>
      <c r="BJ302" s="2" t="inlineStr">
        <is>
          <t>veidų suliejimas</t>
        </is>
      </c>
      <c r="BK302" s="2" t="inlineStr">
        <is>
          <t>3</t>
        </is>
      </c>
      <c r="BL302" s="2" t="inlineStr">
        <is>
          <t/>
        </is>
      </c>
      <c r="BM302" t="inlineStr">
        <is>
          <t>dviejų veido atvaizdų suliejimas į vieną naudojant skaitmenines programas</t>
        </is>
      </c>
      <c r="BN302" s="2" t="inlineStr">
        <is>
          <t>seju apvienošana</t>
        </is>
      </c>
      <c r="BO302" s="2" t="inlineStr">
        <is>
          <t>2</t>
        </is>
      </c>
      <c r="BP302" s="2" t="inlineStr">
        <is>
          <t/>
        </is>
      </c>
      <c r="BQ302" t="inlineStr">
        <is>
          <t>divu vai vairāku seju attēlu apvienošana vienā, izmantojot digitālas programmas</t>
        </is>
      </c>
      <c r="BR302" s="2" t="inlineStr">
        <is>
          <t>morphing tal-wiċċ</t>
        </is>
      </c>
      <c r="BS302" s="2" t="inlineStr">
        <is>
          <t>3</t>
        </is>
      </c>
      <c r="BT302" s="2" t="inlineStr">
        <is>
          <t/>
        </is>
      </c>
      <c r="BU302" t="inlineStr">
        <is>
          <t>l-amalgamar ta' żewġ immaġnijiet tal-wiċċ f'waħda bl-għajnuna ta' programmi diġitali apposta</t>
        </is>
      </c>
      <c r="BV302" s="2" t="inlineStr">
        <is>
          <t>morfing van het gelaat</t>
        </is>
      </c>
      <c r="BW302" s="2" t="inlineStr">
        <is>
          <t>3</t>
        </is>
      </c>
      <c r="BX302" s="2" t="inlineStr">
        <is>
          <t/>
        </is>
      </c>
      <c r="BY302" t="inlineStr">
        <is>
          <t>twee gezichtsopnames met behulp van een digitaal programma laten samensmelten</t>
        </is>
      </c>
      <c r="BZ302" s="2" t="inlineStr">
        <is>
          <t>morfing twarzy</t>
        </is>
      </c>
      <c r="CA302" s="2" t="inlineStr">
        <is>
          <t>3</t>
        </is>
      </c>
      <c r="CB302" s="2" t="inlineStr">
        <is>
          <t/>
        </is>
      </c>
      <c r="CC302" t="inlineStr">
        <is>
          <t>technika polegająca na połączeniu dwóch wizerunków twarzy w jeden za pomocą narzędzi cyfrowych</t>
        </is>
      </c>
      <c r="CD302" s="2" t="inlineStr">
        <is>
          <t>metamorfose entre imagens faciais|
morfose facial</t>
        </is>
      </c>
      <c r="CE302" s="2" t="inlineStr">
        <is>
          <t>3|
3</t>
        </is>
      </c>
      <c r="CF302" s="2" t="inlineStr">
        <is>
          <t xml:space="preserve">|
</t>
        </is>
      </c>
      <c r="CG302" t="inlineStr">
        <is>
          <t>Técnica de fusão de duas ou mais imagens faciais numa só por meio de processamento digital da morfologia facial.</t>
        </is>
      </c>
      <c r="CH302" s="2" t="inlineStr">
        <is>
          <t>morphing|
metamorfoza imaginilor faciale</t>
        </is>
      </c>
      <c r="CI302" s="2" t="inlineStr">
        <is>
          <t>3|
3</t>
        </is>
      </c>
      <c r="CJ302" s="2" t="inlineStr">
        <is>
          <t xml:space="preserve">|
</t>
        </is>
      </c>
      <c r="CK302" t="inlineStr">
        <is>
          <t>tehnică computerizată de transformare directă a unui personaj în alt personaj</t>
        </is>
      </c>
      <c r="CL302" s="2" t="inlineStr">
        <is>
          <t>morfing/premena tvárí</t>
        </is>
      </c>
      <c r="CM302" s="2" t="inlineStr">
        <is>
          <t>3</t>
        </is>
      </c>
      <c r="CN302" s="2" t="inlineStr">
        <is>
          <t/>
        </is>
      </c>
      <c r="CO302" t="inlineStr">
        <is>
          <t>spojenie dvoch fotografií tváre do jednej pomocou digitálnych programov</t>
        </is>
      </c>
      <c r="CP302" s="2" t="inlineStr">
        <is>
          <t>preobrazba obraza</t>
        </is>
      </c>
      <c r="CQ302" s="2" t="inlineStr">
        <is>
          <t>3</t>
        </is>
      </c>
      <c r="CR302" s="2" t="inlineStr">
        <is>
          <t/>
        </is>
      </c>
      <c r="CS302" t="inlineStr">
        <is>
          <t>mešanje podob različnih obrazov s pomočjo digitalnih programov</t>
        </is>
      </c>
      <c r="CT302" s="2" t="inlineStr">
        <is>
          <t>face-morphing|
ansiktsförvrängning|
ansiktsmorfning</t>
        </is>
      </c>
      <c r="CU302" s="2" t="inlineStr">
        <is>
          <t>3|
3|
3</t>
        </is>
      </c>
      <c r="CV302" s="2" t="inlineStr">
        <is>
          <t xml:space="preserve">|
|
</t>
        </is>
      </c>
      <c r="CW302" t="inlineStr">
        <is>
          <t>två ansiktsbilder sammanfogas till en med hjälp av digitala program</t>
        </is>
      </c>
    </row>
    <row r="303">
      <c r="A303" s="1" t="str">
        <f>HYPERLINK("https://iate.europa.eu/entry/result/3571333/all", "3571333")</f>
        <v>3571333</v>
      </c>
      <c r="B303" t="inlineStr">
        <is>
          <t>EDUCATION AND COMMUNICATIONS</t>
        </is>
      </c>
      <c r="C303" t="inlineStr">
        <is>
          <t>EDUCATION AND COMMUNICATIONS|information and information processing|information processing</t>
        </is>
      </c>
      <c r="D303" t="inlineStr">
        <is>
          <t>yes</t>
        </is>
      </c>
      <c r="E303" t="inlineStr">
        <is>
          <t/>
        </is>
      </c>
      <c r="F303" s="2" t="inlineStr">
        <is>
          <t>фалшифициране на пръстови отпечатъци</t>
        </is>
      </c>
      <c r="G303" s="2" t="inlineStr">
        <is>
          <t>3</t>
        </is>
      </c>
      <c r="H303" s="2" t="inlineStr">
        <is>
          <t/>
        </is>
      </c>
      <c r="I303" t="inlineStr">
        <is>
          <t>използване на фалшиви пръстови отпечатъци чрез копиране на пръстови отпечатъци върху гума</t>
        </is>
      </c>
      <c r="J303" s="2" t="inlineStr">
        <is>
          <t>falšování otisků prstů</t>
        </is>
      </c>
      <c r="K303" s="2" t="inlineStr">
        <is>
          <t>3</t>
        </is>
      </c>
      <c r="L303" s="2" t="inlineStr">
        <is>
          <t/>
        </is>
      </c>
      <c r="M303" t="inlineStr">
        <is>
          <t>proces, kdy je otisk prstu pro účely identifikace získán z falešného prstu</t>
        </is>
      </c>
      <c r="N303" s="2" t="inlineStr">
        <is>
          <t>fingeraftryks-spoofing</t>
        </is>
      </c>
      <c r="O303" s="2" t="inlineStr">
        <is>
          <t>3</t>
        </is>
      </c>
      <c r="P303" s="2" t="inlineStr">
        <is>
          <t/>
        </is>
      </c>
      <c r="Q303" t="inlineStr">
        <is>
          <t>brug af falske fingeraftryk ved at kopiere fingeraftryk til en gummioverflade</t>
        </is>
      </c>
      <c r="R303" s="2" t="inlineStr">
        <is>
          <t>Fingerabdruck-Spoofing</t>
        </is>
      </c>
      <c r="S303" s="2" t="inlineStr">
        <is>
          <t>3</t>
        </is>
      </c>
      <c r="T303" s="2" t="inlineStr">
        <is>
          <t/>
        </is>
      </c>
      <c r="U303" t="inlineStr">
        <is>
          <t/>
        </is>
      </c>
      <c r="V303" s="2" t="inlineStr">
        <is>
          <t>πλαστοπροσωπία με την υπεξαίρεση δακτυλικών αποτυπωμάτων</t>
        </is>
      </c>
      <c r="W303" s="2" t="inlineStr">
        <is>
          <t>3</t>
        </is>
      </c>
      <c r="X303" s="2" t="inlineStr">
        <is>
          <t/>
        </is>
      </c>
      <c r="Y303" t="inlineStr">
        <is>
          <t/>
        </is>
      </c>
      <c r="Z303" s="2" t="inlineStr">
        <is>
          <t>fingerprint spoofing|
spoofed fingerprints|
fingerprint-spoofing</t>
        </is>
      </c>
      <c r="AA303" s="2" t="inlineStr">
        <is>
          <t>3|
1|
1</t>
        </is>
      </c>
      <c r="AB303" s="2" t="inlineStr">
        <is>
          <t xml:space="preserve">|
|
</t>
        </is>
      </c>
      <c r="AC303" t="inlineStr">
        <is>
          <t>process where the fingerprint image for identification is acquired from a fake finger (generated by using e.g. plastic moulds, latex or gelatin casts, or by copying fingerprints onto rubber) rather than a live finger</t>
        </is>
      </c>
      <c r="AD303" s="2" t="inlineStr">
        <is>
          <t>suplantación dactilar|
suplantación de huella dactilar</t>
        </is>
      </c>
      <c r="AE303" s="2" t="inlineStr">
        <is>
          <t>3|
3</t>
        </is>
      </c>
      <c r="AF303" s="2" t="inlineStr">
        <is>
          <t xml:space="preserve">|
</t>
        </is>
      </c>
      <c r="AG303" t="inlineStr">
        <is>
          <t>Obtención de una copia de una huella dactilar (generalmente mediante un molde de plástico, látex o gelatina o por medios reprográficos o electrónicos avanzados) para usarla de manera fraudulenta en lugar de la huella dactilar original.</t>
        </is>
      </c>
      <c r="AH303" s="2" t="inlineStr">
        <is>
          <t>võltssõrmejälje andmine|
valesõrmejälje andmine</t>
        </is>
      </c>
      <c r="AI303" s="2" t="inlineStr">
        <is>
          <t>3|
2</t>
        </is>
      </c>
      <c r="AJ303" s="2" t="inlineStr">
        <is>
          <t xml:space="preserve">|
</t>
        </is>
      </c>
      <c r="AK303" t="inlineStr">
        <is>
          <t>võltsitud sõrmejälgede kasutamine sõrmejälgede kummile kopeerimise abil</t>
        </is>
      </c>
      <c r="AL303" s="2" t="inlineStr">
        <is>
          <t>sormenjäljen väärentäminen|
väärän sormenjäljen käyttö</t>
        </is>
      </c>
      <c r="AM303" s="2" t="inlineStr">
        <is>
          <t>3|
3</t>
        </is>
      </c>
      <c r="AN303" s="2" t="inlineStr">
        <is>
          <t xml:space="preserve">|
</t>
        </is>
      </c>
      <c r="AO303" t="inlineStr">
        <is>
          <t>tunnistamiseen käytettävän sormenjälkikuvan tuottaminen keinotekoisella sormella tai sormen päälle laitettavalla keinotekoisella sormenjäljellä</t>
        </is>
      </c>
      <c r="AP303" s="2" t="inlineStr">
        <is>
          <t>usurpation d’empreintes digitales</t>
        </is>
      </c>
      <c r="AQ303" s="2" t="inlineStr">
        <is>
          <t>3</t>
        </is>
      </c>
      <c r="AR303" s="2" t="inlineStr">
        <is>
          <t/>
        </is>
      </c>
      <c r="AS303" t="inlineStr">
        <is>
          <t>fait d’utiliser de fausses empreintes digitales, réalisées soit en copiant les empreintes d’un tiers sur du caoutchouc, soit en fabriquant un doigt artificiel imitant l'empreinte digitale d'un tiers (faux doigt)</t>
        </is>
      </c>
      <c r="AT303" s="2" t="inlineStr">
        <is>
          <t>spúfáil méarloirg</t>
        </is>
      </c>
      <c r="AU303" s="2" t="inlineStr">
        <is>
          <t>3</t>
        </is>
      </c>
      <c r="AV303" s="2" t="inlineStr">
        <is>
          <t/>
        </is>
      </c>
      <c r="AW303" t="inlineStr">
        <is>
          <t/>
        </is>
      </c>
      <c r="AX303" s="2" t="inlineStr">
        <is>
          <t>imitacija otisaka prstiju</t>
        </is>
      </c>
      <c r="AY303" s="2" t="inlineStr">
        <is>
          <t>3</t>
        </is>
      </c>
      <c r="AZ303" s="2" t="inlineStr">
        <is>
          <t/>
        </is>
      </c>
      <c r="BA303" t="inlineStr">
        <is>
          <t/>
        </is>
      </c>
      <c r="BB303" s="2" t="inlineStr">
        <is>
          <t>gumiujjhasználat</t>
        </is>
      </c>
      <c r="BC303" s="2" t="inlineStr">
        <is>
          <t>3</t>
        </is>
      </c>
      <c r="BD303" s="2" t="inlineStr">
        <is>
          <t/>
        </is>
      </c>
      <c r="BE303" t="inlineStr">
        <is>
          <t>az ujjnyomat szilikonból készült másolatának használata az ujjnyomatolvasó berendezések megtévesztése érdekében</t>
        </is>
      </c>
      <c r="BF303" s="2" t="inlineStr">
        <is>
          <t>fingerprint spoofing</t>
        </is>
      </c>
      <c r="BG303" s="2" t="inlineStr">
        <is>
          <t>3</t>
        </is>
      </c>
      <c r="BH303" s="2" t="inlineStr">
        <is>
          <t/>
        </is>
      </c>
      <c r="BI303" t="inlineStr">
        <is>
          <t>uso di impronte digitali false attraverso la riproduzione di impronte digitali su gomma</t>
        </is>
      </c>
      <c r="BJ303" s="2" t="inlineStr">
        <is>
          <t>fizinis pirštų atspaudų klastojimas</t>
        </is>
      </c>
      <c r="BK303" s="2" t="inlineStr">
        <is>
          <t>3</t>
        </is>
      </c>
      <c r="BL303" s="2" t="inlineStr">
        <is>
          <t/>
        </is>
      </c>
      <c r="BM303" t="inlineStr">
        <is>
          <t>iš plastiko, latekso ar kitų panašių medžiagų išlietų arba ant gumos nukopijuotų pirštų atspaudų naudojimas apsimetant kitu asmeniu</t>
        </is>
      </c>
      <c r="BN303" s="2" t="inlineStr">
        <is>
          <t>pirkstu nospiedumu viltošana</t>
        </is>
      </c>
      <c r="BO303" s="2" t="inlineStr">
        <is>
          <t>2</t>
        </is>
      </c>
      <c r="BP303" s="2" t="inlineStr">
        <is>
          <t/>
        </is>
      </c>
      <c r="BQ303" t="inlineStr">
        <is>
          <t/>
        </is>
      </c>
      <c r="BR303" s="2" t="inlineStr">
        <is>
          <t>spoofing tal-marki tas-swaba'</t>
        </is>
      </c>
      <c r="BS303" s="2" t="inlineStr">
        <is>
          <t>3</t>
        </is>
      </c>
      <c r="BT303" s="2" t="inlineStr">
        <is>
          <t/>
        </is>
      </c>
      <c r="BU303" t="inlineStr">
        <is>
          <t>proċess li matulu l-immaġnijiet tal-marki tas-swaba' għall-identifikazzjoni jinkisbu minn saba' falz li jiġi ġġenerat permezz ta' forma tal-plastik, tal-latex jew tal-ġelatina, jew billi jiġu kkupjati l-marki tas-swaba' fuq il-gomma</t>
        </is>
      </c>
      <c r="BV303" s="2" t="inlineStr">
        <is>
          <t>spoofing van vingerafdrukken|
vingerafdrukspoofing</t>
        </is>
      </c>
      <c r="BW303" s="2" t="inlineStr">
        <is>
          <t>3|
3</t>
        </is>
      </c>
      <c r="BX303" s="2" t="inlineStr">
        <is>
          <t xml:space="preserve">|
</t>
        </is>
      </c>
      <c r="BY303" t="inlineStr">
        <is>
          <t>gebruik van valse vingerafdrukken door vingerafdrukken te kopiëren op bv. nepvingers van rubber of gelatine</t>
        </is>
      </c>
      <c r="BZ303" s="2" t="inlineStr">
        <is>
          <t>podrabianie odbitek linii papilarnych</t>
        </is>
      </c>
      <c r="CA303" s="2" t="inlineStr">
        <is>
          <t>3</t>
        </is>
      </c>
      <c r="CB303" s="2" t="inlineStr">
        <is>
          <t/>
        </is>
      </c>
      <c r="CC303" t="inlineStr">
        <is>
          <t>wykorzystywanie fałszywych odcisków palców poprzez skopiowanie linii papilarnych na gumową formę</t>
        </is>
      </c>
      <c r="CD303" s="2" t="inlineStr">
        <is>
          <t>mistificação de impressão digital</t>
        </is>
      </c>
      <c r="CE303" s="2" t="inlineStr">
        <is>
          <t>3</t>
        </is>
      </c>
      <c r="CF303" s="2" t="inlineStr">
        <is>
          <t/>
        </is>
      </c>
      <c r="CG303" t="inlineStr">
        <is>
          <t>Utilização de impressões digitais falsas por cópia de impressões digitais em borracha.</t>
        </is>
      </c>
      <c r="CH303" s="2" t="inlineStr">
        <is>
          <t>falsificare a amprentelor digitale</t>
        </is>
      </c>
      <c r="CI303" s="2" t="inlineStr">
        <is>
          <t>3</t>
        </is>
      </c>
      <c r="CJ303" s="2" t="inlineStr">
        <is>
          <t/>
        </is>
      </c>
      <c r="CK303" t="inlineStr">
        <is>
          <t/>
        </is>
      </c>
      <c r="CL303" s="2" t="inlineStr">
        <is>
          <t>spoofing/falšovanie odtlačkov prstov</t>
        </is>
      </c>
      <c r="CM303" s="2" t="inlineStr">
        <is>
          <t>3</t>
        </is>
      </c>
      <c r="CN303" s="2" t="inlineStr">
        <is>
          <t/>
        </is>
      </c>
      <c r="CO303" t="inlineStr">
        <is>
          <t>proces, pri ktorom je obrázok odtlačku prsta na účely identifikácie získaný z falošného prsta (napr. skopírovaním odtlačku prsta na gumený podklad)</t>
        </is>
      </c>
      <c r="CP303" s="2" t="inlineStr">
        <is>
          <t>slepljenje s prstnimi odtisi</t>
        </is>
      </c>
      <c r="CQ303" s="2" t="inlineStr">
        <is>
          <t>3</t>
        </is>
      </c>
      <c r="CR303" s="2" t="inlineStr">
        <is>
          <t/>
        </is>
      </c>
      <c r="CS303" t="inlineStr">
        <is>
          <t>uporaba lažnih prstnih odtisov s kopiranjem prstnih odtisov na gumo</t>
        </is>
      </c>
      <c r="CT303" s="2" t="inlineStr">
        <is>
          <t>fingerprint-spoofing|
fingeravtrycksspoofning|
fingeravtryckskopiering</t>
        </is>
      </c>
      <c r="CU303" s="2" t="inlineStr">
        <is>
          <t>3|
2|
3</t>
        </is>
      </c>
      <c r="CV303" s="2" t="inlineStr">
        <is>
          <t xml:space="preserve">|
|
</t>
        </is>
      </c>
      <c r="CW303" t="inlineStr">
        <is>
          <t>falska fingeravtryck kopieras och appliceras på gummi</t>
        </is>
      </c>
    </row>
    <row r="304">
      <c r="A304" s="1" t="str">
        <f>HYPERLINK("https://iate.europa.eu/entry/result/3568898/all", "3568898")</f>
        <v>3568898</v>
      </c>
      <c r="B304" t="inlineStr">
        <is>
          <t>POLITICS</t>
        </is>
      </c>
      <c r="C304" t="inlineStr">
        <is>
          <t>POLITICS|politics and public safety|public safety</t>
        </is>
      </c>
      <c r="D304" t="inlineStr">
        <is>
          <t>yes</t>
        </is>
      </c>
      <c r="E304" t="inlineStr">
        <is>
          <t/>
        </is>
      </c>
      <c r="F304" s="2" t="inlineStr">
        <is>
          <t>предварително регистриране</t>
        </is>
      </c>
      <c r="G304" s="2" t="inlineStr">
        <is>
          <t>3</t>
        </is>
      </c>
      <c r="H304" s="2" t="inlineStr">
        <is>
          <t/>
        </is>
      </c>
      <c r="I304" t="inlineStr">
        <is>
          <t/>
        </is>
      </c>
      <c r="J304" s="2" t="inlineStr">
        <is>
          <t>předběžné zanesení</t>
        </is>
      </c>
      <c r="K304" s="2" t="inlineStr">
        <is>
          <t>3</t>
        </is>
      </c>
      <c r="L304" s="2" t="inlineStr">
        <is>
          <t/>
        </is>
      </c>
      <c r="M304" t="inlineStr">
        <is>
          <t>zanesení určitých osobních údajů do určité databáze před kontrolou na hranici</t>
        </is>
      </c>
      <c r="N304" s="2" t="inlineStr">
        <is>
          <t>forudregistrering</t>
        </is>
      </c>
      <c r="O304" s="2" t="inlineStr">
        <is>
          <t>3</t>
        </is>
      </c>
      <c r="P304" s="2" t="inlineStr">
        <is>
          <t/>
        </is>
      </c>
      <c r="Q304" t="inlineStr">
        <is>
          <t/>
        </is>
      </c>
      <c r="R304" s="2" t="inlineStr">
        <is>
          <t>Vorabeingabe</t>
        </is>
      </c>
      <c r="S304" s="2" t="inlineStr">
        <is>
          <t>3</t>
        </is>
      </c>
      <c r="T304" s="2" t="inlineStr">
        <is>
          <t/>
        </is>
      </c>
      <c r="U304" t="inlineStr">
        <is>
          <t/>
        </is>
      </c>
      <c r="V304" s="2" t="inlineStr">
        <is>
          <t>προ-εγγραφή</t>
        </is>
      </c>
      <c r="W304" s="2" t="inlineStr">
        <is>
          <t>3</t>
        </is>
      </c>
      <c r="X304" s="2" t="inlineStr">
        <is>
          <t/>
        </is>
      </c>
      <c r="Y304" t="inlineStr">
        <is>
          <t/>
        </is>
      </c>
      <c r="Z304" s="2" t="inlineStr">
        <is>
          <t>pre-enrolling|
pre-enrolled|
pre-enrolment|
pre-enrol</t>
        </is>
      </c>
      <c r="AA304" s="2" t="inlineStr">
        <is>
          <t>1|
1|
3|
1</t>
        </is>
      </c>
      <c r="AB304" s="2" t="inlineStr">
        <is>
          <t xml:space="preserve">|
|
|
</t>
        </is>
      </c>
      <c r="AC304" t="inlineStr">
        <is>
          <t>procedure to register passport and/or biometric data in a database in advance for expediting passage at border crossing points</t>
        </is>
      </c>
      <c r="AD304" s="2" t="inlineStr">
        <is>
          <t>pre-registro</t>
        </is>
      </c>
      <c r="AE304" s="2" t="inlineStr">
        <is>
          <t>3</t>
        </is>
      </c>
      <c r="AF304" s="2" t="inlineStr">
        <is>
          <t/>
        </is>
      </c>
      <c r="AG304" t="inlineStr">
        <is>
          <t>Introducción en el Sistema de Entradas y Salidas [ &lt;a href="/entry/result/2246748/all" id="ENTRY_TO_ENTRY_CONVERTER" target="_blank"&gt;IATE:2246748&lt;/a&gt; ], utilizando sistemas de autoservicio, de los datos de personas cuyo paso fronterizo esté sujeto a un registro en dicho sistema.</t>
        </is>
      </c>
      <c r="AH304" s="2" t="inlineStr">
        <is>
          <t>eelregistreerimine</t>
        </is>
      </c>
      <c r="AI304" s="2" t="inlineStr">
        <is>
          <t>3</t>
        </is>
      </c>
      <c r="AJ304" s="2" t="inlineStr">
        <is>
          <t/>
        </is>
      </c>
      <c r="AK304" t="inlineStr">
        <is>
          <t/>
        </is>
      </c>
      <c r="AL304" s="2" t="inlineStr">
        <is>
          <t>esirekisteröinti</t>
        </is>
      </c>
      <c r="AM304" s="2" t="inlineStr">
        <is>
          <t>3</t>
        </is>
      </c>
      <c r="AN304" s="2" t="inlineStr">
        <is>
          <t/>
        </is>
      </c>
      <c r="AO304" t="inlineStr">
        <is>
          <t/>
        </is>
      </c>
      <c r="AP304" s="2" t="inlineStr">
        <is>
          <t>pré-saisie</t>
        </is>
      </c>
      <c r="AQ304" s="2" t="inlineStr">
        <is>
          <t>3</t>
        </is>
      </c>
      <c r="AR304" s="2" t="inlineStr">
        <is>
          <t/>
        </is>
      </c>
      <c r="AS304" t="inlineStr">
        <is>
          <t>procédure permettant aux personnes dont le franchissement de la frontière fait l’objet d’un enregistrement dans le système d’enregistrement des entrées et des sorties (EES) d’entrer à l’avance les données de leur dossier individuel dans l’EES</t>
        </is>
      </c>
      <c r="AT304" t="inlineStr">
        <is>
          <t/>
        </is>
      </c>
      <c r="AU304" t="inlineStr">
        <is>
          <t/>
        </is>
      </c>
      <c r="AV304" t="inlineStr">
        <is>
          <t/>
        </is>
      </c>
      <c r="AW304" t="inlineStr">
        <is>
          <t/>
        </is>
      </c>
      <c r="AX304" s="2" t="inlineStr">
        <is>
          <t>prethodni unos</t>
        </is>
      </c>
      <c r="AY304" s="2" t="inlineStr">
        <is>
          <t>3</t>
        </is>
      </c>
      <c r="AZ304" s="2" t="inlineStr">
        <is>
          <t/>
        </is>
      </c>
      <c r="BA304" t="inlineStr">
        <is>
          <t/>
        </is>
      </c>
      <c r="BB304" s="2" t="inlineStr">
        <is>
          <t>adatok előzetes regisztrálása</t>
        </is>
      </c>
      <c r="BC304" s="2" t="inlineStr">
        <is>
          <t>3</t>
        </is>
      </c>
      <c r="BD304" s="2" t="inlineStr">
        <is>
          <t/>
        </is>
      </c>
      <c r="BE304" t="inlineStr">
        <is>
          <t>útlevél- és/vagy biometrikus adatok adatbázisban történő előzetes rögzítése, amely gyorsabb áthaladást tesz lehetővé a határon</t>
        </is>
      </c>
      <c r="BF304" s="2" t="inlineStr">
        <is>
          <t>pre-inserimento</t>
        </is>
      </c>
      <c r="BG304" s="2" t="inlineStr">
        <is>
          <t>3</t>
        </is>
      </c>
      <c r="BH304" s="2" t="inlineStr">
        <is>
          <t/>
        </is>
      </c>
      <c r="BI304" t="inlineStr">
        <is>
          <t>procedura che consiste nel registrare i dati dei documenti di viaggio elettronici di un viaggiatore in un sistema centrale ai fini dei controlli presso le frontiere</t>
        </is>
      </c>
      <c r="BJ304" s="2" t="inlineStr">
        <is>
          <t>išankstinis duomenų registravimas</t>
        </is>
      </c>
      <c r="BK304" s="2" t="inlineStr">
        <is>
          <t>3</t>
        </is>
      </c>
      <c r="BL304" s="2" t="inlineStr">
        <is>
          <t/>
        </is>
      </c>
      <c r="BM304" t="inlineStr">
        <is>
          <t/>
        </is>
      </c>
      <c r="BN304" s="2" t="inlineStr">
        <is>
          <t>priekšreģistrācija</t>
        </is>
      </c>
      <c r="BO304" s="2" t="inlineStr">
        <is>
          <t>2</t>
        </is>
      </c>
      <c r="BP304" s="2" t="inlineStr">
        <is>
          <t/>
        </is>
      </c>
      <c r="BQ304" t="inlineStr">
        <is>
          <t/>
        </is>
      </c>
      <c r="BR304" s="2" t="inlineStr">
        <is>
          <t>prereġistrazzjoni</t>
        </is>
      </c>
      <c r="BS304" s="2" t="inlineStr">
        <is>
          <t>3</t>
        </is>
      </c>
      <c r="BT304" s="2" t="inlineStr">
        <is>
          <t/>
        </is>
      </c>
      <c r="BU304" t="inlineStr">
        <is>
          <t>proċedura għar-reġistrazzjoni ta' passaport u/jew ta' data bijometrika f'bażi ta' data li ssir minn qabel biex jitħaffef il-passaġġ fil-punti ta' qsim tal-fruntieri</t>
        </is>
      </c>
      <c r="BV304" s="2" t="inlineStr">
        <is>
          <t>vooraf registreren</t>
        </is>
      </c>
      <c r="BW304" s="2" t="inlineStr">
        <is>
          <t>3</t>
        </is>
      </c>
      <c r="BX304" s="2" t="inlineStr">
        <is>
          <t/>
        </is>
      </c>
      <c r="BY304" t="inlineStr">
        <is>
          <t>procedure waarbij het persoonlijk dossier op voorhand geregistreerd wordt om de grenscontrole sneller te doen verlopen</t>
        </is>
      </c>
      <c r="BZ304" s="2" t="inlineStr">
        <is>
          <t>wstępne wprowadzanie|
wstępne rejestrowanie</t>
        </is>
      </c>
      <c r="CA304" s="2" t="inlineStr">
        <is>
          <t>3|
2</t>
        </is>
      </c>
      <c r="CB304" s="2" t="inlineStr">
        <is>
          <t xml:space="preserve">preferred|
</t>
        </is>
      </c>
      <c r="CC304" t="inlineStr">
        <is>
          <t/>
        </is>
      </c>
      <c r="CD304" s="2" t="inlineStr">
        <is>
          <t>pré-registo</t>
        </is>
      </c>
      <c r="CE304" s="2" t="inlineStr">
        <is>
          <t>3</t>
        </is>
      </c>
      <c r="CF304" s="2" t="inlineStr">
        <is>
          <t/>
        </is>
      </c>
      <c r="CG304" t="inlineStr">
        <is>
          <t/>
        </is>
      </c>
      <c r="CH304" s="2" t="inlineStr">
        <is>
          <t>preînregistrare biometrică a datelor</t>
        </is>
      </c>
      <c r="CI304" s="2" t="inlineStr">
        <is>
          <t>3</t>
        </is>
      </c>
      <c r="CJ304" s="2" t="inlineStr">
        <is>
          <t/>
        </is>
      </c>
      <c r="CK304" t="inlineStr">
        <is>
          <t/>
        </is>
      </c>
      <c r="CL304" s="2" t="inlineStr">
        <is>
          <t>predbežné vloženie</t>
        </is>
      </c>
      <c r="CM304" s="2" t="inlineStr">
        <is>
          <t>3</t>
        </is>
      </c>
      <c r="CN304" s="2" t="inlineStr">
        <is>
          <t/>
        </is>
      </c>
      <c r="CO304" t="inlineStr">
        <is>
          <t/>
        </is>
      </c>
      <c r="CP304" s="2" t="inlineStr">
        <is>
          <t>predhodni vpis</t>
        </is>
      </c>
      <c r="CQ304" s="2" t="inlineStr">
        <is>
          <t>3</t>
        </is>
      </c>
      <c r="CR304" s="2" t="inlineStr">
        <is>
          <t/>
        </is>
      </c>
      <c r="CS304" t="inlineStr">
        <is>
          <t/>
        </is>
      </c>
      <c r="CT304" s="2" t="inlineStr">
        <is>
          <t>förhandsregistrering</t>
        </is>
      </c>
      <c r="CU304" s="2" t="inlineStr">
        <is>
          <t>3</t>
        </is>
      </c>
      <c r="CV304" s="2" t="inlineStr">
        <is>
          <t/>
        </is>
      </c>
      <c r="CW304" t="inlineStr">
        <is>
          <t/>
        </is>
      </c>
    </row>
    <row r="305">
      <c r="A305" s="1" t="str">
        <f>HYPERLINK("https://iate.europa.eu/entry/result/3582208/all", "3582208")</f>
        <v>3582208</v>
      </c>
      <c r="B305" t="inlineStr">
        <is>
          <t>LAW;SOCIAL QUESTIONS</t>
        </is>
      </c>
      <c r="C305" t="inlineStr">
        <is>
          <t>LAW|international law|public international law|free movement of persons|Schengen Agreement|Schengen Information System;SOCIAL QUESTIONS|migration|migration</t>
        </is>
      </c>
      <c r="D305" t="inlineStr">
        <is>
          <t>yes</t>
        </is>
      </c>
      <c r="E305" t="inlineStr">
        <is>
          <t/>
        </is>
      </c>
      <c r="F305" t="inlineStr">
        <is>
          <t/>
        </is>
      </c>
      <c r="G305" t="inlineStr">
        <is>
          <t/>
        </is>
      </c>
      <c r="H305" t="inlineStr">
        <is>
          <t/>
        </is>
      </c>
      <c r="I305" t="inlineStr">
        <is>
          <t/>
        </is>
      </c>
      <c r="J305" t="inlineStr">
        <is>
          <t/>
        </is>
      </c>
      <c r="K305" t="inlineStr">
        <is>
          <t/>
        </is>
      </c>
      <c r="L305" t="inlineStr">
        <is>
          <t/>
        </is>
      </c>
      <c r="M305" t="inlineStr">
        <is>
          <t/>
        </is>
      </c>
      <c r="N305" t="inlineStr">
        <is>
          <t/>
        </is>
      </c>
      <c r="O305" t="inlineStr">
        <is>
          <t/>
        </is>
      </c>
      <c r="P305" t="inlineStr">
        <is>
          <t/>
        </is>
      </c>
      <c r="Q305" t="inlineStr">
        <is>
          <t/>
        </is>
      </c>
      <c r="R305" t="inlineStr">
        <is>
          <t/>
        </is>
      </c>
      <c r="S305" t="inlineStr">
        <is>
          <t/>
        </is>
      </c>
      <c r="T305" t="inlineStr">
        <is>
          <t/>
        </is>
      </c>
      <c r="U305" t="inlineStr">
        <is>
          <t/>
        </is>
      </c>
      <c r="V305" t="inlineStr">
        <is>
          <t/>
        </is>
      </c>
      <c r="W305" t="inlineStr">
        <is>
          <t/>
        </is>
      </c>
      <c r="X305" t="inlineStr">
        <is>
          <t/>
        </is>
      </c>
      <c r="Y305" t="inlineStr">
        <is>
          <t/>
        </is>
      </c>
      <c r="Z305" s="2" t="inlineStr">
        <is>
          <t>person for whom an alert has been issued for the purposes of refusing entry</t>
        </is>
      </c>
      <c r="AA305" s="2" t="inlineStr">
        <is>
          <t>3</t>
        </is>
      </c>
      <c r="AB305" s="2" t="inlineStr">
        <is>
          <t/>
        </is>
      </c>
      <c r="AC305" t="inlineStr">
        <is>
          <t>any third-country national for whom an alert has been issued in the Schengen Information System (SIS) in accordance with and for the purposes laid down in Articles 24 and 26 of Regulation (EC) No 1987/2006</t>
        </is>
      </c>
      <c r="AD305" t="inlineStr">
        <is>
          <t/>
        </is>
      </c>
      <c r="AE305" t="inlineStr">
        <is>
          <t/>
        </is>
      </c>
      <c r="AF305" t="inlineStr">
        <is>
          <t/>
        </is>
      </c>
      <c r="AG305" t="inlineStr">
        <is>
          <t/>
        </is>
      </c>
      <c r="AH305" t="inlineStr">
        <is>
          <t/>
        </is>
      </c>
      <c r="AI305" t="inlineStr">
        <is>
          <t/>
        </is>
      </c>
      <c r="AJ305" t="inlineStr">
        <is>
          <t/>
        </is>
      </c>
      <c r="AK305" t="inlineStr">
        <is>
          <t/>
        </is>
      </c>
      <c r="AL305" t="inlineStr">
        <is>
          <t/>
        </is>
      </c>
      <c r="AM305" t="inlineStr">
        <is>
          <t/>
        </is>
      </c>
      <c r="AN305" t="inlineStr">
        <is>
          <t/>
        </is>
      </c>
      <c r="AO305" t="inlineStr">
        <is>
          <t/>
        </is>
      </c>
      <c r="AP305" t="inlineStr">
        <is>
          <t/>
        </is>
      </c>
      <c r="AQ305" t="inlineStr">
        <is>
          <t/>
        </is>
      </c>
      <c r="AR305" t="inlineStr">
        <is>
          <t/>
        </is>
      </c>
      <c r="AS305" t="inlineStr">
        <is>
          <t/>
        </is>
      </c>
      <c r="AT305" t="inlineStr">
        <is>
          <t/>
        </is>
      </c>
      <c r="AU305" t="inlineStr">
        <is>
          <t/>
        </is>
      </c>
      <c r="AV305" t="inlineStr">
        <is>
          <t/>
        </is>
      </c>
      <c r="AW305" t="inlineStr">
        <is>
          <t/>
        </is>
      </c>
      <c r="AX305" t="inlineStr">
        <is>
          <t/>
        </is>
      </c>
      <c r="AY305" t="inlineStr">
        <is>
          <t/>
        </is>
      </c>
      <c r="AZ305" t="inlineStr">
        <is>
          <t/>
        </is>
      </c>
      <c r="BA305" t="inlineStr">
        <is>
          <t/>
        </is>
      </c>
      <c r="BB305" t="inlineStr">
        <is>
          <t/>
        </is>
      </c>
      <c r="BC305" t="inlineStr">
        <is>
          <t/>
        </is>
      </c>
      <c r="BD305" t="inlineStr">
        <is>
          <t/>
        </is>
      </c>
      <c r="BE305" t="inlineStr">
        <is>
          <t/>
        </is>
      </c>
      <c r="BF305" t="inlineStr">
        <is>
          <t/>
        </is>
      </c>
      <c r="BG305" t="inlineStr">
        <is>
          <t/>
        </is>
      </c>
      <c r="BH305" t="inlineStr">
        <is>
          <t/>
        </is>
      </c>
      <c r="BI305" t="inlineStr">
        <is>
          <t/>
        </is>
      </c>
      <c r="BJ305" t="inlineStr">
        <is>
          <t/>
        </is>
      </c>
      <c r="BK305" t="inlineStr">
        <is>
          <t/>
        </is>
      </c>
      <c r="BL305" t="inlineStr">
        <is>
          <t/>
        </is>
      </c>
      <c r="BM305" t="inlineStr">
        <is>
          <t/>
        </is>
      </c>
      <c r="BN305" t="inlineStr">
        <is>
          <t/>
        </is>
      </c>
      <c r="BO305" t="inlineStr">
        <is>
          <t/>
        </is>
      </c>
      <c r="BP305" t="inlineStr">
        <is>
          <t/>
        </is>
      </c>
      <c r="BQ305" t="inlineStr">
        <is>
          <t/>
        </is>
      </c>
      <c r="BR305" t="inlineStr">
        <is>
          <t/>
        </is>
      </c>
      <c r="BS305" t="inlineStr">
        <is>
          <t/>
        </is>
      </c>
      <c r="BT305" t="inlineStr">
        <is>
          <t/>
        </is>
      </c>
      <c r="BU305" t="inlineStr">
        <is>
          <t/>
        </is>
      </c>
      <c r="BV305" t="inlineStr">
        <is>
          <t/>
        </is>
      </c>
      <c r="BW305" t="inlineStr">
        <is>
          <t/>
        </is>
      </c>
      <c r="BX305" t="inlineStr">
        <is>
          <t/>
        </is>
      </c>
      <c r="BY305" t="inlineStr">
        <is>
          <t/>
        </is>
      </c>
      <c r="BZ305" t="inlineStr">
        <is>
          <t/>
        </is>
      </c>
      <c r="CA305" t="inlineStr">
        <is>
          <t/>
        </is>
      </c>
      <c r="CB305" t="inlineStr">
        <is>
          <t/>
        </is>
      </c>
      <c r="CC305" t="inlineStr">
        <is>
          <t/>
        </is>
      </c>
      <c r="CD305" t="inlineStr">
        <is>
          <t/>
        </is>
      </c>
      <c r="CE305" t="inlineStr">
        <is>
          <t/>
        </is>
      </c>
      <c r="CF305" t="inlineStr">
        <is>
          <t/>
        </is>
      </c>
      <c r="CG305" t="inlineStr">
        <is>
          <t/>
        </is>
      </c>
      <c r="CH305" t="inlineStr">
        <is>
          <t/>
        </is>
      </c>
      <c r="CI305" t="inlineStr">
        <is>
          <t/>
        </is>
      </c>
      <c r="CJ305" t="inlineStr">
        <is>
          <t/>
        </is>
      </c>
      <c r="CK305" t="inlineStr">
        <is>
          <t/>
        </is>
      </c>
      <c r="CL305" s="2" t="inlineStr">
        <is>
          <t>osoba, na ktorú bol vydaný zápis na účely odopretia vstupu</t>
        </is>
      </c>
      <c r="CM305" s="2" t="inlineStr">
        <is>
          <t>3</t>
        </is>
      </c>
      <c r="CN305" s="2" t="inlineStr">
        <is>
          <t/>
        </is>
      </c>
      <c r="CO305" t="inlineStr">
        <is>
          <t>každý štátny príslušník tretej krajiny, na ktorého bolo v súlade s článkami 24 a 26 nariadenia (ES) č. 1987/2006 a na účely uvedených článkov vydané upozornenie v Schengenskom informačnom systéme („SIS“)</t>
        </is>
      </c>
      <c r="CP305" t="inlineStr">
        <is>
          <t/>
        </is>
      </c>
      <c r="CQ305" t="inlineStr">
        <is>
          <t/>
        </is>
      </c>
      <c r="CR305" t="inlineStr">
        <is>
          <t/>
        </is>
      </c>
      <c r="CS305" t="inlineStr">
        <is>
          <t/>
        </is>
      </c>
      <c r="CT305" t="inlineStr">
        <is>
          <t/>
        </is>
      </c>
      <c r="CU305" t="inlineStr">
        <is>
          <t/>
        </is>
      </c>
      <c r="CV305" t="inlineStr">
        <is>
          <t/>
        </is>
      </c>
      <c r="CW305" t="inlineStr">
        <is>
          <t/>
        </is>
      </c>
    </row>
    <row r="306">
      <c r="A306" s="1" t="str">
        <f>HYPERLINK("https://iate.europa.eu/entry/result/3582140/all", "3582140")</f>
        <v>3582140</v>
      </c>
      <c r="B306" t="inlineStr">
        <is>
          <t>SOCIAL QUESTIONS;POLITICS</t>
        </is>
      </c>
      <c r="C306" t="inlineStr">
        <is>
          <t>SOCIAL QUESTIONS|migration;POLITICS|politics and public safety|public safety|public order|police checks|border control</t>
        </is>
      </c>
      <c r="D306" t="inlineStr">
        <is>
          <t>yes</t>
        </is>
      </c>
      <c r="E306" t="inlineStr">
        <is>
          <t/>
        </is>
      </c>
      <c r="F306" t="inlineStr">
        <is>
          <t/>
        </is>
      </c>
      <c r="G306" t="inlineStr">
        <is>
          <t/>
        </is>
      </c>
      <c r="H306" t="inlineStr">
        <is>
          <t/>
        </is>
      </c>
      <c r="I306" t="inlineStr">
        <is>
          <t/>
        </is>
      </c>
      <c r="J306" t="inlineStr">
        <is>
          <t/>
        </is>
      </c>
      <c r="K306" t="inlineStr">
        <is>
          <t/>
        </is>
      </c>
      <c r="L306" t="inlineStr">
        <is>
          <t/>
        </is>
      </c>
      <c r="M306" t="inlineStr">
        <is>
          <t/>
        </is>
      </c>
      <c r="N306" t="inlineStr">
        <is>
          <t/>
        </is>
      </c>
      <c r="O306" t="inlineStr">
        <is>
          <t/>
        </is>
      </c>
      <c r="P306" t="inlineStr">
        <is>
          <t/>
        </is>
      </c>
      <c r="Q306" t="inlineStr">
        <is>
          <t/>
        </is>
      </c>
      <c r="R306" t="inlineStr">
        <is>
          <t/>
        </is>
      </c>
      <c r="S306" t="inlineStr">
        <is>
          <t/>
        </is>
      </c>
      <c r="T306" t="inlineStr">
        <is>
          <t/>
        </is>
      </c>
      <c r="U306" t="inlineStr">
        <is>
          <t/>
        </is>
      </c>
      <c r="V306" t="inlineStr">
        <is>
          <t/>
        </is>
      </c>
      <c r="W306" t="inlineStr">
        <is>
          <t/>
        </is>
      </c>
      <c r="X306" t="inlineStr">
        <is>
          <t/>
        </is>
      </c>
      <c r="Y306" t="inlineStr">
        <is>
          <t/>
        </is>
      </c>
      <c r="Z306" s="2" t="inlineStr">
        <is>
          <t>clandestine entry in the BCP|
clandestine border-crossing|
clandestine entry at border-crossing point</t>
        </is>
      </c>
      <c r="AA306" s="2" t="inlineStr">
        <is>
          <t>1|
3|
3</t>
        </is>
      </c>
      <c r="AB306" s="2" t="inlineStr">
        <is>
          <t xml:space="preserve">|
|
</t>
        </is>
      </c>
      <c r="AC306" t="inlineStr">
        <is>
          <t>entering the European Union by crossing a border-crossing point without being noticed, e.g. hiding in vehicles</t>
        </is>
      </c>
      <c r="AD306" t="inlineStr">
        <is>
          <t/>
        </is>
      </c>
      <c r="AE306" t="inlineStr">
        <is>
          <t/>
        </is>
      </c>
      <c r="AF306" t="inlineStr">
        <is>
          <t/>
        </is>
      </c>
      <c r="AG306" t="inlineStr">
        <is>
          <t/>
        </is>
      </c>
      <c r="AH306" t="inlineStr">
        <is>
          <t/>
        </is>
      </c>
      <c r="AI306" t="inlineStr">
        <is>
          <t/>
        </is>
      </c>
      <c r="AJ306" t="inlineStr">
        <is>
          <t/>
        </is>
      </c>
      <c r="AK306" t="inlineStr">
        <is>
          <t/>
        </is>
      </c>
      <c r="AL306" t="inlineStr">
        <is>
          <t/>
        </is>
      </c>
      <c r="AM306" t="inlineStr">
        <is>
          <t/>
        </is>
      </c>
      <c r="AN306" t="inlineStr">
        <is>
          <t/>
        </is>
      </c>
      <c r="AO306" t="inlineStr">
        <is>
          <t/>
        </is>
      </c>
      <c r="AP306" t="inlineStr">
        <is>
          <t/>
        </is>
      </c>
      <c r="AQ306" t="inlineStr">
        <is>
          <t/>
        </is>
      </c>
      <c r="AR306" t="inlineStr">
        <is>
          <t/>
        </is>
      </c>
      <c r="AS306" t="inlineStr">
        <is>
          <t/>
        </is>
      </c>
      <c r="AT306" t="inlineStr">
        <is>
          <t/>
        </is>
      </c>
      <c r="AU306" t="inlineStr">
        <is>
          <t/>
        </is>
      </c>
      <c r="AV306" t="inlineStr">
        <is>
          <t/>
        </is>
      </c>
      <c r="AW306" t="inlineStr">
        <is>
          <t/>
        </is>
      </c>
      <c r="AX306" t="inlineStr">
        <is>
          <t/>
        </is>
      </c>
      <c r="AY306" t="inlineStr">
        <is>
          <t/>
        </is>
      </c>
      <c r="AZ306" t="inlineStr">
        <is>
          <t/>
        </is>
      </c>
      <c r="BA306" t="inlineStr">
        <is>
          <t/>
        </is>
      </c>
      <c r="BB306" t="inlineStr">
        <is>
          <t/>
        </is>
      </c>
      <c r="BC306" t="inlineStr">
        <is>
          <t/>
        </is>
      </c>
      <c r="BD306" t="inlineStr">
        <is>
          <t/>
        </is>
      </c>
      <c r="BE306" t="inlineStr">
        <is>
          <t/>
        </is>
      </c>
      <c r="BF306" t="inlineStr">
        <is>
          <t/>
        </is>
      </c>
      <c r="BG306" t="inlineStr">
        <is>
          <t/>
        </is>
      </c>
      <c r="BH306" t="inlineStr">
        <is>
          <t/>
        </is>
      </c>
      <c r="BI306" t="inlineStr">
        <is>
          <t/>
        </is>
      </c>
      <c r="BJ306" t="inlineStr">
        <is>
          <t/>
        </is>
      </c>
      <c r="BK306" t="inlineStr">
        <is>
          <t/>
        </is>
      </c>
      <c r="BL306" t="inlineStr">
        <is>
          <t/>
        </is>
      </c>
      <c r="BM306" t="inlineStr">
        <is>
          <t/>
        </is>
      </c>
      <c r="BN306" t="inlineStr">
        <is>
          <t/>
        </is>
      </c>
      <c r="BO306" t="inlineStr">
        <is>
          <t/>
        </is>
      </c>
      <c r="BP306" t="inlineStr">
        <is>
          <t/>
        </is>
      </c>
      <c r="BQ306" t="inlineStr">
        <is>
          <t/>
        </is>
      </c>
      <c r="BR306" t="inlineStr">
        <is>
          <t/>
        </is>
      </c>
      <c r="BS306" t="inlineStr">
        <is>
          <t/>
        </is>
      </c>
      <c r="BT306" t="inlineStr">
        <is>
          <t/>
        </is>
      </c>
      <c r="BU306" t="inlineStr">
        <is>
          <t/>
        </is>
      </c>
      <c r="BV306" t="inlineStr">
        <is>
          <t/>
        </is>
      </c>
      <c r="BW306" t="inlineStr">
        <is>
          <t/>
        </is>
      </c>
      <c r="BX306" t="inlineStr">
        <is>
          <t/>
        </is>
      </c>
      <c r="BY306" t="inlineStr">
        <is>
          <t/>
        </is>
      </c>
      <c r="BZ306" t="inlineStr">
        <is>
          <t/>
        </is>
      </c>
      <c r="CA306" t="inlineStr">
        <is>
          <t/>
        </is>
      </c>
      <c r="CB306" t="inlineStr">
        <is>
          <t/>
        </is>
      </c>
      <c r="CC306" t="inlineStr">
        <is>
          <t/>
        </is>
      </c>
      <c r="CD306" t="inlineStr">
        <is>
          <t/>
        </is>
      </c>
      <c r="CE306" t="inlineStr">
        <is>
          <t/>
        </is>
      </c>
      <c r="CF306" t="inlineStr">
        <is>
          <t/>
        </is>
      </c>
      <c r="CG306" t="inlineStr">
        <is>
          <t/>
        </is>
      </c>
      <c r="CH306" t="inlineStr">
        <is>
          <t/>
        </is>
      </c>
      <c r="CI306" t="inlineStr">
        <is>
          <t/>
        </is>
      </c>
      <c r="CJ306" t="inlineStr">
        <is>
          <t/>
        </is>
      </c>
      <c r="CK306" t="inlineStr">
        <is>
          <t/>
        </is>
      </c>
      <c r="CL306" s="2" t="inlineStr">
        <is>
          <t>prechod cez hraničný priechod v úkryte</t>
        </is>
      </c>
      <c r="CM306" s="2" t="inlineStr">
        <is>
          <t>3</t>
        </is>
      </c>
      <c r="CN306" s="2" t="inlineStr">
        <is>
          <t/>
        </is>
      </c>
      <c r="CO306" t="inlineStr">
        <is>
          <t>vstup do Európskej únie cez hraničný priechod v úkryte (napr. ukrytý v aute)</t>
        </is>
      </c>
      <c r="CP306" t="inlineStr">
        <is>
          <t/>
        </is>
      </c>
      <c r="CQ306" t="inlineStr">
        <is>
          <t/>
        </is>
      </c>
      <c r="CR306" t="inlineStr">
        <is>
          <t/>
        </is>
      </c>
      <c r="CS306" t="inlineStr">
        <is>
          <t/>
        </is>
      </c>
      <c r="CT306" t="inlineStr">
        <is>
          <t/>
        </is>
      </c>
      <c r="CU306" t="inlineStr">
        <is>
          <t/>
        </is>
      </c>
      <c r="CV306" t="inlineStr">
        <is>
          <t/>
        </is>
      </c>
      <c r="CW306" t="inlineStr">
        <is>
          <t/>
        </is>
      </c>
    </row>
    <row r="307">
      <c r="A307" s="1" t="str">
        <f>HYPERLINK("https://iate.europa.eu/entry/result/3581948/all", "3581948")</f>
        <v>3581948</v>
      </c>
      <c r="B307" t="inlineStr">
        <is>
          <t>EDUCATION AND COMMUNICATIONS;POLITICS</t>
        </is>
      </c>
      <c r="C307" t="inlineStr">
        <is>
          <t>EDUCATION AND COMMUNICATIONS|information technology and data processing|computer system|information security;EDUCATION AND COMMUNICATIONS|information and information processing|information|information system;POLITICS|politics and public safety|public safety|public order|police checks|border control</t>
        </is>
      </c>
      <c r="D307" t="inlineStr">
        <is>
          <t>yes</t>
        </is>
      </c>
      <c r="E307" t="inlineStr">
        <is>
          <t/>
        </is>
      </c>
      <c r="F307" t="inlineStr">
        <is>
          <t/>
        </is>
      </c>
      <c r="G307" t="inlineStr">
        <is>
          <t/>
        </is>
      </c>
      <c r="H307" t="inlineStr">
        <is>
          <t/>
        </is>
      </c>
      <c r="I307" t="inlineStr">
        <is>
          <t/>
        </is>
      </c>
      <c r="J307" t="inlineStr">
        <is>
          <t/>
        </is>
      </c>
      <c r="K307" t="inlineStr">
        <is>
          <t/>
        </is>
      </c>
      <c r="L307" t="inlineStr">
        <is>
          <t/>
        </is>
      </c>
      <c r="M307" t="inlineStr">
        <is>
          <t/>
        </is>
      </c>
      <c r="N307" t="inlineStr">
        <is>
          <t/>
        </is>
      </c>
      <c r="O307" t="inlineStr">
        <is>
          <t/>
        </is>
      </c>
      <c r="P307" t="inlineStr">
        <is>
          <t/>
        </is>
      </c>
      <c r="Q307" t="inlineStr">
        <is>
          <t/>
        </is>
      </c>
      <c r="R307" t="inlineStr">
        <is>
          <t/>
        </is>
      </c>
      <c r="S307" t="inlineStr">
        <is>
          <t/>
        </is>
      </c>
      <c r="T307" t="inlineStr">
        <is>
          <t/>
        </is>
      </c>
      <c r="U307" t="inlineStr">
        <is>
          <t/>
        </is>
      </c>
      <c r="V307" t="inlineStr">
        <is>
          <t/>
        </is>
      </c>
      <c r="W307" t="inlineStr">
        <is>
          <t/>
        </is>
      </c>
      <c r="X307" t="inlineStr">
        <is>
          <t/>
        </is>
      </c>
      <c r="Y307" t="inlineStr">
        <is>
          <t/>
        </is>
      </c>
      <c r="Z307" s="2" t="inlineStr">
        <is>
          <t>ETMS|
EUROSUR Technical Management Services</t>
        </is>
      </c>
      <c r="AA307" s="2" t="inlineStr">
        <is>
          <t>3|
3</t>
        </is>
      </c>
      <c r="AB307" s="2" t="inlineStr">
        <is>
          <t xml:space="preserve">|
</t>
        </is>
      </c>
      <c r="AC307" t="inlineStr">
        <is>
          <t>unit administering, developing, maintaining the EUROSUR communication network and ensuring the security of it</t>
        </is>
      </c>
      <c r="AD307" t="inlineStr">
        <is>
          <t/>
        </is>
      </c>
      <c r="AE307" t="inlineStr">
        <is>
          <t/>
        </is>
      </c>
      <c r="AF307" t="inlineStr">
        <is>
          <t/>
        </is>
      </c>
      <c r="AG307" t="inlineStr">
        <is>
          <t/>
        </is>
      </c>
      <c r="AH307" t="inlineStr">
        <is>
          <t/>
        </is>
      </c>
      <c r="AI307" t="inlineStr">
        <is>
          <t/>
        </is>
      </c>
      <c r="AJ307" t="inlineStr">
        <is>
          <t/>
        </is>
      </c>
      <c r="AK307" t="inlineStr">
        <is>
          <t/>
        </is>
      </c>
      <c r="AL307" t="inlineStr">
        <is>
          <t/>
        </is>
      </c>
      <c r="AM307" t="inlineStr">
        <is>
          <t/>
        </is>
      </c>
      <c r="AN307" t="inlineStr">
        <is>
          <t/>
        </is>
      </c>
      <c r="AO307" t="inlineStr">
        <is>
          <t/>
        </is>
      </c>
      <c r="AP307" t="inlineStr">
        <is>
          <t/>
        </is>
      </c>
      <c r="AQ307" t="inlineStr">
        <is>
          <t/>
        </is>
      </c>
      <c r="AR307" t="inlineStr">
        <is>
          <t/>
        </is>
      </c>
      <c r="AS307" t="inlineStr">
        <is>
          <t/>
        </is>
      </c>
      <c r="AT307" t="inlineStr">
        <is>
          <t/>
        </is>
      </c>
      <c r="AU307" t="inlineStr">
        <is>
          <t/>
        </is>
      </c>
      <c r="AV307" t="inlineStr">
        <is>
          <t/>
        </is>
      </c>
      <c r="AW307" t="inlineStr">
        <is>
          <t/>
        </is>
      </c>
      <c r="AX307" t="inlineStr">
        <is>
          <t/>
        </is>
      </c>
      <c r="AY307" t="inlineStr">
        <is>
          <t/>
        </is>
      </c>
      <c r="AZ307" t="inlineStr">
        <is>
          <t/>
        </is>
      </c>
      <c r="BA307" t="inlineStr">
        <is>
          <t/>
        </is>
      </c>
      <c r="BB307" s="2" t="inlineStr">
        <is>
          <t>EUROSUR Műszaki Üzemeltetőcsoport|
ETMS</t>
        </is>
      </c>
      <c r="BC307" s="2" t="inlineStr">
        <is>
          <t>3|
3</t>
        </is>
      </c>
      <c r="BD307" s="2" t="inlineStr">
        <is>
          <t xml:space="preserve">|
</t>
        </is>
      </c>
      <c r="BE307" t="inlineStr">
        <is>
          <t>az EUROSUR kommunikációs hálózat karbantartását, fejlesztését, védelmét ellátó műszaki egység</t>
        </is>
      </c>
      <c r="BF307" t="inlineStr">
        <is>
          <t/>
        </is>
      </c>
      <c r="BG307" t="inlineStr">
        <is>
          <t/>
        </is>
      </c>
      <c r="BH307" t="inlineStr">
        <is>
          <t/>
        </is>
      </c>
      <c r="BI307" t="inlineStr">
        <is>
          <t/>
        </is>
      </c>
      <c r="BJ307" t="inlineStr">
        <is>
          <t/>
        </is>
      </c>
      <c r="BK307" t="inlineStr">
        <is>
          <t/>
        </is>
      </c>
      <c r="BL307" t="inlineStr">
        <is>
          <t/>
        </is>
      </c>
      <c r="BM307" t="inlineStr">
        <is>
          <t/>
        </is>
      </c>
      <c r="BN307" t="inlineStr">
        <is>
          <t/>
        </is>
      </c>
      <c r="BO307" t="inlineStr">
        <is>
          <t/>
        </is>
      </c>
      <c r="BP307" t="inlineStr">
        <is>
          <t/>
        </is>
      </c>
      <c r="BQ307" t="inlineStr">
        <is>
          <t/>
        </is>
      </c>
      <c r="BR307" t="inlineStr">
        <is>
          <t/>
        </is>
      </c>
      <c r="BS307" t="inlineStr">
        <is>
          <t/>
        </is>
      </c>
      <c r="BT307" t="inlineStr">
        <is>
          <t/>
        </is>
      </c>
      <c r="BU307" t="inlineStr">
        <is>
          <t/>
        </is>
      </c>
      <c r="BV307" t="inlineStr">
        <is>
          <t/>
        </is>
      </c>
      <c r="BW307" t="inlineStr">
        <is>
          <t/>
        </is>
      </c>
      <c r="BX307" t="inlineStr">
        <is>
          <t/>
        </is>
      </c>
      <c r="BY307" t="inlineStr">
        <is>
          <t/>
        </is>
      </c>
      <c r="BZ307" t="inlineStr">
        <is>
          <t/>
        </is>
      </c>
      <c r="CA307" t="inlineStr">
        <is>
          <t/>
        </is>
      </c>
      <c r="CB307" t="inlineStr">
        <is>
          <t/>
        </is>
      </c>
      <c r="CC307" t="inlineStr">
        <is>
          <t/>
        </is>
      </c>
      <c r="CD307" t="inlineStr">
        <is>
          <t/>
        </is>
      </c>
      <c r="CE307" t="inlineStr">
        <is>
          <t/>
        </is>
      </c>
      <c r="CF307" t="inlineStr">
        <is>
          <t/>
        </is>
      </c>
      <c r="CG307" t="inlineStr">
        <is>
          <t/>
        </is>
      </c>
      <c r="CH307" t="inlineStr">
        <is>
          <t/>
        </is>
      </c>
      <c r="CI307" t="inlineStr">
        <is>
          <t/>
        </is>
      </c>
      <c r="CJ307" t="inlineStr">
        <is>
          <t/>
        </is>
      </c>
      <c r="CK307" t="inlineStr">
        <is>
          <t/>
        </is>
      </c>
      <c r="CL307" t="inlineStr">
        <is>
          <t/>
        </is>
      </c>
      <c r="CM307" t="inlineStr">
        <is>
          <t/>
        </is>
      </c>
      <c r="CN307" t="inlineStr">
        <is>
          <t/>
        </is>
      </c>
      <c r="CO307" t="inlineStr">
        <is>
          <t/>
        </is>
      </c>
      <c r="CP307" t="inlineStr">
        <is>
          <t/>
        </is>
      </c>
      <c r="CQ307" t="inlineStr">
        <is>
          <t/>
        </is>
      </c>
      <c r="CR307" t="inlineStr">
        <is>
          <t/>
        </is>
      </c>
      <c r="CS307" t="inlineStr">
        <is>
          <t/>
        </is>
      </c>
      <c r="CT307" t="inlineStr">
        <is>
          <t/>
        </is>
      </c>
      <c r="CU307" t="inlineStr">
        <is>
          <t/>
        </is>
      </c>
      <c r="CV307" t="inlineStr">
        <is>
          <t/>
        </is>
      </c>
      <c r="CW307" t="inlineStr">
        <is>
          <t/>
        </is>
      </c>
    </row>
    <row r="308">
      <c r="A308" s="1" t="str">
        <f>HYPERLINK("https://iate.europa.eu/entry/result/3581956/all", "3581956")</f>
        <v>3581956</v>
      </c>
      <c r="B308" t="inlineStr">
        <is>
          <t>EUROPEAN UNION;POLITICS</t>
        </is>
      </c>
      <c r="C308" t="inlineStr">
        <is>
          <t>EUROPEAN UNION|EU institutions and European civil service|EU office or agency|Frontex;POLITICS|politics and public safety|public safety|public order|police checks|border control</t>
        </is>
      </c>
      <c r="D308" t="inlineStr">
        <is>
          <t>yes</t>
        </is>
      </c>
      <c r="E308" t="inlineStr">
        <is>
          <t/>
        </is>
      </c>
      <c r="F308" t="inlineStr">
        <is>
          <t/>
        </is>
      </c>
      <c r="G308" t="inlineStr">
        <is>
          <t/>
        </is>
      </c>
      <c r="H308" t="inlineStr">
        <is>
          <t/>
        </is>
      </c>
      <c r="I308" t="inlineStr">
        <is>
          <t/>
        </is>
      </c>
      <c r="J308" t="inlineStr">
        <is>
          <t/>
        </is>
      </c>
      <c r="K308" t="inlineStr">
        <is>
          <t/>
        </is>
      </c>
      <c r="L308" t="inlineStr">
        <is>
          <t/>
        </is>
      </c>
      <c r="M308" t="inlineStr">
        <is>
          <t/>
        </is>
      </c>
      <c r="N308" t="inlineStr">
        <is>
          <t/>
        </is>
      </c>
      <c r="O308" t="inlineStr">
        <is>
          <t/>
        </is>
      </c>
      <c r="P308" t="inlineStr">
        <is>
          <t/>
        </is>
      </c>
      <c r="Q308" t="inlineStr">
        <is>
          <t/>
        </is>
      </c>
      <c r="R308" t="inlineStr">
        <is>
          <t/>
        </is>
      </c>
      <c r="S308" t="inlineStr">
        <is>
          <t/>
        </is>
      </c>
      <c r="T308" t="inlineStr">
        <is>
          <t/>
        </is>
      </c>
      <c r="U308" t="inlineStr">
        <is>
          <t/>
        </is>
      </c>
      <c r="V308" t="inlineStr">
        <is>
          <t/>
        </is>
      </c>
      <c r="W308" t="inlineStr">
        <is>
          <t/>
        </is>
      </c>
      <c r="X308" t="inlineStr">
        <is>
          <t/>
        </is>
      </c>
      <c r="Y308" t="inlineStr">
        <is>
          <t/>
        </is>
      </c>
      <c r="Z308" s="2" t="inlineStr">
        <is>
          <t>Senior Business Owner</t>
        </is>
      </c>
      <c r="AA308" s="2" t="inlineStr">
        <is>
          <t>3</t>
        </is>
      </c>
      <c r="AB308" s="2" t="inlineStr">
        <is>
          <t/>
        </is>
      </c>
      <c r="AC308" t="inlineStr">
        <is>
          <t>person at Frontex with decision-making powers who is responsible for the entirety of the agency’s business processes and is ultimately accountable for delivery of the agency’s products and services</t>
        </is>
      </c>
      <c r="AD308" t="inlineStr">
        <is>
          <t/>
        </is>
      </c>
      <c r="AE308" t="inlineStr">
        <is>
          <t/>
        </is>
      </c>
      <c r="AF308" t="inlineStr">
        <is>
          <t/>
        </is>
      </c>
      <c r="AG308" t="inlineStr">
        <is>
          <t/>
        </is>
      </c>
      <c r="AH308" t="inlineStr">
        <is>
          <t/>
        </is>
      </c>
      <c r="AI308" t="inlineStr">
        <is>
          <t/>
        </is>
      </c>
      <c r="AJ308" t="inlineStr">
        <is>
          <t/>
        </is>
      </c>
      <c r="AK308" t="inlineStr">
        <is>
          <t/>
        </is>
      </c>
      <c r="AL308" t="inlineStr">
        <is>
          <t/>
        </is>
      </c>
      <c r="AM308" t="inlineStr">
        <is>
          <t/>
        </is>
      </c>
      <c r="AN308" t="inlineStr">
        <is>
          <t/>
        </is>
      </c>
      <c r="AO308" t="inlineStr">
        <is>
          <t/>
        </is>
      </c>
      <c r="AP308" t="inlineStr">
        <is>
          <t/>
        </is>
      </c>
      <c r="AQ308" t="inlineStr">
        <is>
          <t/>
        </is>
      </c>
      <c r="AR308" t="inlineStr">
        <is>
          <t/>
        </is>
      </c>
      <c r="AS308" t="inlineStr">
        <is>
          <t/>
        </is>
      </c>
      <c r="AT308" t="inlineStr">
        <is>
          <t/>
        </is>
      </c>
      <c r="AU308" t="inlineStr">
        <is>
          <t/>
        </is>
      </c>
      <c r="AV308" t="inlineStr">
        <is>
          <t/>
        </is>
      </c>
      <c r="AW308" t="inlineStr">
        <is>
          <t/>
        </is>
      </c>
      <c r="AX308" t="inlineStr">
        <is>
          <t/>
        </is>
      </c>
      <c r="AY308" t="inlineStr">
        <is>
          <t/>
        </is>
      </c>
      <c r="AZ308" t="inlineStr">
        <is>
          <t/>
        </is>
      </c>
      <c r="BA308" t="inlineStr">
        <is>
          <t/>
        </is>
      </c>
      <c r="BB308" s="2" t="inlineStr">
        <is>
          <t>üzletfolyamat-vezető</t>
        </is>
      </c>
      <c r="BC308" s="2" t="inlineStr">
        <is>
          <t>3</t>
        </is>
      </c>
      <c r="BD308" s="2" t="inlineStr">
        <is>
          <t/>
        </is>
      </c>
      <c r="BE308" t="inlineStr">
        <is>
          <t>döntéshozatali jogkörrel rendelkező személy a Frontexnél, aki felelős az ügynökség összes üzemeltetési eljárásáért, és végső soron felel az ügynökség termékeinek és szolgáltatásainak előállításáért</t>
        </is>
      </c>
      <c r="BF308" t="inlineStr">
        <is>
          <t/>
        </is>
      </c>
      <c r="BG308" t="inlineStr">
        <is>
          <t/>
        </is>
      </c>
      <c r="BH308" t="inlineStr">
        <is>
          <t/>
        </is>
      </c>
      <c r="BI308" t="inlineStr">
        <is>
          <t/>
        </is>
      </c>
      <c r="BJ308" t="inlineStr">
        <is>
          <t/>
        </is>
      </c>
      <c r="BK308" t="inlineStr">
        <is>
          <t/>
        </is>
      </c>
      <c r="BL308" t="inlineStr">
        <is>
          <t/>
        </is>
      </c>
      <c r="BM308" t="inlineStr">
        <is>
          <t/>
        </is>
      </c>
      <c r="BN308" t="inlineStr">
        <is>
          <t/>
        </is>
      </c>
      <c r="BO308" t="inlineStr">
        <is>
          <t/>
        </is>
      </c>
      <c r="BP308" t="inlineStr">
        <is>
          <t/>
        </is>
      </c>
      <c r="BQ308" t="inlineStr">
        <is>
          <t/>
        </is>
      </c>
      <c r="BR308" t="inlineStr">
        <is>
          <t/>
        </is>
      </c>
      <c r="BS308" t="inlineStr">
        <is>
          <t/>
        </is>
      </c>
      <c r="BT308" t="inlineStr">
        <is>
          <t/>
        </is>
      </c>
      <c r="BU308" t="inlineStr">
        <is>
          <t/>
        </is>
      </c>
      <c r="BV308" t="inlineStr">
        <is>
          <t/>
        </is>
      </c>
      <c r="BW308" t="inlineStr">
        <is>
          <t/>
        </is>
      </c>
      <c r="BX308" t="inlineStr">
        <is>
          <t/>
        </is>
      </c>
      <c r="BY308" t="inlineStr">
        <is>
          <t/>
        </is>
      </c>
      <c r="BZ308" t="inlineStr">
        <is>
          <t/>
        </is>
      </c>
      <c r="CA308" t="inlineStr">
        <is>
          <t/>
        </is>
      </c>
      <c r="CB308" t="inlineStr">
        <is>
          <t/>
        </is>
      </c>
      <c r="CC308" t="inlineStr">
        <is>
          <t/>
        </is>
      </c>
      <c r="CD308" t="inlineStr">
        <is>
          <t/>
        </is>
      </c>
      <c r="CE308" t="inlineStr">
        <is>
          <t/>
        </is>
      </c>
      <c r="CF308" t="inlineStr">
        <is>
          <t/>
        </is>
      </c>
      <c r="CG308" t="inlineStr">
        <is>
          <t/>
        </is>
      </c>
      <c r="CH308" t="inlineStr">
        <is>
          <t/>
        </is>
      </c>
      <c r="CI308" t="inlineStr">
        <is>
          <t/>
        </is>
      </c>
      <c r="CJ308" t="inlineStr">
        <is>
          <t/>
        </is>
      </c>
      <c r="CK308" t="inlineStr">
        <is>
          <t/>
        </is>
      </c>
      <c r="CL308" t="inlineStr">
        <is>
          <t/>
        </is>
      </c>
      <c r="CM308" t="inlineStr">
        <is>
          <t/>
        </is>
      </c>
      <c r="CN308" t="inlineStr">
        <is>
          <t/>
        </is>
      </c>
      <c r="CO308" t="inlineStr">
        <is>
          <t/>
        </is>
      </c>
      <c r="CP308" t="inlineStr">
        <is>
          <t/>
        </is>
      </c>
      <c r="CQ308" t="inlineStr">
        <is>
          <t/>
        </is>
      </c>
      <c r="CR308" t="inlineStr">
        <is>
          <t/>
        </is>
      </c>
      <c r="CS308" t="inlineStr">
        <is>
          <t/>
        </is>
      </c>
      <c r="CT308" t="inlineStr">
        <is>
          <t/>
        </is>
      </c>
      <c r="CU308" t="inlineStr">
        <is>
          <t/>
        </is>
      </c>
      <c r="CV308" t="inlineStr">
        <is>
          <t/>
        </is>
      </c>
      <c r="CW308" t="inlineStr">
        <is>
          <t/>
        </is>
      </c>
    </row>
    <row r="309">
      <c r="A309" s="1" t="str">
        <f>HYPERLINK("https://iate.europa.eu/entry/result/3582207/all", "3582207")</f>
        <v>3582207</v>
      </c>
      <c r="B309" t="inlineStr">
        <is>
          <t>SOCIAL QUESTIONS</t>
        </is>
      </c>
      <c r="C309" t="inlineStr">
        <is>
          <t>SOCIAL QUESTIONS|migration|migration</t>
        </is>
      </c>
      <c r="D309" t="inlineStr">
        <is>
          <t>yes</t>
        </is>
      </c>
      <c r="E309" t="inlineStr">
        <is>
          <t/>
        </is>
      </c>
      <c r="F309" t="inlineStr">
        <is>
          <t/>
        </is>
      </c>
      <c r="G309" t="inlineStr">
        <is>
          <t/>
        </is>
      </c>
      <c r="H309" t="inlineStr">
        <is>
          <t/>
        </is>
      </c>
      <c r="I309" t="inlineStr">
        <is>
          <t/>
        </is>
      </c>
      <c r="J309" t="inlineStr">
        <is>
          <t/>
        </is>
      </c>
      <c r="K309" t="inlineStr">
        <is>
          <t/>
        </is>
      </c>
      <c r="L309" t="inlineStr">
        <is>
          <t/>
        </is>
      </c>
      <c r="M309" t="inlineStr">
        <is>
          <t/>
        </is>
      </c>
      <c r="N309" t="inlineStr">
        <is>
          <t/>
        </is>
      </c>
      <c r="O309" t="inlineStr">
        <is>
          <t/>
        </is>
      </c>
      <c r="P309" t="inlineStr">
        <is>
          <t/>
        </is>
      </c>
      <c r="Q309" t="inlineStr">
        <is>
          <t/>
        </is>
      </c>
      <c r="R309" t="inlineStr">
        <is>
          <t/>
        </is>
      </c>
      <c r="S309" t="inlineStr">
        <is>
          <t/>
        </is>
      </c>
      <c r="T309" t="inlineStr">
        <is>
          <t/>
        </is>
      </c>
      <c r="U309" t="inlineStr">
        <is>
          <t/>
        </is>
      </c>
      <c r="V309" t="inlineStr">
        <is>
          <t/>
        </is>
      </c>
      <c r="W309" t="inlineStr">
        <is>
          <t/>
        </is>
      </c>
      <c r="X309" t="inlineStr">
        <is>
          <t/>
        </is>
      </c>
      <c r="Y309" t="inlineStr">
        <is>
          <t/>
        </is>
      </c>
      <c r="Z309" s="2" t="inlineStr">
        <is>
          <t>person enjoying the Community right of free movement|
person enjoying the right of free movement under Union law</t>
        </is>
      </c>
      <c r="AA309" s="2" t="inlineStr">
        <is>
          <t>3|
3</t>
        </is>
      </c>
      <c r="AB309" s="2" t="inlineStr">
        <is>
          <t xml:space="preserve">|
</t>
        </is>
      </c>
      <c r="AC309" t="inlineStr">
        <is>
          <t>(a) Union citizens within the meaning of Article 20(1) TFEU, and third-country nationals who are members of the family of a Union citizen exercising his or her right to free movement to whom Directive 2004/38/EC of the European Parliament and of the Council applies;
&lt;div&gt;
 (b) third-country nationals and their family members, whatever their nationality, who, under agreements between the Union and its Member States, on the one hand, and those third countries, on the other hand, enjoy rights of free movement equivalent to those of Union citizens&lt;/div&gt;</t>
        </is>
      </c>
      <c r="AD309" t="inlineStr">
        <is>
          <t/>
        </is>
      </c>
      <c r="AE309" t="inlineStr">
        <is>
          <t/>
        </is>
      </c>
      <c r="AF309" t="inlineStr">
        <is>
          <t/>
        </is>
      </c>
      <c r="AG309" t="inlineStr">
        <is>
          <t/>
        </is>
      </c>
      <c r="AH309" t="inlineStr">
        <is>
          <t/>
        </is>
      </c>
      <c r="AI309" t="inlineStr">
        <is>
          <t/>
        </is>
      </c>
      <c r="AJ309" t="inlineStr">
        <is>
          <t/>
        </is>
      </c>
      <c r="AK309" t="inlineStr">
        <is>
          <t/>
        </is>
      </c>
      <c r="AL309" t="inlineStr">
        <is>
          <t/>
        </is>
      </c>
      <c r="AM309" t="inlineStr">
        <is>
          <t/>
        </is>
      </c>
      <c r="AN309" t="inlineStr">
        <is>
          <t/>
        </is>
      </c>
      <c r="AO309" t="inlineStr">
        <is>
          <t/>
        </is>
      </c>
      <c r="AP309" t="inlineStr">
        <is>
          <t/>
        </is>
      </c>
      <c r="AQ309" t="inlineStr">
        <is>
          <t/>
        </is>
      </c>
      <c r="AR309" t="inlineStr">
        <is>
          <t/>
        </is>
      </c>
      <c r="AS309" t="inlineStr">
        <is>
          <t/>
        </is>
      </c>
      <c r="AT309" t="inlineStr">
        <is>
          <t/>
        </is>
      </c>
      <c r="AU309" t="inlineStr">
        <is>
          <t/>
        </is>
      </c>
      <c r="AV309" t="inlineStr">
        <is>
          <t/>
        </is>
      </c>
      <c r="AW309" t="inlineStr">
        <is>
          <t/>
        </is>
      </c>
      <c r="AX309" t="inlineStr">
        <is>
          <t/>
        </is>
      </c>
      <c r="AY309" t="inlineStr">
        <is>
          <t/>
        </is>
      </c>
      <c r="AZ309" t="inlineStr">
        <is>
          <t/>
        </is>
      </c>
      <c r="BA309" t="inlineStr">
        <is>
          <t/>
        </is>
      </c>
      <c r="BB309" t="inlineStr">
        <is>
          <t/>
        </is>
      </c>
      <c r="BC309" t="inlineStr">
        <is>
          <t/>
        </is>
      </c>
      <c r="BD309" t="inlineStr">
        <is>
          <t/>
        </is>
      </c>
      <c r="BE309" t="inlineStr">
        <is>
          <t/>
        </is>
      </c>
      <c r="BF309" t="inlineStr">
        <is>
          <t/>
        </is>
      </c>
      <c r="BG309" t="inlineStr">
        <is>
          <t/>
        </is>
      </c>
      <c r="BH309" t="inlineStr">
        <is>
          <t/>
        </is>
      </c>
      <c r="BI309" t="inlineStr">
        <is>
          <t/>
        </is>
      </c>
      <c r="BJ309" t="inlineStr">
        <is>
          <t/>
        </is>
      </c>
      <c r="BK309" t="inlineStr">
        <is>
          <t/>
        </is>
      </c>
      <c r="BL309" t="inlineStr">
        <is>
          <t/>
        </is>
      </c>
      <c r="BM309" t="inlineStr">
        <is>
          <t/>
        </is>
      </c>
      <c r="BN309" t="inlineStr">
        <is>
          <t/>
        </is>
      </c>
      <c r="BO309" t="inlineStr">
        <is>
          <t/>
        </is>
      </c>
      <c r="BP309" t="inlineStr">
        <is>
          <t/>
        </is>
      </c>
      <c r="BQ309" t="inlineStr">
        <is>
          <t/>
        </is>
      </c>
      <c r="BR309" t="inlineStr">
        <is>
          <t/>
        </is>
      </c>
      <c r="BS309" t="inlineStr">
        <is>
          <t/>
        </is>
      </c>
      <c r="BT309" t="inlineStr">
        <is>
          <t/>
        </is>
      </c>
      <c r="BU309" t="inlineStr">
        <is>
          <t/>
        </is>
      </c>
      <c r="BV309" t="inlineStr">
        <is>
          <t/>
        </is>
      </c>
      <c r="BW309" t="inlineStr">
        <is>
          <t/>
        </is>
      </c>
      <c r="BX309" t="inlineStr">
        <is>
          <t/>
        </is>
      </c>
      <c r="BY309" t="inlineStr">
        <is>
          <t/>
        </is>
      </c>
      <c r="BZ309" t="inlineStr">
        <is>
          <t/>
        </is>
      </c>
      <c r="CA309" t="inlineStr">
        <is>
          <t/>
        </is>
      </c>
      <c r="CB309" t="inlineStr">
        <is>
          <t/>
        </is>
      </c>
      <c r="CC309" t="inlineStr">
        <is>
          <t/>
        </is>
      </c>
      <c r="CD309" t="inlineStr">
        <is>
          <t/>
        </is>
      </c>
      <c r="CE309" t="inlineStr">
        <is>
          <t/>
        </is>
      </c>
      <c r="CF309" t="inlineStr">
        <is>
          <t/>
        </is>
      </c>
      <c r="CG309" t="inlineStr">
        <is>
          <t/>
        </is>
      </c>
      <c r="CH309" t="inlineStr">
        <is>
          <t/>
        </is>
      </c>
      <c r="CI309" t="inlineStr">
        <is>
          <t/>
        </is>
      </c>
      <c r="CJ309" t="inlineStr">
        <is>
          <t/>
        </is>
      </c>
      <c r="CK309" t="inlineStr">
        <is>
          <t/>
        </is>
      </c>
      <c r="CL309" s="2" t="inlineStr">
        <is>
          <t>osoba, ktorá požíva právo na voľný pohyb v súlade s právom Únie|
osoba, ktorá požíva právo Spoločenstva na voľný pohyb</t>
        </is>
      </c>
      <c r="CM309" s="2" t="inlineStr">
        <is>
          <t>3|
3</t>
        </is>
      </c>
      <c r="CN309" s="2" t="inlineStr">
        <is>
          <t xml:space="preserve">|
</t>
        </is>
      </c>
      <c r="CO309" t="inlineStr">
        <is>
          <t>a) občania Únie v zmysle článku 20 ods. 1 ZFEÚ a štátni príslušníci tretej krajiny, ktorí sú rodinnými príslušníkmi občana Únie, ktorý požíva právo na voľný pohyb, na ktorého sa vzťahuje smernica Európskeho parlamentu a Rady 2004/38/ES;
&lt;div&gt;
 b) štátni príslušníci tretej krajiny a ich rodinní príslušníci bez ohľadu na štátnu príslušnosť, ktorí podľa dohôd medzi Úniou a jej členskými štátmi na jednej strane a týmito tretími krajinami na strane druhej požívajú práva na voľný pohyb rovnocenné právam občanov Únie&lt;/div&gt;</t>
        </is>
      </c>
      <c r="CP309" t="inlineStr">
        <is>
          <t/>
        </is>
      </c>
      <c r="CQ309" t="inlineStr">
        <is>
          <t/>
        </is>
      </c>
      <c r="CR309" t="inlineStr">
        <is>
          <t/>
        </is>
      </c>
      <c r="CS309" t="inlineStr">
        <is>
          <t/>
        </is>
      </c>
      <c r="CT309" t="inlineStr">
        <is>
          <t/>
        </is>
      </c>
      <c r="CU309" t="inlineStr">
        <is>
          <t/>
        </is>
      </c>
      <c r="CV309" t="inlineStr">
        <is>
          <t/>
        </is>
      </c>
      <c r="CW309" t="inlineStr">
        <is>
          <t/>
        </is>
      </c>
    </row>
    <row r="310">
      <c r="A310" s="1" t="str">
        <f>HYPERLINK("https://iate.europa.eu/entry/result/3574145/all", "3574145")</f>
        <v>3574145</v>
      </c>
      <c r="B310" t="inlineStr">
        <is>
          <t>LAW;EDUCATION AND COMMUNICATIONS</t>
        </is>
      </c>
      <c r="C310" t="inlineStr">
        <is>
          <t>LAW|rights and freedoms|rights of the individual;EDUCATION AND COMMUNICATIONS|documentation</t>
        </is>
      </c>
      <c r="D310" t="inlineStr">
        <is>
          <t>yes</t>
        </is>
      </c>
      <c r="E310" t="inlineStr">
        <is>
          <t/>
        </is>
      </c>
      <c r="F310" t="inlineStr">
        <is>
          <t/>
        </is>
      </c>
      <c r="G310" t="inlineStr">
        <is>
          <t/>
        </is>
      </c>
      <c r="H310" t="inlineStr">
        <is>
          <t/>
        </is>
      </c>
      <c r="I310" t="inlineStr">
        <is>
          <t/>
        </is>
      </c>
      <c r="J310" t="inlineStr">
        <is>
          <t/>
        </is>
      </c>
      <c r="K310" t="inlineStr">
        <is>
          <t/>
        </is>
      </c>
      <c r="L310" t="inlineStr">
        <is>
          <t/>
        </is>
      </c>
      <c r="M310" t="inlineStr">
        <is>
          <t/>
        </is>
      </c>
      <c r="N310" t="inlineStr">
        <is>
          <t/>
        </is>
      </c>
      <c r="O310" t="inlineStr">
        <is>
          <t/>
        </is>
      </c>
      <c r="P310" t="inlineStr">
        <is>
          <t/>
        </is>
      </c>
      <c r="Q310" t="inlineStr">
        <is>
          <t/>
        </is>
      </c>
      <c r="R310" t="inlineStr">
        <is>
          <t/>
        </is>
      </c>
      <c r="S310" t="inlineStr">
        <is>
          <t/>
        </is>
      </c>
      <c r="T310" t="inlineStr">
        <is>
          <t/>
        </is>
      </c>
      <c r="U310" t="inlineStr">
        <is>
          <t/>
        </is>
      </c>
      <c r="V310" t="inlineStr">
        <is>
          <t/>
        </is>
      </c>
      <c r="W310" t="inlineStr">
        <is>
          <t/>
        </is>
      </c>
      <c r="X310" t="inlineStr">
        <is>
          <t/>
        </is>
      </c>
      <c r="Y310" t="inlineStr">
        <is>
          <t/>
        </is>
      </c>
      <c r="Z310" s="2" t="inlineStr">
        <is>
          <t>Guide for Issuing Machine-Readable Convention Travel Documents for Refugees and Stateless Persons</t>
        </is>
      </c>
      <c r="AA310" s="2" t="inlineStr">
        <is>
          <t>3</t>
        </is>
      </c>
      <c r="AB310" s="2" t="inlineStr">
        <is>
          <t/>
        </is>
      </c>
      <c r="AC310" t="inlineStr">
        <is>
          <t/>
        </is>
      </c>
      <c r="AD310" t="inlineStr">
        <is>
          <t/>
        </is>
      </c>
      <c r="AE310" t="inlineStr">
        <is>
          <t/>
        </is>
      </c>
      <c r="AF310" t="inlineStr">
        <is>
          <t/>
        </is>
      </c>
      <c r="AG310" t="inlineStr">
        <is>
          <t/>
        </is>
      </c>
      <c r="AH310" t="inlineStr">
        <is>
          <t/>
        </is>
      </c>
      <c r="AI310" t="inlineStr">
        <is>
          <t/>
        </is>
      </c>
      <c r="AJ310" t="inlineStr">
        <is>
          <t/>
        </is>
      </c>
      <c r="AK310" t="inlineStr">
        <is>
          <t/>
        </is>
      </c>
      <c r="AL310" t="inlineStr">
        <is>
          <t/>
        </is>
      </c>
      <c r="AM310" t="inlineStr">
        <is>
          <t/>
        </is>
      </c>
      <c r="AN310" t="inlineStr">
        <is>
          <t/>
        </is>
      </c>
      <c r="AO310" t="inlineStr">
        <is>
          <t/>
        </is>
      </c>
      <c r="AP310" t="inlineStr">
        <is>
          <t/>
        </is>
      </c>
      <c r="AQ310" t="inlineStr">
        <is>
          <t/>
        </is>
      </c>
      <c r="AR310" t="inlineStr">
        <is>
          <t/>
        </is>
      </c>
      <c r="AS310" t="inlineStr">
        <is>
          <t/>
        </is>
      </c>
      <c r="AT310" t="inlineStr">
        <is>
          <t/>
        </is>
      </c>
      <c r="AU310" t="inlineStr">
        <is>
          <t/>
        </is>
      </c>
      <c r="AV310" t="inlineStr">
        <is>
          <t/>
        </is>
      </c>
      <c r="AW310" t="inlineStr">
        <is>
          <t/>
        </is>
      </c>
      <c r="AX310" t="inlineStr">
        <is>
          <t/>
        </is>
      </c>
      <c r="AY310" t="inlineStr">
        <is>
          <t/>
        </is>
      </c>
      <c r="AZ310" t="inlineStr">
        <is>
          <t/>
        </is>
      </c>
      <c r="BA310" t="inlineStr">
        <is>
          <t/>
        </is>
      </c>
      <c r="BB310" s="2" t="inlineStr">
        <is>
          <t>a menekültek és hontalan személyek számára kiállítandó, géppel olvasható egyezményes úti okmányokról szóló útmutató|
Útmutató a menekültek és hontalan személyek számára kiállítandó, géppel olvasható egyezményes úti okmányokról</t>
        </is>
      </c>
      <c r="BC310" s="2" t="inlineStr">
        <is>
          <t>3|
3</t>
        </is>
      </c>
      <c r="BD310" s="2" t="inlineStr">
        <is>
          <t xml:space="preserve">|
</t>
        </is>
      </c>
      <c r="BE310" t="inlineStr">
        <is>
          <t/>
        </is>
      </c>
      <c r="BF310" t="inlineStr">
        <is>
          <t/>
        </is>
      </c>
      <c r="BG310" t="inlineStr">
        <is>
          <t/>
        </is>
      </c>
      <c r="BH310" t="inlineStr">
        <is>
          <t/>
        </is>
      </c>
      <c r="BI310" t="inlineStr">
        <is>
          <t/>
        </is>
      </c>
      <c r="BJ310" t="inlineStr">
        <is>
          <t/>
        </is>
      </c>
      <c r="BK310" t="inlineStr">
        <is>
          <t/>
        </is>
      </c>
      <c r="BL310" t="inlineStr">
        <is>
          <t/>
        </is>
      </c>
      <c r="BM310" t="inlineStr">
        <is>
          <t/>
        </is>
      </c>
      <c r="BN310" t="inlineStr">
        <is>
          <t/>
        </is>
      </c>
      <c r="BO310" t="inlineStr">
        <is>
          <t/>
        </is>
      </c>
      <c r="BP310" t="inlineStr">
        <is>
          <t/>
        </is>
      </c>
      <c r="BQ310" t="inlineStr">
        <is>
          <t/>
        </is>
      </c>
      <c r="BR310" t="inlineStr">
        <is>
          <t/>
        </is>
      </c>
      <c r="BS310" t="inlineStr">
        <is>
          <t/>
        </is>
      </c>
      <c r="BT310" t="inlineStr">
        <is>
          <t/>
        </is>
      </c>
      <c r="BU310" t="inlineStr">
        <is>
          <t/>
        </is>
      </c>
      <c r="BV310" t="inlineStr">
        <is>
          <t/>
        </is>
      </c>
      <c r="BW310" t="inlineStr">
        <is>
          <t/>
        </is>
      </c>
      <c r="BX310" t="inlineStr">
        <is>
          <t/>
        </is>
      </c>
      <c r="BY310" t="inlineStr">
        <is>
          <t/>
        </is>
      </c>
      <c r="BZ310" t="inlineStr">
        <is>
          <t/>
        </is>
      </c>
      <c r="CA310" t="inlineStr">
        <is>
          <t/>
        </is>
      </c>
      <c r="CB310" t="inlineStr">
        <is>
          <t/>
        </is>
      </c>
      <c r="CC310" t="inlineStr">
        <is>
          <t/>
        </is>
      </c>
      <c r="CD310" s="2" t="inlineStr">
        <is>
          <t>Guia para a Emissão de Documentos de Viagem de Leitura Automática conforme as Convenções de Refugiados e Apátridas</t>
        </is>
      </c>
      <c r="CE310" s="2" t="inlineStr">
        <is>
          <t>3</t>
        </is>
      </c>
      <c r="CF310" s="2" t="inlineStr">
        <is>
          <t/>
        </is>
      </c>
      <c r="CG310" t="inlineStr">
        <is>
          <t>Guia que fornece orientações aos Estados e outros atores relevantes para a produção e emissão de Documentos de Viagem de Leitura Automática a refugiados e apátridas, com base nas normas e recomendações existentes.</t>
        </is>
      </c>
      <c r="CH310" t="inlineStr">
        <is>
          <t/>
        </is>
      </c>
      <c r="CI310" t="inlineStr">
        <is>
          <t/>
        </is>
      </c>
      <c r="CJ310" t="inlineStr">
        <is>
          <t/>
        </is>
      </c>
      <c r="CK310" t="inlineStr">
        <is>
          <t/>
        </is>
      </c>
      <c r="CL310" t="inlineStr">
        <is>
          <t/>
        </is>
      </c>
      <c r="CM310" t="inlineStr">
        <is>
          <t/>
        </is>
      </c>
      <c r="CN310" t="inlineStr">
        <is>
          <t/>
        </is>
      </c>
      <c r="CO310" t="inlineStr">
        <is>
          <t/>
        </is>
      </c>
      <c r="CP310" t="inlineStr">
        <is>
          <t/>
        </is>
      </c>
      <c r="CQ310" t="inlineStr">
        <is>
          <t/>
        </is>
      </c>
      <c r="CR310" t="inlineStr">
        <is>
          <t/>
        </is>
      </c>
      <c r="CS310" t="inlineStr">
        <is>
          <t/>
        </is>
      </c>
      <c r="CT310" t="inlineStr">
        <is>
          <t/>
        </is>
      </c>
      <c r="CU310" t="inlineStr">
        <is>
          <t/>
        </is>
      </c>
      <c r="CV310" t="inlineStr">
        <is>
          <t/>
        </is>
      </c>
      <c r="CW310" t="inlineStr">
        <is>
          <t/>
        </is>
      </c>
    </row>
    <row r="311">
      <c r="A311" s="1" t="str">
        <f>HYPERLINK("https://iate.europa.eu/entry/result/3573516/all", "3573516")</f>
        <v>3573516</v>
      </c>
      <c r="B311" t="inlineStr">
        <is>
          <t>SOCIAL QUESTIONS</t>
        </is>
      </c>
      <c r="C311" t="inlineStr">
        <is>
          <t>SOCIAL QUESTIONS|migration</t>
        </is>
      </c>
      <c r="D311" t="inlineStr">
        <is>
          <t>yes</t>
        </is>
      </c>
      <c r="E311" t="inlineStr">
        <is>
          <t/>
        </is>
      </c>
      <c r="F311" t="inlineStr">
        <is>
          <t/>
        </is>
      </c>
      <c r="G311" t="inlineStr">
        <is>
          <t/>
        </is>
      </c>
      <c r="H311" t="inlineStr">
        <is>
          <t/>
        </is>
      </c>
      <c r="I311" t="inlineStr">
        <is>
          <t/>
        </is>
      </c>
      <c r="J311" t="inlineStr">
        <is>
          <t/>
        </is>
      </c>
      <c r="K311" t="inlineStr">
        <is>
          <t/>
        </is>
      </c>
      <c r="L311" t="inlineStr">
        <is>
          <t/>
        </is>
      </c>
      <c r="M311" t="inlineStr">
        <is>
          <t/>
        </is>
      </c>
      <c r="N311" t="inlineStr">
        <is>
          <t/>
        </is>
      </c>
      <c r="O311" t="inlineStr">
        <is>
          <t/>
        </is>
      </c>
      <c r="P311" t="inlineStr">
        <is>
          <t/>
        </is>
      </c>
      <c r="Q311" t="inlineStr">
        <is>
          <t/>
        </is>
      </c>
      <c r="R311" t="inlineStr">
        <is>
          <t/>
        </is>
      </c>
      <c r="S311" t="inlineStr">
        <is>
          <t/>
        </is>
      </c>
      <c r="T311" t="inlineStr">
        <is>
          <t/>
        </is>
      </c>
      <c r="U311" t="inlineStr">
        <is>
          <t/>
        </is>
      </c>
      <c r="V311" t="inlineStr">
        <is>
          <t/>
        </is>
      </c>
      <c r="W311" t="inlineStr">
        <is>
          <t/>
        </is>
      </c>
      <c r="X311" t="inlineStr">
        <is>
          <t/>
        </is>
      </c>
      <c r="Y311" t="inlineStr">
        <is>
          <t/>
        </is>
      </c>
      <c r="Z311" s="2" t="inlineStr">
        <is>
          <t>date of exit</t>
        </is>
      </c>
      <c r="AA311" s="2" t="inlineStr">
        <is>
          <t>3</t>
        </is>
      </c>
      <c r="AB311" s="2" t="inlineStr">
        <is>
          <t/>
        </is>
      </c>
      <c r="AC311" t="inlineStr">
        <is>
          <t/>
        </is>
      </c>
      <c r="AD311" t="inlineStr">
        <is>
          <t/>
        </is>
      </c>
      <c r="AE311" t="inlineStr">
        <is>
          <t/>
        </is>
      </c>
      <c r="AF311" t="inlineStr">
        <is>
          <t/>
        </is>
      </c>
      <c r="AG311" t="inlineStr">
        <is>
          <t/>
        </is>
      </c>
      <c r="AH311" t="inlineStr">
        <is>
          <t/>
        </is>
      </c>
      <c r="AI311" t="inlineStr">
        <is>
          <t/>
        </is>
      </c>
      <c r="AJ311" t="inlineStr">
        <is>
          <t/>
        </is>
      </c>
      <c r="AK311" t="inlineStr">
        <is>
          <t/>
        </is>
      </c>
      <c r="AL311" t="inlineStr">
        <is>
          <t/>
        </is>
      </c>
      <c r="AM311" t="inlineStr">
        <is>
          <t/>
        </is>
      </c>
      <c r="AN311" t="inlineStr">
        <is>
          <t/>
        </is>
      </c>
      <c r="AO311" t="inlineStr">
        <is>
          <t/>
        </is>
      </c>
      <c r="AP311" t="inlineStr">
        <is>
          <t/>
        </is>
      </c>
      <c r="AQ311" t="inlineStr">
        <is>
          <t/>
        </is>
      </c>
      <c r="AR311" t="inlineStr">
        <is>
          <t/>
        </is>
      </c>
      <c r="AS311" t="inlineStr">
        <is>
          <t/>
        </is>
      </c>
      <c r="AT311" t="inlineStr">
        <is>
          <t/>
        </is>
      </c>
      <c r="AU311" t="inlineStr">
        <is>
          <t/>
        </is>
      </c>
      <c r="AV311" t="inlineStr">
        <is>
          <t/>
        </is>
      </c>
      <c r="AW311" t="inlineStr">
        <is>
          <t/>
        </is>
      </c>
      <c r="AX311" t="inlineStr">
        <is>
          <t/>
        </is>
      </c>
      <c r="AY311" t="inlineStr">
        <is>
          <t/>
        </is>
      </c>
      <c r="AZ311" t="inlineStr">
        <is>
          <t/>
        </is>
      </c>
      <c r="BA311" t="inlineStr">
        <is>
          <t/>
        </is>
      </c>
      <c r="BB311" t="inlineStr">
        <is>
          <t/>
        </is>
      </c>
      <c r="BC311" t="inlineStr">
        <is>
          <t/>
        </is>
      </c>
      <c r="BD311" t="inlineStr">
        <is>
          <t/>
        </is>
      </c>
      <c r="BE311" t="inlineStr">
        <is>
          <t/>
        </is>
      </c>
      <c r="BF311" t="inlineStr">
        <is>
          <t/>
        </is>
      </c>
      <c r="BG311" t="inlineStr">
        <is>
          <t/>
        </is>
      </c>
      <c r="BH311" t="inlineStr">
        <is>
          <t/>
        </is>
      </c>
      <c r="BI311" t="inlineStr">
        <is>
          <t/>
        </is>
      </c>
      <c r="BJ311" t="inlineStr">
        <is>
          <t/>
        </is>
      </c>
      <c r="BK311" t="inlineStr">
        <is>
          <t/>
        </is>
      </c>
      <c r="BL311" t="inlineStr">
        <is>
          <t/>
        </is>
      </c>
      <c r="BM311" t="inlineStr">
        <is>
          <t/>
        </is>
      </c>
      <c r="BN311" t="inlineStr">
        <is>
          <t/>
        </is>
      </c>
      <c r="BO311" t="inlineStr">
        <is>
          <t/>
        </is>
      </c>
      <c r="BP311" t="inlineStr">
        <is>
          <t/>
        </is>
      </c>
      <c r="BQ311" t="inlineStr">
        <is>
          <t/>
        </is>
      </c>
      <c r="BR311" t="inlineStr">
        <is>
          <t/>
        </is>
      </c>
      <c r="BS311" t="inlineStr">
        <is>
          <t/>
        </is>
      </c>
      <c r="BT311" t="inlineStr">
        <is>
          <t/>
        </is>
      </c>
      <c r="BU311" t="inlineStr">
        <is>
          <t/>
        </is>
      </c>
      <c r="BV311" t="inlineStr">
        <is>
          <t/>
        </is>
      </c>
      <c r="BW311" t="inlineStr">
        <is>
          <t/>
        </is>
      </c>
      <c r="BX311" t="inlineStr">
        <is>
          <t/>
        </is>
      </c>
      <c r="BY311" t="inlineStr">
        <is>
          <t/>
        </is>
      </c>
      <c r="BZ311" t="inlineStr">
        <is>
          <t/>
        </is>
      </c>
      <c r="CA311" t="inlineStr">
        <is>
          <t/>
        </is>
      </c>
      <c r="CB311" t="inlineStr">
        <is>
          <t/>
        </is>
      </c>
      <c r="CC311" t="inlineStr">
        <is>
          <t/>
        </is>
      </c>
      <c r="CD311" t="inlineStr">
        <is>
          <t/>
        </is>
      </c>
      <c r="CE311" t="inlineStr">
        <is>
          <t/>
        </is>
      </c>
      <c r="CF311" t="inlineStr">
        <is>
          <t/>
        </is>
      </c>
      <c r="CG311" t="inlineStr">
        <is>
          <t/>
        </is>
      </c>
      <c r="CH311" t="inlineStr">
        <is>
          <t/>
        </is>
      </c>
      <c r="CI311" t="inlineStr">
        <is>
          <t/>
        </is>
      </c>
      <c r="CJ311" t="inlineStr">
        <is>
          <t/>
        </is>
      </c>
      <c r="CK311" t="inlineStr">
        <is>
          <t/>
        </is>
      </c>
      <c r="CL311" s="2" t="inlineStr">
        <is>
          <t>dátum odchodu</t>
        </is>
      </c>
      <c r="CM311" s="2" t="inlineStr">
        <is>
          <t>3</t>
        </is>
      </c>
      <c r="CN311" s="2" t="inlineStr">
        <is>
          <t/>
        </is>
      </c>
      <c r="CO311" t="inlineStr">
        <is>
          <t/>
        </is>
      </c>
      <c r="CP311" t="inlineStr">
        <is>
          <t/>
        </is>
      </c>
      <c r="CQ311" t="inlineStr">
        <is>
          <t/>
        </is>
      </c>
      <c r="CR311" t="inlineStr">
        <is>
          <t/>
        </is>
      </c>
      <c r="CS311" t="inlineStr">
        <is>
          <t/>
        </is>
      </c>
      <c r="CT311" t="inlineStr">
        <is>
          <t/>
        </is>
      </c>
      <c r="CU311" t="inlineStr">
        <is>
          <t/>
        </is>
      </c>
      <c r="CV311" t="inlineStr">
        <is>
          <t/>
        </is>
      </c>
      <c r="CW311" t="inlineStr">
        <is>
          <t/>
        </is>
      </c>
    </row>
    <row r="312">
      <c r="A312" s="1" t="str">
        <f>HYPERLINK("https://iate.europa.eu/entry/result/3568664/all", "3568664")</f>
        <v>3568664</v>
      </c>
      <c r="B312" t="inlineStr">
        <is>
          <t>POLITICS;LAW</t>
        </is>
      </c>
      <c r="C312" t="inlineStr">
        <is>
          <t>POLITICS|politics and public safety|public safety|public order|police checks|border control;LAW|international law|private international law|rights of aliens|admission of aliens|visa policy</t>
        </is>
      </c>
      <c r="D312" t="inlineStr">
        <is>
          <t>yes</t>
        </is>
      </c>
      <c r="E312" t="inlineStr">
        <is>
          <t/>
        </is>
      </c>
      <c r="F312" s="2" t="inlineStr">
        <is>
          <t>лично досие</t>
        </is>
      </c>
      <c r="G312" s="2" t="inlineStr">
        <is>
          <t>3</t>
        </is>
      </c>
      <c r="H312" s="2" t="inlineStr">
        <is>
          <t/>
        </is>
      </c>
      <c r="I312" t="inlineStr">
        <is>
          <t>запис в системата за влизане/излизане, който съдържа следните данни:&lt;br&gt;а) фамилно име; собствено име или имена; дата на раждане; гражданство на една или повече държави; пол; &lt;br&gt;б) вид, номер и трибуквен код на издаващата държава на документа или документите за задгранично пътуване; &lt;br&gt;в) датата, на която изтича срокът на валидност на документа или документите за задгранично пътуване; &lt;br&gt;г) номер на стикера на виза за краткосрочно пребиваване, включително трибуквен код на издаващата държава членка, вид на визата, дата, на която изтича максималната продължителност на престоя, разрешена от визата, и която трябва да се актуализира при всяко влизане, както и дата на изтичане на валидността на визата, ако е приложимо; &lt;br&gt;д) при първото влизане с виза за краткосрочно пребиваване — брой на влизанията и разрешен срок на престой, както е посочено на визовия стикер; &lt;br&gt;е) портретна снимка, извлечена при възможност по електронен път от еМЧДП, а в противен случай — направена на място; &lt;br&gt;ж) номер на стикера на виза за обиколно пътуване, вид на визата и дата, на която изтича срокът на валидност на визата, ако е приложимо.</t>
        </is>
      </c>
      <c r="J312" s="2" t="inlineStr">
        <is>
          <t>individuální soubor</t>
        </is>
      </c>
      <c r="K312" s="2" t="inlineStr">
        <is>
          <t>3</t>
        </is>
      </c>
      <c r="L312" s="2" t="inlineStr">
        <is>
          <t/>
        </is>
      </c>
      <c r="M312" t="inlineStr">
        <is>
          <t>záznam v systému vstupu/výstupu [ &lt;a href="/entry/result/2246748/all" id="ENTRY_TO_ENTRY_CONVERTER" target="_blank"&gt;IATE:2246748&lt;/a&gt; ], který obsahuje různé údaje o cestujícím</t>
        </is>
      </c>
      <c r="N312" s="2" t="inlineStr">
        <is>
          <t>individuel sagsmappe</t>
        </is>
      </c>
      <c r="O312" s="2" t="inlineStr">
        <is>
          <t>4</t>
        </is>
      </c>
      <c r="P312" s="2" t="inlineStr">
        <is>
          <t/>
        </is>
      </c>
      <c r="Q312" t="inlineStr">
        <is>
          <t>elektronisk fil, der anvendes til registrering i EU's ind- og udrejsesystem, og som bl.a. indeholder personoplysninger om tredjelandsstatsborgere, oplysninger om deres ind- og/eller udrejse, rejsedokumenter, ansigtsbillede og evt. fingeraftryksoplysninger</t>
        </is>
      </c>
      <c r="R312" s="2" t="inlineStr">
        <is>
          <t>persönliches Dossier</t>
        </is>
      </c>
      <c r="S312" s="2" t="inlineStr">
        <is>
          <t>3</t>
        </is>
      </c>
      <c r="T312" s="2" t="inlineStr">
        <is>
          <t/>
        </is>
      </c>
      <c r="U312" t="inlineStr">
        <is>
          <t/>
        </is>
      </c>
      <c r="V312" s="2" t="inlineStr">
        <is>
          <t>ατομικός φάκελος</t>
        </is>
      </c>
      <c r="W312" s="2" t="inlineStr">
        <is>
          <t>3</t>
        </is>
      </c>
      <c r="X312" s="2" t="inlineStr">
        <is>
          <t/>
        </is>
      </c>
      <c r="Y312" t="inlineStr">
        <is>
          <t/>
        </is>
      </c>
      <c r="Z312" s="2" t="inlineStr">
        <is>
          <t>individual file</t>
        </is>
      </c>
      <c r="AA312" s="2" t="inlineStr">
        <is>
          <t>3</t>
        </is>
      </c>
      <c r="AB312" s="2" t="inlineStr">
        <is>
          <t/>
        </is>
      </c>
      <c r="AC312" t="inlineStr">
        <is>
          <t>record in the entry/exit system containing the following data:&lt;br&gt; (a)	surname (family name); first name(s) (given names); date of birth; nationality or nationalities; sex;&lt;br&gt;(b)	type, number and three letter code of the issuing country of the travel document or documents;&lt;br&gt;(c)	the date of expiry of the validity of the travel document(s);&lt;br&gt;(d)	the short stay visa sticker number, including the three letter code of the issuing Member State, the type of visa, the date of end of maximum duration of the stay as authorised by the visa which needs to be updated at each entry and the date of expiry of the validity of the visa, if applicable;&lt;br&gt;(e)	at the first entry on the basis of the short stay visa, the number of entries and the authorised period of stay as indicated on the visa sticker;&lt;br&gt;(f) the facial image, where possible extracted electronically from the eMRTD, and where this is not possible, taken live;&lt;br&gt;(g)	the visa sticker number of the touring visa, the type of visa and the date of expiry of the validity of the visa, if applicable</t>
        </is>
      </c>
      <c r="AD312" s="2" t="inlineStr">
        <is>
          <t>expediente individual</t>
        </is>
      </c>
      <c r="AE312" s="2" t="inlineStr">
        <is>
          <t>3</t>
        </is>
      </c>
      <c r="AF312" s="2" t="inlineStr">
        <is>
          <t/>
        </is>
      </c>
      <c r="AG312" t="inlineStr">
        <is>
          <t>En el Sistema de Entradas y Salidas [ &lt;a href="/entry/result/2246748/all" id="ENTRY_TO_ENTRY_CONVERTER" target="_blank"&gt;IATE:2246748&lt;/a&gt; ], expediente de los titulares de visados nacionales de terceros países creado por la autoridad fronteriza introduciendo los datos siguientes:&lt;br&gt;a) apellido (s); nombre (s); fecha de nacimiento; nacionalidad o nacionalidades; sexo;&lt;br&gt;b) tipo, número y código de tres letras del país expedidor del documento o los documentos de viaje;&lt;br&gt;c) fecha de expiración de la validez del documento o los documentos de viaje;&lt;br&gt;d) número de la etiqueta adhesiva del visado para una estancia de corta duración, incluido el código de tres letras del Estado miembro expedidor, el tipo de visado, la fecha de finalización de la duración máxima de la estancia autorizada por el visado que debe actualizarse en cada entrada y la fecha de expiración de la validez del visado, si procede;&lt;br&gt;e) en la primera entrada con un visado para una estancia de corta duración, el número de entradas y el periodo de estancia autorizado, según se indica en la etiqueta adhesiva del visado;&lt;br&gt;f) la imagen facial, si es posible extraída electrónicamente de los DVLM y, cuando ello no sea posible, en vivo;&lt;br&gt;g) número de la etiqueta adhesiva del visado itinerante, tipo de visado y fecha de expiración del periodo de validez del visado, si procede.</t>
        </is>
      </c>
      <c r="AH312" s="2" t="inlineStr">
        <is>
          <t>isiklik toimik</t>
        </is>
      </c>
      <c r="AI312" s="2" t="inlineStr">
        <is>
          <t>2</t>
        </is>
      </c>
      <c r="AJ312" s="2" t="inlineStr">
        <is>
          <t/>
        </is>
      </c>
      <c r="AK312" t="inlineStr">
        <is>
          <t>viisaomaniku toimik riiki sisenemise ja riigist lahkumise süsteemis</t>
        </is>
      </c>
      <c r="AL312" s="2" t="inlineStr">
        <is>
          <t>henkilökohtainen tiedosto</t>
        </is>
      </c>
      <c r="AM312" s="2" t="inlineStr">
        <is>
          <t>3</t>
        </is>
      </c>
      <c r="AN312" s="2" t="inlineStr">
        <is>
          <t/>
        </is>
      </c>
      <c r="AO312" t="inlineStr">
        <is>
          <t>rajaviranomaisen luoma tietue, joka sisltää seuraavat tiedot:&lt;br&gt;a) sukunimi; etunimi tai etunimet; syntymäaika; kansalaisuus tai kansalaisuudet; sukupuoli;&lt;br&gt;b) matkustusasiakirjan tai -asiakirjojen laji, numero ja myöntäjämaan kolmikirjaiminen koodi;&lt;br&gt;c) matkustusasiakirjan (-asiakirjojen) viimeinen voimassaolopäivä;&lt;br&gt;d) lyhytaikaisen viisumin viisumitarran numero sekä sen myöntäneen jäsenvaltion kolmikirjaiminen koodi, viisumityyppi, viisumissa sallitun oleskelun enimmäiskeston päättymispäivä, joka on päivitettävä kunkin maahantulon yhteydessä, ja mahdollinen viisumin voimassaolon päättymispäivä;&lt;br&gt;e) lyhytaikaisen viisumin perusteella tapahtuvan ensimmäisen maahantulon yhteydessä viisumitarraan merkitty maahantulokertojen määrä ja sallitun oleskelun kesto;&lt;br&gt;f) kasvokuva, joka on mahdollisuuksien mukaan poimittu koneluettavasta matkustusasiakirjasta sähköisesti tai, jos tämä ei ole mahdollista, otettu reaaliaikaisena;&lt;br&gt;g) kiertomatkaviisumitarran numero, viisumityyppi ja mahdollinen viisumin voimassaolon päättymispäivä</t>
        </is>
      </c>
      <c r="AP312" s="2" t="inlineStr">
        <is>
          <t>dossier individuel</t>
        </is>
      </c>
      <c r="AQ312" s="2" t="inlineStr">
        <is>
          <t>3</t>
        </is>
      </c>
      <c r="AR312" s="2" t="inlineStr">
        <is>
          <t/>
        </is>
      </c>
      <c r="AS312" t="inlineStr">
        <is>
          <t>dossier établi par l’autorité frontalière pour un ressortissant de pays tiers titulaire d’un visa et contenant les données suivantes:&lt;br&gt;a) le nom (nom de famille); le(s) prénom(s); la date de naissance; la/les nationalité(s); le sexe;&lt;br&gt;b) le type et le numéro du ou des documents de voyage, et le code en trois lettres du pays de délivrance;&lt;br&gt;c) la date d’expiration de la validité du ou des documents de voyage;&lt;br&gt;d) le numéro de la vignette visa de court séjour, y compris le code en trois lettres de l’État membre de délivrance, le type de visa, la date de fin de la durée maximale de séjour autorisée par le visa, qui doit être actualisée à chaque entrée, et la date d’expiration du visa, le cas échéant;&lt;br&gt;e) à la première entrée sur la base du visa de court séjour, le nombre d’entrées autorisées et la durée de séjour autorisée mentionnée sur la vignette-visa;&lt;br&gt;f) l’image faciale, si possible extraite électroniquement du e-MRTD, ou, à défaut, prise en direct;&lt;br&gt;g) le numéro de la vignette-visa apposée sur le visa d’itinérance, le type de visa et la date d’expiration de la validité du visa, s’il y a lieu</t>
        </is>
      </c>
      <c r="AT312" t="inlineStr">
        <is>
          <t/>
        </is>
      </c>
      <c r="AU312" t="inlineStr">
        <is>
          <t/>
        </is>
      </c>
      <c r="AV312" t="inlineStr">
        <is>
          <t/>
        </is>
      </c>
      <c r="AW312" t="inlineStr">
        <is>
          <t/>
        </is>
      </c>
      <c r="AX312" s="2" t="inlineStr">
        <is>
          <t>osobni dosje</t>
        </is>
      </c>
      <c r="AY312" s="2" t="inlineStr">
        <is>
          <t>3</t>
        </is>
      </c>
      <c r="AZ312" s="2" t="inlineStr">
        <is>
          <t/>
        </is>
      </c>
      <c r="BA312" t="inlineStr">
        <is>
          <t/>
        </is>
      </c>
      <c r="BB312" s="2" t="inlineStr">
        <is>
          <t>egyéni akta</t>
        </is>
      </c>
      <c r="BC312" s="2" t="inlineStr">
        <is>
          <t>4</t>
        </is>
      </c>
      <c r="BD312" s="2" t="inlineStr">
        <is>
          <t/>
        </is>
      </c>
      <c r="BE312" t="inlineStr">
        <is>
          <t>a határregisztrációs rendszerben [ &lt;a href="/entry/result/2246748/all" id="ENTRY_TO_ENTRY_CONVERTER" target="_blank"&gt;IATE:2246748&lt;/a&gt; ] harmadik országbeli állampolgárról létrehozott adatrekord, amely tartalmazza legalább az alábbi adatokat:&lt;br&gt;a) vezetéknév (családi név); utónév vagy utónevek (keresztnevek); születési idő; állampolgárság vagy állampolgárságok; nem;&lt;br&gt;b)az úti okmány vagy okmányok típusa és száma, valamint az úti okmányt vagy okmányokat kiállító ország három betűből álló kódja; &lt;br&gt; c) az úti okmány vagy okmányok érvényességének lejárati dátuma; &lt;br&gt; d) arcképmás;</t>
        </is>
      </c>
      <c r="BF312" s="2" t="inlineStr">
        <is>
          <t>fascicolo individuale</t>
        </is>
      </c>
      <c r="BG312" s="2" t="inlineStr">
        <is>
          <t>3</t>
        </is>
      </c>
      <c r="BH312" s="2" t="inlineStr">
        <is>
          <t/>
        </is>
      </c>
      <c r="BI312" t="inlineStr">
        <is>
          <t>fascicolo presente nel sistema di ingressi/uscite contenente i seguenti dati:&lt;br&gt;a) cognome; nome o nomi; data di nascita; la o le cittadinanze; sesso;&lt;br&gt; b) tipo, numero e codice a tre lettere del paese di rilascio del o dei documenti di viaggio;&lt;br&gt;c) data di scadenza del o dei documenti di viaggio;&lt;br&gt; d) numero del visto adesivo, compreso il codice a tre lettere dello Stato membro di rilascio, tipo di visto, scadenza della durata massima del soggiorno autorizzato dal visto che deve essere aggiornata al momento di ciascun ingresso e data di scadenza del visto, se pertinente;&lt;br&gt;e) al primo ingresso sulla base del visto per soggiorno di breve durata, numero di ingressi autorizzati e durata del soggiorno autorizzato indicati nel visto adesivo;&lt;br&gt;f) l'immagine del volto, se possibile ricavata elettronicamente dall'eMRTD o altrimenti rilevata sul posto;&lt;br&gt;g) numero di visto adesivo del visto di circolazione, il tipo di visto e la data di scadenza del visto, se pertinente</t>
        </is>
      </c>
      <c r="BJ312" s="2" t="inlineStr">
        <is>
          <t>asmens byla</t>
        </is>
      </c>
      <c r="BK312" s="2" t="inlineStr">
        <is>
          <t>3</t>
        </is>
      </c>
      <c r="BL312" s="2" t="inlineStr">
        <is>
          <t/>
        </is>
      </c>
      <c r="BM312" t="inlineStr">
        <is>
          <t>įrašas apie asmenį atvykimo ir išvykimo sistemoje, kuriame pateikiama ši informacija:&lt;br&gt;a) pavardė, vardas, gimimo data, pilietybė, lytis;&lt;br&gt;b) kelionės dokumento rūšis, numeris ir išdavusios šalies trijų raidžių kodas;&lt;br&gt;c) kelionės dokumento galiojimo pabaigos data;&lt;br&gt;d) trumpalaikės vizos įklijos numeris, įskaitant vizą išdavusios valstybės narės trijų raidžių kodą, vizos rūšis, maksimalios pagal vizą leidžiamos buvimo trukmės pabaigos data, kuri turi būti atnaujinama kiekvieną kartą atvykus, ir, jei taikytina, vizos galiojimo pabaigos data;&lt;br&gt;e) pirmo atvykimo naudojantis trumpalaike viza atveju – atvykimų skaičius ir leidžiamo buvimo laikotarpis, nurodytas vizos įklijoje;&lt;br&gt;f) veido atvaizdas, jei įmanoma, išgautas elektroniniu būdu iš elektroninio mašininio nuskaitymo kelionės dokumento, o jeigu neįmanoma, tuomet fotografuojant vietoje;&lt;br&gt;g) kelionių vizos įklijos numeris, vizos rūšis ir, jei taikytina, vizos galiojimo pabaigos data</t>
        </is>
      </c>
      <c r="BN312" s="2" t="inlineStr">
        <is>
          <t>personas datne</t>
        </is>
      </c>
      <c r="BO312" s="2" t="inlineStr">
        <is>
          <t>2</t>
        </is>
      </c>
      <c r="BP312" s="2" t="inlineStr">
        <is>
          <t/>
        </is>
      </c>
      <c r="BQ312" t="inlineStr">
        <is>
          <t/>
        </is>
      </c>
      <c r="BR312" s="2" t="inlineStr">
        <is>
          <t>fajl individwali</t>
        </is>
      </c>
      <c r="BS312" s="2" t="inlineStr">
        <is>
          <t>3</t>
        </is>
      </c>
      <c r="BT312" s="2" t="inlineStr">
        <is>
          <t/>
        </is>
      </c>
      <c r="BU312" t="inlineStr">
        <is>
          <t>rekord fis-sistema ta' dħul/ħruġ li jkun jinlkludi d-dejta li ġejja:&lt;br&gt;(a) kunjom (isem tal-familja); l-ewwel isem/ismijiet; data tat-twelid; nazzjonalità/nazzjonalitajiet; sess;&lt;br&gt;(b) it-tip, in-numru u l-kodiċi bi tliet ittri tal-pajjiż li jkun ħareġ id-dokument jew id-dokumenti tal-ivvjaġġar;&lt;br&gt;(c) id-data tal-iskadenza tal-validità tad-dokument(i) tal-ivvjaġġar;&lt;br&gt;(d) in-numru tal-istiker tal-viża għal soġġorn qasir, inkluż il-kodiċi bi tliet ittri tal-Istat Membru emittenti, it-tip ta’ viża, id-data tat-tmiem tat-tul massimu tas-soġġorn kif awtorizzat mill-viża li trid tiġi aġġornata ma’ kull dħul u d-data tal-iskadenza tal-validità tal-viża, jekk applikabbli;&lt;br&gt;(e) mal-ewwel dħul abbażi tal-viża għal soġġorn qasir, l-għadd ta’ daħliet u l-perjodu awtorizzat tas-soġġorn kif indikat fuq l-istiker tal-viża;&lt;br&gt;(f) l-immaġni tal-wiċċ, fejn possibbli estratta b’mod elettroniku mill-eMRTD u fejn dan ma jkunx possibbli, tittieħed live;&lt;br&gt;(g) in-numru tal-istiker tal-viża itineranti, it-tip ta’ viża u d-data tal-iskadenza tal-validità tal-viża, jekk applikabbli</t>
        </is>
      </c>
      <c r="BV312" s="2" t="inlineStr">
        <is>
          <t>persoonlijk dossier|
individueel dossier</t>
        </is>
      </c>
      <c r="BW312" s="2" t="inlineStr">
        <is>
          <t>3|
2</t>
        </is>
      </c>
      <c r="BX312" s="2" t="inlineStr">
        <is>
          <t xml:space="preserve">preferred|
</t>
        </is>
      </c>
      <c r="BY312" t="inlineStr">
        <is>
          <t>dossier uit het inreis-uitreissysteem dat de volgende gegevens bevat:&lt;br&gt;
a)
 achternaam (familienaam); voornaam/-namen; geboortedatum; nationaliteit(en); geslacht; &lt;div&gt;b)
 het soort en het nummer van het 
reisdocument of de reisdocumenten, en de drieletterige code van het land
 van afgifte van het reisdocument/de reisdocumenten; &lt;/div&gt;&lt;div&gt;c)
 de datum waarop de geldigheidstermijn van het reisdocument/de reisdocumenten verstrijkt; &lt;/div&gt;&lt;div&gt;d)
 een gezichtsopname&lt;/div&gt;</t>
        </is>
      </c>
      <c r="BZ312" s="2" t="inlineStr">
        <is>
          <t>rejestr indywidualny</t>
        </is>
      </c>
      <c r="CA312" s="2" t="inlineStr">
        <is>
          <t>3</t>
        </is>
      </c>
      <c r="CB312" s="2" t="inlineStr">
        <is>
          <t/>
        </is>
      </c>
      <c r="CC312" t="inlineStr">
        <is>
          <t>rejestr obywatela państwa trzeciego posiadającego wizę, zawierający następujące dane:&lt;br&gt; a) nazwisko; imię/imiona (imiona nadane); data urodzenia; obywatelstwo lub obywatelstwa; płeć;&lt;br&gt;b) rodzaj, numer dokumentu lub dokumentów podróży i trzyliterowy kod państwa wydającego dokument lub dokumenty podróży;&lt;br&gt; c) datę wygaśnięcia ważności dokumentu lub dokumentów podróży;&lt;br&gt; d) numer naklejki wizowej na pobyt krótkoterminowy, w tym trzyliterowy kod wydającego państwa członkowskiego, rodzaj wizy, datę zakończenia maksymalnego okresu pobytu, do jakiego uprawnia wiza, wymagającą aktualizowania przy każdym wjeździe, oraz datę wygaśnięcia ważności wizy, jeżeli dotyczy;&lt;br&gt;e) przy pierwszym wjeździe na podstawie wizy krótkoterminowej – liczbę wjazdów i dozwolony okres pobytu, jak wskazano na naklejce wizowej;&lt;br&gt;f) wizerunek twarzy, w miarę możliwości pobrany drogą elektroniczną z elektronicznych dokumentów podróży odczytywanych maszynowo, a gdy nie jest to możliwe, wykonany „na żywo;&lt;br&gt;g) numer naklejki wizowej w przypadku wizy objazdowej, rodzaj wizy oraz datę wygaśnięcia ważności wizy, jeżeli dotyczy</t>
        </is>
      </c>
      <c r="CD312" s="2" t="inlineStr">
        <is>
          <t>processo individual</t>
        </is>
      </c>
      <c r="CE312" s="2" t="inlineStr">
        <is>
          <t>3</t>
        </is>
      </c>
      <c r="CF312" s="2" t="inlineStr">
        <is>
          <t/>
        </is>
      </c>
      <c r="CG312" t="inlineStr">
        <is>
          <t/>
        </is>
      </c>
      <c r="CH312" s="2" t="inlineStr">
        <is>
          <t>dosar individual</t>
        </is>
      </c>
      <c r="CI312" s="2" t="inlineStr">
        <is>
          <t>3</t>
        </is>
      </c>
      <c r="CJ312" s="2" t="inlineStr">
        <is>
          <t/>
        </is>
      </c>
      <c r="CK312" t="inlineStr">
        <is>
          <t>o înregistrare în sistemul de intrare/ieșire conținând utmătoarele date:&lt;br&gt; (a)numele, prenumele, data nașterii, cetățenia sau cetățeniile, sexul;&lt;br&gt; (b)tipul și numărul documentului sau documentelor de călătorie și codul din trei litere al țării emitente;&lt;br&gt; (c)data expirării perioadei de valabilitate a documentului (documentelor) de călătorie;&lt;br&gt; (d)numărul autocolantului de viză de scurtă ședere, inclusiv codul din trei litere al statului membru emitent, tipul vizei, data expirării duratei maxime de ședere autorizată de viză, care trebuie actualizată la fiecare intrare, precum și data expirării valabilității vizei, după caz;&lt;br&gt; (e)la prima intrare pe baza vizei de scurtă ședere, numărul de intrări și durata autorizată de ședere, astfel cum sunt înscrise pe autocolantul de viză;&lt;br&gt; (e)la prima intrare pe baza vizei de scurtă ședere, numărul de intrări și durata autorizată de ședere, astfel cum sunt înscrise pe autocolantul de viză;&lt;br&gt; (f) imaginea facială, dacă este posibil extrasă pe cale electronică din eMRTD și, dacă acest lucru nu este posibil, obținută în timp real;&lt;br&gt; (g)numărul autocolantului de viză de circuit, tipul vizei și data expirării perioadei de valabilitate a vizei, după caz.</t>
        </is>
      </c>
      <c r="CL312" s="2" t="inlineStr">
        <is>
          <t>individuálna zložka</t>
        </is>
      </c>
      <c r="CM312" s="2" t="inlineStr">
        <is>
          <t>3</t>
        </is>
      </c>
      <c r="CN312" s="2" t="inlineStr">
        <is>
          <t/>
        </is>
      </c>
      <c r="CO312" t="inlineStr">
        <is>
          <t>záznam v systéme vstup/výstup, do ktorého sa pri jeho vytvorení zaznamenajú tieto údaje: &lt;br&gt;a) priezvisko; meno alebo mená; dátum narodenia; štátna príslušnosť alebo štátne príslušnosti; pohlavie; &lt;br&gt;b) typ a číslo cestovného dokladu alebo cestovných dokladov a trojmiestny kód krajiny, v ktorej boli tieto cestovné doklady vydané; &lt;br&gt;c) dátum skončenia platnosti cestovného dokladu alebo cestovných dokladov; &lt;br&gt;d) podoba tváre ako sa uvádza v článku 15 nariadenia (EÚ) 2017/2226</t>
        </is>
      </c>
      <c r="CP312" s="2" t="inlineStr">
        <is>
          <t>individualna dokumentacija</t>
        </is>
      </c>
      <c r="CQ312" s="2" t="inlineStr">
        <is>
          <t>3</t>
        </is>
      </c>
      <c r="CR312" s="2" t="inlineStr">
        <is>
          <t/>
        </is>
      </c>
      <c r="CS312" t="inlineStr">
        <is>
          <t/>
        </is>
      </c>
      <c r="CT312" s="2" t="inlineStr">
        <is>
          <t>personakt</t>
        </is>
      </c>
      <c r="CU312" s="2" t="inlineStr">
        <is>
          <t>3</t>
        </is>
      </c>
      <c r="CV312" s="2" t="inlineStr">
        <is>
          <t/>
        </is>
      </c>
      <c r="CW312" t="inlineStr">
        <is>
          <t/>
        </is>
      </c>
    </row>
    <row r="313">
      <c r="A313" s="1" t="str">
        <f>HYPERLINK("https://iate.europa.eu/entry/result/3572376/all", "3572376")</f>
        <v>3572376</v>
      </c>
      <c r="B313" t="inlineStr">
        <is>
          <t>SOCIAL QUESTIONS;PRODUCTION, TECHNOLOGY AND RESEARCH</t>
        </is>
      </c>
      <c r="C313" t="inlineStr">
        <is>
          <t>SOCIAL QUESTIONS|migration;PRODUCTION, TECHNOLOGY AND RESEARCH|technology and technical regulations|technology</t>
        </is>
      </c>
      <c r="D313" t="inlineStr">
        <is>
          <t>yes</t>
        </is>
      </c>
      <c r="E313" t="inlineStr">
        <is>
          <t/>
        </is>
      </c>
      <c r="F313" t="inlineStr">
        <is>
          <t/>
        </is>
      </c>
      <c r="G313" t="inlineStr">
        <is>
          <t/>
        </is>
      </c>
      <c r="H313" t="inlineStr">
        <is>
          <t/>
        </is>
      </c>
      <c r="I313" t="inlineStr">
        <is>
          <t/>
        </is>
      </c>
      <c r="J313" t="inlineStr">
        <is>
          <t/>
        </is>
      </c>
      <c r="K313" t="inlineStr">
        <is>
          <t/>
        </is>
      </c>
      <c r="L313" t="inlineStr">
        <is>
          <t/>
        </is>
      </c>
      <c r="M313" t="inlineStr">
        <is>
          <t/>
        </is>
      </c>
      <c r="N313" t="inlineStr">
        <is>
          <t/>
        </is>
      </c>
      <c r="O313" t="inlineStr">
        <is>
          <t/>
        </is>
      </c>
      <c r="P313" t="inlineStr">
        <is>
          <t/>
        </is>
      </c>
      <c r="Q313" t="inlineStr">
        <is>
          <t/>
        </is>
      </c>
      <c r="R313" t="inlineStr">
        <is>
          <t/>
        </is>
      </c>
      <c r="S313" t="inlineStr">
        <is>
          <t/>
        </is>
      </c>
      <c r="T313" t="inlineStr">
        <is>
          <t/>
        </is>
      </c>
      <c r="U313" t="inlineStr">
        <is>
          <t/>
        </is>
      </c>
      <c r="V313" t="inlineStr">
        <is>
          <t/>
        </is>
      </c>
      <c r="W313" t="inlineStr">
        <is>
          <t/>
        </is>
      </c>
      <c r="X313" t="inlineStr">
        <is>
          <t/>
        </is>
      </c>
      <c r="Y313" t="inlineStr">
        <is>
          <t/>
        </is>
      </c>
      <c r="Z313" s="2" t="inlineStr">
        <is>
          <t>heart-beat detector|
heart beat detectors|
heartbeat detectors|
heartbeat detector|
heart-beat detectors|
heart beat detector</t>
        </is>
      </c>
      <c r="AA313" s="2" t="inlineStr">
        <is>
          <t>2|
1|
1|
1|
1|
1</t>
        </is>
      </c>
      <c r="AB313" s="2" t="inlineStr">
        <is>
          <t xml:space="preserve">|
|
|
|
|
</t>
        </is>
      </c>
      <c r="AC313" t="inlineStr">
        <is>
          <t/>
        </is>
      </c>
      <c r="AD313" t="inlineStr">
        <is>
          <t/>
        </is>
      </c>
      <c r="AE313" t="inlineStr">
        <is>
          <t/>
        </is>
      </c>
      <c r="AF313" t="inlineStr">
        <is>
          <t/>
        </is>
      </c>
      <c r="AG313" t="inlineStr">
        <is>
          <t/>
        </is>
      </c>
      <c r="AH313" t="inlineStr">
        <is>
          <t/>
        </is>
      </c>
      <c r="AI313" t="inlineStr">
        <is>
          <t/>
        </is>
      </c>
      <c r="AJ313" t="inlineStr">
        <is>
          <t/>
        </is>
      </c>
      <c r="AK313" t="inlineStr">
        <is>
          <t/>
        </is>
      </c>
      <c r="AL313" s="2" t="inlineStr">
        <is>
          <t>sydämenlyöntitunnistin</t>
        </is>
      </c>
      <c r="AM313" s="2" t="inlineStr">
        <is>
          <t>3</t>
        </is>
      </c>
      <c r="AN313" s="2" t="inlineStr">
        <is>
          <t/>
        </is>
      </c>
      <c r="AO313" t="inlineStr">
        <is>
          <t/>
        </is>
      </c>
      <c r="AP313" t="inlineStr">
        <is>
          <t/>
        </is>
      </c>
      <c r="AQ313" t="inlineStr">
        <is>
          <t/>
        </is>
      </c>
      <c r="AR313" t="inlineStr">
        <is>
          <t/>
        </is>
      </c>
      <c r="AS313" t="inlineStr">
        <is>
          <t/>
        </is>
      </c>
      <c r="AT313" s="2" t="inlineStr">
        <is>
          <t>brathadóir croíbhuille</t>
        </is>
      </c>
      <c r="AU313" s="2" t="inlineStr">
        <is>
          <t>3</t>
        </is>
      </c>
      <c r="AV313" s="2" t="inlineStr">
        <is>
          <t/>
        </is>
      </c>
      <c r="AW313" t="inlineStr">
        <is>
          <t/>
        </is>
      </c>
      <c r="AX313" t="inlineStr">
        <is>
          <t/>
        </is>
      </c>
      <c r="AY313" t="inlineStr">
        <is>
          <t/>
        </is>
      </c>
      <c r="AZ313" t="inlineStr">
        <is>
          <t/>
        </is>
      </c>
      <c r="BA313" t="inlineStr">
        <is>
          <t/>
        </is>
      </c>
      <c r="BB313" t="inlineStr">
        <is>
          <t/>
        </is>
      </c>
      <c r="BC313" t="inlineStr">
        <is>
          <t/>
        </is>
      </c>
      <c r="BD313" t="inlineStr">
        <is>
          <t/>
        </is>
      </c>
      <c r="BE313" t="inlineStr">
        <is>
          <t/>
        </is>
      </c>
      <c r="BF313" t="inlineStr">
        <is>
          <t/>
        </is>
      </c>
      <c r="BG313" t="inlineStr">
        <is>
          <t/>
        </is>
      </c>
      <c r="BH313" t="inlineStr">
        <is>
          <t/>
        </is>
      </c>
      <c r="BI313" t="inlineStr">
        <is>
          <t/>
        </is>
      </c>
      <c r="BJ313" t="inlineStr">
        <is>
          <t/>
        </is>
      </c>
      <c r="BK313" t="inlineStr">
        <is>
          <t/>
        </is>
      </c>
      <c r="BL313" t="inlineStr">
        <is>
          <t/>
        </is>
      </c>
      <c r="BM313" t="inlineStr">
        <is>
          <t/>
        </is>
      </c>
      <c r="BN313" t="inlineStr">
        <is>
          <t/>
        </is>
      </c>
      <c r="BO313" t="inlineStr">
        <is>
          <t/>
        </is>
      </c>
      <c r="BP313" t="inlineStr">
        <is>
          <t/>
        </is>
      </c>
      <c r="BQ313" t="inlineStr">
        <is>
          <t/>
        </is>
      </c>
      <c r="BR313" t="inlineStr">
        <is>
          <t/>
        </is>
      </c>
      <c r="BS313" t="inlineStr">
        <is>
          <t/>
        </is>
      </c>
      <c r="BT313" t="inlineStr">
        <is>
          <t/>
        </is>
      </c>
      <c r="BU313" t="inlineStr">
        <is>
          <t/>
        </is>
      </c>
      <c r="BV313" t="inlineStr">
        <is>
          <t/>
        </is>
      </c>
      <c r="BW313" t="inlineStr">
        <is>
          <t/>
        </is>
      </c>
      <c r="BX313" t="inlineStr">
        <is>
          <t/>
        </is>
      </c>
      <c r="BY313" t="inlineStr">
        <is>
          <t/>
        </is>
      </c>
      <c r="BZ313" t="inlineStr">
        <is>
          <t/>
        </is>
      </c>
      <c r="CA313" t="inlineStr">
        <is>
          <t/>
        </is>
      </c>
      <c r="CB313" t="inlineStr">
        <is>
          <t/>
        </is>
      </c>
      <c r="CC313" t="inlineStr">
        <is>
          <t/>
        </is>
      </c>
      <c r="CD313" t="inlineStr">
        <is>
          <t/>
        </is>
      </c>
      <c r="CE313" t="inlineStr">
        <is>
          <t/>
        </is>
      </c>
      <c r="CF313" t="inlineStr">
        <is>
          <t/>
        </is>
      </c>
      <c r="CG313" t="inlineStr">
        <is>
          <t/>
        </is>
      </c>
      <c r="CH313" t="inlineStr">
        <is>
          <t/>
        </is>
      </c>
      <c r="CI313" t="inlineStr">
        <is>
          <t/>
        </is>
      </c>
      <c r="CJ313" t="inlineStr">
        <is>
          <t/>
        </is>
      </c>
      <c r="CK313" t="inlineStr">
        <is>
          <t/>
        </is>
      </c>
      <c r="CL313" t="inlineStr">
        <is>
          <t/>
        </is>
      </c>
      <c r="CM313" t="inlineStr">
        <is>
          <t/>
        </is>
      </c>
      <c r="CN313" t="inlineStr">
        <is>
          <t/>
        </is>
      </c>
      <c r="CO313" t="inlineStr">
        <is>
          <t/>
        </is>
      </c>
      <c r="CP313" t="inlineStr">
        <is>
          <t/>
        </is>
      </c>
      <c r="CQ313" t="inlineStr">
        <is>
          <t/>
        </is>
      </c>
      <c r="CR313" t="inlineStr">
        <is>
          <t/>
        </is>
      </c>
      <c r="CS313" t="inlineStr">
        <is>
          <t/>
        </is>
      </c>
      <c r="CT313" t="inlineStr">
        <is>
          <t/>
        </is>
      </c>
      <c r="CU313" t="inlineStr">
        <is>
          <t/>
        </is>
      </c>
      <c r="CV313" t="inlineStr">
        <is>
          <t/>
        </is>
      </c>
      <c r="CW313" t="inlineStr">
        <is>
          <t/>
        </is>
      </c>
    </row>
    <row r="314">
      <c r="A314" s="1" t="str">
        <f>HYPERLINK("https://iate.europa.eu/entry/result/3572257/all", "3572257")</f>
        <v>3572257</v>
      </c>
      <c r="B314" t="inlineStr">
        <is>
          <t>SOCIAL QUESTIONS</t>
        </is>
      </c>
      <c r="C314" t="inlineStr">
        <is>
          <t>SOCIAL QUESTIONS|migration</t>
        </is>
      </c>
      <c r="D314" t="inlineStr">
        <is>
          <t>yes</t>
        </is>
      </c>
      <c r="E314" t="inlineStr">
        <is>
          <t/>
        </is>
      </c>
      <c r="F314" t="inlineStr">
        <is>
          <t/>
        </is>
      </c>
      <c r="G314" t="inlineStr">
        <is>
          <t/>
        </is>
      </c>
      <c r="H314" t="inlineStr">
        <is>
          <t/>
        </is>
      </c>
      <c r="I314" t="inlineStr">
        <is>
          <t/>
        </is>
      </c>
      <c r="J314" t="inlineStr">
        <is>
          <t/>
        </is>
      </c>
      <c r="K314" t="inlineStr">
        <is>
          <t/>
        </is>
      </c>
      <c r="L314" t="inlineStr">
        <is>
          <t/>
        </is>
      </c>
      <c r="M314" t="inlineStr">
        <is>
          <t/>
        </is>
      </c>
      <c r="N314" t="inlineStr">
        <is>
          <t/>
        </is>
      </c>
      <c r="O314" t="inlineStr">
        <is>
          <t/>
        </is>
      </c>
      <c r="P314" t="inlineStr">
        <is>
          <t/>
        </is>
      </c>
      <c r="Q314" t="inlineStr">
        <is>
          <t/>
        </is>
      </c>
      <c r="R314" t="inlineStr">
        <is>
          <t/>
        </is>
      </c>
      <c r="S314" t="inlineStr">
        <is>
          <t/>
        </is>
      </c>
      <c r="T314" t="inlineStr">
        <is>
          <t/>
        </is>
      </c>
      <c r="U314" t="inlineStr">
        <is>
          <t/>
        </is>
      </c>
      <c r="V314" t="inlineStr">
        <is>
          <t/>
        </is>
      </c>
      <c r="W314" t="inlineStr">
        <is>
          <t/>
        </is>
      </c>
      <c r="X314" t="inlineStr">
        <is>
          <t/>
        </is>
      </c>
      <c r="Y314" t="inlineStr">
        <is>
          <t/>
        </is>
      </c>
      <c r="Z314" s="2" t="inlineStr">
        <is>
          <t>travel document fraud</t>
        </is>
      </c>
      <c r="AA314" s="2" t="inlineStr">
        <is>
          <t>3</t>
        </is>
      </c>
      <c r="AB314" s="2" t="inlineStr">
        <is>
          <t/>
        </is>
      </c>
      <c r="AC314" t="inlineStr">
        <is>
          <t>falsification and counterfeiting of travel documents</t>
        </is>
      </c>
      <c r="AD314" t="inlineStr">
        <is>
          <t/>
        </is>
      </c>
      <c r="AE314" t="inlineStr">
        <is>
          <t/>
        </is>
      </c>
      <c r="AF314" t="inlineStr">
        <is>
          <t/>
        </is>
      </c>
      <c r="AG314" t="inlineStr">
        <is>
          <t/>
        </is>
      </c>
      <c r="AH314" t="inlineStr">
        <is>
          <t/>
        </is>
      </c>
      <c r="AI314" t="inlineStr">
        <is>
          <t/>
        </is>
      </c>
      <c r="AJ314" t="inlineStr">
        <is>
          <t/>
        </is>
      </c>
      <c r="AK314" t="inlineStr">
        <is>
          <t/>
        </is>
      </c>
      <c r="AL314" t="inlineStr">
        <is>
          <t/>
        </is>
      </c>
      <c r="AM314" t="inlineStr">
        <is>
          <t/>
        </is>
      </c>
      <c r="AN314" t="inlineStr">
        <is>
          <t/>
        </is>
      </c>
      <c r="AO314" t="inlineStr">
        <is>
          <t/>
        </is>
      </c>
      <c r="AP314" t="inlineStr">
        <is>
          <t/>
        </is>
      </c>
      <c r="AQ314" t="inlineStr">
        <is>
          <t/>
        </is>
      </c>
      <c r="AR314" t="inlineStr">
        <is>
          <t/>
        </is>
      </c>
      <c r="AS314" t="inlineStr">
        <is>
          <t/>
        </is>
      </c>
      <c r="AT314" s="2" t="inlineStr">
        <is>
          <t>calaois doiciméad taistil</t>
        </is>
      </c>
      <c r="AU314" s="2" t="inlineStr">
        <is>
          <t>3</t>
        </is>
      </c>
      <c r="AV314" s="2" t="inlineStr">
        <is>
          <t/>
        </is>
      </c>
      <c r="AW314" t="inlineStr">
        <is>
          <t/>
        </is>
      </c>
      <c r="AX314" t="inlineStr">
        <is>
          <t/>
        </is>
      </c>
      <c r="AY314" t="inlineStr">
        <is>
          <t/>
        </is>
      </c>
      <c r="AZ314" t="inlineStr">
        <is>
          <t/>
        </is>
      </c>
      <c r="BA314" t="inlineStr">
        <is>
          <t/>
        </is>
      </c>
      <c r="BB314" t="inlineStr">
        <is>
          <t/>
        </is>
      </c>
      <c r="BC314" t="inlineStr">
        <is>
          <t/>
        </is>
      </c>
      <c r="BD314" t="inlineStr">
        <is>
          <t/>
        </is>
      </c>
      <c r="BE314" t="inlineStr">
        <is>
          <t/>
        </is>
      </c>
      <c r="BF314" t="inlineStr">
        <is>
          <t/>
        </is>
      </c>
      <c r="BG314" t="inlineStr">
        <is>
          <t/>
        </is>
      </c>
      <c r="BH314" t="inlineStr">
        <is>
          <t/>
        </is>
      </c>
      <c r="BI314" t="inlineStr">
        <is>
          <t/>
        </is>
      </c>
      <c r="BJ314" t="inlineStr">
        <is>
          <t/>
        </is>
      </c>
      <c r="BK314" t="inlineStr">
        <is>
          <t/>
        </is>
      </c>
      <c r="BL314" t="inlineStr">
        <is>
          <t/>
        </is>
      </c>
      <c r="BM314" t="inlineStr">
        <is>
          <t/>
        </is>
      </c>
      <c r="BN314" t="inlineStr">
        <is>
          <t/>
        </is>
      </c>
      <c r="BO314" t="inlineStr">
        <is>
          <t/>
        </is>
      </c>
      <c r="BP314" t="inlineStr">
        <is>
          <t/>
        </is>
      </c>
      <c r="BQ314" t="inlineStr">
        <is>
          <t/>
        </is>
      </c>
      <c r="BR314" t="inlineStr">
        <is>
          <t/>
        </is>
      </c>
      <c r="BS314" t="inlineStr">
        <is>
          <t/>
        </is>
      </c>
      <c r="BT314" t="inlineStr">
        <is>
          <t/>
        </is>
      </c>
      <c r="BU314" t="inlineStr">
        <is>
          <t/>
        </is>
      </c>
      <c r="BV314" t="inlineStr">
        <is>
          <t/>
        </is>
      </c>
      <c r="BW314" t="inlineStr">
        <is>
          <t/>
        </is>
      </c>
      <c r="BX314" t="inlineStr">
        <is>
          <t/>
        </is>
      </c>
      <c r="BY314" t="inlineStr">
        <is>
          <t/>
        </is>
      </c>
      <c r="BZ314" s="2" t="inlineStr">
        <is>
          <t>przestępstwo przeciwko wiarygodności dokumentów podróży</t>
        </is>
      </c>
      <c r="CA314" s="2" t="inlineStr">
        <is>
          <t>3</t>
        </is>
      </c>
      <c r="CB314" s="2" t="inlineStr">
        <is>
          <t/>
        </is>
      </c>
      <c r="CC314" t="inlineStr">
        <is>
          <t>fałszowanie i podrabianie dokumentów podróży</t>
        </is>
      </c>
      <c r="CD314" t="inlineStr">
        <is>
          <t/>
        </is>
      </c>
      <c r="CE314" t="inlineStr">
        <is>
          <t/>
        </is>
      </c>
      <c r="CF314" t="inlineStr">
        <is>
          <t/>
        </is>
      </c>
      <c r="CG314" t="inlineStr">
        <is>
          <t/>
        </is>
      </c>
      <c r="CH314" t="inlineStr">
        <is>
          <t/>
        </is>
      </c>
      <c r="CI314" t="inlineStr">
        <is>
          <t/>
        </is>
      </c>
      <c r="CJ314" t="inlineStr">
        <is>
          <t/>
        </is>
      </c>
      <c r="CK314" t="inlineStr">
        <is>
          <t/>
        </is>
      </c>
      <c r="CL314" t="inlineStr">
        <is>
          <t/>
        </is>
      </c>
      <c r="CM314" t="inlineStr">
        <is>
          <t/>
        </is>
      </c>
      <c r="CN314" t="inlineStr">
        <is>
          <t/>
        </is>
      </c>
      <c r="CO314" t="inlineStr">
        <is>
          <t/>
        </is>
      </c>
      <c r="CP314" t="inlineStr">
        <is>
          <t/>
        </is>
      </c>
      <c r="CQ314" t="inlineStr">
        <is>
          <t/>
        </is>
      </c>
      <c r="CR314" t="inlineStr">
        <is>
          <t/>
        </is>
      </c>
      <c r="CS314" t="inlineStr">
        <is>
          <t/>
        </is>
      </c>
      <c r="CT314" t="inlineStr">
        <is>
          <t/>
        </is>
      </c>
      <c r="CU314" t="inlineStr">
        <is>
          <t/>
        </is>
      </c>
      <c r="CV314" t="inlineStr">
        <is>
          <t/>
        </is>
      </c>
      <c r="CW314" t="inlineStr">
        <is>
          <t/>
        </is>
      </c>
    </row>
    <row r="315">
      <c r="A315" s="1" t="str">
        <f>HYPERLINK("https://iate.europa.eu/entry/result/3578826/all", "3578826")</f>
        <v>3578826</v>
      </c>
      <c r="B315" t="inlineStr">
        <is>
          <t>POLITICS;SOCIAL QUESTIONS</t>
        </is>
      </c>
      <c r="C315" t="inlineStr">
        <is>
          <t>POLITICS|politics and public safety|public safety;POLITICS|executive power and public service|public administration;SOCIAL QUESTIONS|migration</t>
        </is>
      </c>
      <c r="D315" t="inlineStr">
        <is>
          <t>yes</t>
        </is>
      </c>
      <c r="E315" t="inlineStr">
        <is>
          <t/>
        </is>
      </c>
      <c r="F315" t="inlineStr">
        <is>
          <t/>
        </is>
      </c>
      <c r="G315" t="inlineStr">
        <is>
          <t/>
        </is>
      </c>
      <c r="H315" t="inlineStr">
        <is>
          <t/>
        </is>
      </c>
      <c r="I315" t="inlineStr">
        <is>
          <t/>
        </is>
      </c>
      <c r="J315" t="inlineStr">
        <is>
          <t/>
        </is>
      </c>
      <c r="K315" t="inlineStr">
        <is>
          <t/>
        </is>
      </c>
      <c r="L315" t="inlineStr">
        <is>
          <t/>
        </is>
      </c>
      <c r="M315" t="inlineStr">
        <is>
          <t/>
        </is>
      </c>
      <c r="N315" t="inlineStr">
        <is>
          <t/>
        </is>
      </c>
      <c r="O315" t="inlineStr">
        <is>
          <t/>
        </is>
      </c>
      <c r="P315" t="inlineStr">
        <is>
          <t/>
        </is>
      </c>
      <c r="Q315" t="inlineStr">
        <is>
          <t/>
        </is>
      </c>
      <c r="R315" t="inlineStr">
        <is>
          <t/>
        </is>
      </c>
      <c r="S315" t="inlineStr">
        <is>
          <t/>
        </is>
      </c>
      <c r="T315" t="inlineStr">
        <is>
          <t/>
        </is>
      </c>
      <c r="U315" t="inlineStr">
        <is>
          <t/>
        </is>
      </c>
      <c r="V315" t="inlineStr">
        <is>
          <t/>
        </is>
      </c>
      <c r="W315" t="inlineStr">
        <is>
          <t/>
        </is>
      </c>
      <c r="X315" t="inlineStr">
        <is>
          <t/>
        </is>
      </c>
      <c r="Y315" t="inlineStr">
        <is>
          <t/>
        </is>
      </c>
      <c r="Z315" s="2" t="inlineStr">
        <is>
          <t>authorities responsible for the verification of different identities|
authority responsible for the verification of different identities</t>
        </is>
      </c>
      <c r="AA315" s="2" t="inlineStr">
        <is>
          <t>1|
3</t>
        </is>
      </c>
      <c r="AB315" s="2" t="inlineStr">
        <is>
          <t xml:space="preserve">|
</t>
        </is>
      </c>
      <c r="AC315" t="inlineStr">
        <is>
          <t/>
        </is>
      </c>
      <c r="AD315" t="inlineStr">
        <is>
          <t/>
        </is>
      </c>
      <c r="AE315" t="inlineStr">
        <is>
          <t/>
        </is>
      </c>
      <c r="AF315" t="inlineStr">
        <is>
          <t/>
        </is>
      </c>
      <c r="AG315" t="inlineStr">
        <is>
          <t/>
        </is>
      </c>
      <c r="AH315" t="inlineStr">
        <is>
          <t/>
        </is>
      </c>
      <c r="AI315" t="inlineStr">
        <is>
          <t/>
        </is>
      </c>
      <c r="AJ315" t="inlineStr">
        <is>
          <t/>
        </is>
      </c>
      <c r="AK315" t="inlineStr">
        <is>
          <t/>
        </is>
      </c>
      <c r="AL315" s="2" t="inlineStr">
        <is>
          <t>rinnakkaishenkilöllisyyksien todentamisesta vastaava viranomainen</t>
        </is>
      </c>
      <c r="AM315" s="2" t="inlineStr">
        <is>
          <t>3</t>
        </is>
      </c>
      <c r="AN315" s="2" t="inlineStr">
        <is>
          <t/>
        </is>
      </c>
      <c r="AO315" t="inlineStr">
        <is>
          <t/>
        </is>
      </c>
      <c r="AP315" t="inlineStr">
        <is>
          <t/>
        </is>
      </c>
      <c r="AQ315" t="inlineStr">
        <is>
          <t/>
        </is>
      </c>
      <c r="AR315" t="inlineStr">
        <is>
          <t/>
        </is>
      </c>
      <c r="AS315" t="inlineStr">
        <is>
          <t/>
        </is>
      </c>
      <c r="AT315" t="inlineStr">
        <is>
          <t/>
        </is>
      </c>
      <c r="AU315" t="inlineStr">
        <is>
          <t/>
        </is>
      </c>
      <c r="AV315" t="inlineStr">
        <is>
          <t/>
        </is>
      </c>
      <c r="AW315" t="inlineStr">
        <is>
          <t/>
        </is>
      </c>
      <c r="AX315" t="inlineStr">
        <is>
          <t/>
        </is>
      </c>
      <c r="AY315" t="inlineStr">
        <is>
          <t/>
        </is>
      </c>
      <c r="AZ315" t="inlineStr">
        <is>
          <t/>
        </is>
      </c>
      <c r="BA315" t="inlineStr">
        <is>
          <t/>
        </is>
      </c>
      <c r="BB315" t="inlineStr">
        <is>
          <t/>
        </is>
      </c>
      <c r="BC315" t="inlineStr">
        <is>
          <t/>
        </is>
      </c>
      <c r="BD315" t="inlineStr">
        <is>
          <t/>
        </is>
      </c>
      <c r="BE315" t="inlineStr">
        <is>
          <t/>
        </is>
      </c>
      <c r="BF315" t="inlineStr">
        <is>
          <t/>
        </is>
      </c>
      <c r="BG315" t="inlineStr">
        <is>
          <t/>
        </is>
      </c>
      <c r="BH315" t="inlineStr">
        <is>
          <t/>
        </is>
      </c>
      <c r="BI315" t="inlineStr">
        <is>
          <t/>
        </is>
      </c>
      <c r="BJ315" t="inlineStr">
        <is>
          <t/>
        </is>
      </c>
      <c r="BK315" t="inlineStr">
        <is>
          <t/>
        </is>
      </c>
      <c r="BL315" t="inlineStr">
        <is>
          <t/>
        </is>
      </c>
      <c r="BM315" t="inlineStr">
        <is>
          <t/>
        </is>
      </c>
      <c r="BN315" t="inlineStr">
        <is>
          <t/>
        </is>
      </c>
      <c r="BO315" t="inlineStr">
        <is>
          <t/>
        </is>
      </c>
      <c r="BP315" t="inlineStr">
        <is>
          <t/>
        </is>
      </c>
      <c r="BQ315" t="inlineStr">
        <is>
          <t/>
        </is>
      </c>
      <c r="BR315" t="inlineStr">
        <is>
          <t/>
        </is>
      </c>
      <c r="BS315" t="inlineStr">
        <is>
          <t/>
        </is>
      </c>
      <c r="BT315" t="inlineStr">
        <is>
          <t/>
        </is>
      </c>
      <c r="BU315" t="inlineStr">
        <is>
          <t/>
        </is>
      </c>
      <c r="BV315" t="inlineStr">
        <is>
          <t/>
        </is>
      </c>
      <c r="BW315" t="inlineStr">
        <is>
          <t/>
        </is>
      </c>
      <c r="BX315" t="inlineStr">
        <is>
          <t/>
        </is>
      </c>
      <c r="BY315" t="inlineStr">
        <is>
          <t/>
        </is>
      </c>
      <c r="BZ315" t="inlineStr">
        <is>
          <t/>
        </is>
      </c>
      <c r="CA315" t="inlineStr">
        <is>
          <t/>
        </is>
      </c>
      <c r="CB315" t="inlineStr">
        <is>
          <t/>
        </is>
      </c>
      <c r="CC315" t="inlineStr">
        <is>
          <t/>
        </is>
      </c>
      <c r="CD315" t="inlineStr">
        <is>
          <t/>
        </is>
      </c>
      <c r="CE315" t="inlineStr">
        <is>
          <t/>
        </is>
      </c>
      <c r="CF315" t="inlineStr">
        <is>
          <t/>
        </is>
      </c>
      <c r="CG315" t="inlineStr">
        <is>
          <t/>
        </is>
      </c>
      <c r="CH315" t="inlineStr">
        <is>
          <t/>
        </is>
      </c>
      <c r="CI315" t="inlineStr">
        <is>
          <t/>
        </is>
      </c>
      <c r="CJ315" t="inlineStr">
        <is>
          <t/>
        </is>
      </c>
      <c r="CK315" t="inlineStr">
        <is>
          <t/>
        </is>
      </c>
      <c r="CL315" t="inlineStr">
        <is>
          <t/>
        </is>
      </c>
      <c r="CM315" t="inlineStr">
        <is>
          <t/>
        </is>
      </c>
      <c r="CN315" t="inlineStr">
        <is>
          <t/>
        </is>
      </c>
      <c r="CO315" t="inlineStr">
        <is>
          <t/>
        </is>
      </c>
      <c r="CP315" t="inlineStr">
        <is>
          <t/>
        </is>
      </c>
      <c r="CQ315" t="inlineStr">
        <is>
          <t/>
        </is>
      </c>
      <c r="CR315" t="inlineStr">
        <is>
          <t/>
        </is>
      </c>
      <c r="CS315" t="inlineStr">
        <is>
          <t/>
        </is>
      </c>
      <c r="CT315" t="inlineStr">
        <is>
          <t/>
        </is>
      </c>
      <c r="CU315" t="inlineStr">
        <is>
          <t/>
        </is>
      </c>
      <c r="CV315" t="inlineStr">
        <is>
          <t/>
        </is>
      </c>
      <c r="CW315" t="inlineStr">
        <is>
          <t/>
        </is>
      </c>
    </row>
    <row r="316">
      <c r="A316" s="1" t="str">
        <f>HYPERLINK("https://iate.europa.eu/entry/result/3572375/all", "3572375")</f>
        <v>3572375</v>
      </c>
      <c r="B316" t="inlineStr">
        <is>
          <t>POLITICS;SOCIAL QUESTIONS;EMPLOYMENT AND WORKING CONDITIONS</t>
        </is>
      </c>
      <c r="C316" t="inlineStr">
        <is>
          <t>POLITICS|politics and public safety|public safety;SOCIAL QUESTIONS|migration;EMPLOYMENT AND WORKING CONDITIONS|labour market|occupational status</t>
        </is>
      </c>
      <c r="D316" t="inlineStr">
        <is>
          <t>yes</t>
        </is>
      </c>
      <c r="E316" t="inlineStr">
        <is>
          <t/>
        </is>
      </c>
      <c r="F316" t="inlineStr">
        <is>
          <t/>
        </is>
      </c>
      <c r="G316" t="inlineStr">
        <is>
          <t/>
        </is>
      </c>
      <c r="H316" t="inlineStr">
        <is>
          <t/>
        </is>
      </c>
      <c r="I316" t="inlineStr">
        <is>
          <t/>
        </is>
      </c>
      <c r="J316" t="inlineStr">
        <is>
          <t/>
        </is>
      </c>
      <c r="K316" t="inlineStr">
        <is>
          <t/>
        </is>
      </c>
      <c r="L316" t="inlineStr">
        <is>
          <t/>
        </is>
      </c>
      <c r="M316" t="inlineStr">
        <is>
          <t/>
        </is>
      </c>
      <c r="N316" t="inlineStr">
        <is>
          <t/>
        </is>
      </c>
      <c r="O316" t="inlineStr">
        <is>
          <t/>
        </is>
      </c>
      <c r="P316" t="inlineStr">
        <is>
          <t/>
        </is>
      </c>
      <c r="Q316" t="inlineStr">
        <is>
          <t/>
        </is>
      </c>
      <c r="R316" t="inlineStr">
        <is>
          <t/>
        </is>
      </c>
      <c r="S316" t="inlineStr">
        <is>
          <t/>
        </is>
      </c>
      <c r="T316" t="inlineStr">
        <is>
          <t/>
        </is>
      </c>
      <c r="U316" t="inlineStr">
        <is>
          <t/>
        </is>
      </c>
      <c r="V316" t="inlineStr">
        <is>
          <t/>
        </is>
      </c>
      <c r="W316" t="inlineStr">
        <is>
          <t/>
        </is>
      </c>
      <c r="X316" t="inlineStr">
        <is>
          <t/>
        </is>
      </c>
      <c r="Y316" t="inlineStr">
        <is>
          <t/>
        </is>
      </c>
      <c r="Z316" s="2" t="inlineStr">
        <is>
          <t>border guard dog</t>
        </is>
      </c>
      <c r="AA316" s="2" t="inlineStr">
        <is>
          <t>3</t>
        </is>
      </c>
      <c r="AB316" s="2" t="inlineStr">
        <is>
          <t/>
        </is>
      </c>
      <c r="AC316" t="inlineStr">
        <is>
          <t/>
        </is>
      </c>
      <c r="AD316" t="inlineStr">
        <is>
          <t/>
        </is>
      </c>
      <c r="AE316" t="inlineStr">
        <is>
          <t/>
        </is>
      </c>
      <c r="AF316" t="inlineStr">
        <is>
          <t/>
        </is>
      </c>
      <c r="AG316" t="inlineStr">
        <is>
          <t/>
        </is>
      </c>
      <c r="AH316" t="inlineStr">
        <is>
          <t/>
        </is>
      </c>
      <c r="AI316" t="inlineStr">
        <is>
          <t/>
        </is>
      </c>
      <c r="AJ316" t="inlineStr">
        <is>
          <t/>
        </is>
      </c>
      <c r="AK316" t="inlineStr">
        <is>
          <t/>
        </is>
      </c>
      <c r="AL316" s="2" t="inlineStr">
        <is>
          <t>rajakoira</t>
        </is>
      </c>
      <c r="AM316" s="2" t="inlineStr">
        <is>
          <t>3</t>
        </is>
      </c>
      <c r="AN316" s="2" t="inlineStr">
        <is>
          <t/>
        </is>
      </c>
      <c r="AO316" t="inlineStr">
        <is>
          <t>koira joka tekee työtä rajavalvonnassa yhdessä rajavartijan kanssa</t>
        </is>
      </c>
      <c r="AP316" t="inlineStr">
        <is>
          <t/>
        </is>
      </c>
      <c r="AQ316" t="inlineStr">
        <is>
          <t/>
        </is>
      </c>
      <c r="AR316" t="inlineStr">
        <is>
          <t/>
        </is>
      </c>
      <c r="AS316" t="inlineStr">
        <is>
          <t/>
        </is>
      </c>
      <c r="AT316" t="inlineStr">
        <is>
          <t/>
        </is>
      </c>
      <c r="AU316" t="inlineStr">
        <is>
          <t/>
        </is>
      </c>
      <c r="AV316" t="inlineStr">
        <is>
          <t/>
        </is>
      </c>
      <c r="AW316" t="inlineStr">
        <is>
          <t/>
        </is>
      </c>
      <c r="AX316" t="inlineStr">
        <is>
          <t/>
        </is>
      </c>
      <c r="AY316" t="inlineStr">
        <is>
          <t/>
        </is>
      </c>
      <c r="AZ316" t="inlineStr">
        <is>
          <t/>
        </is>
      </c>
      <c r="BA316" t="inlineStr">
        <is>
          <t/>
        </is>
      </c>
      <c r="BB316" t="inlineStr">
        <is>
          <t/>
        </is>
      </c>
      <c r="BC316" t="inlineStr">
        <is>
          <t/>
        </is>
      </c>
      <c r="BD316" t="inlineStr">
        <is>
          <t/>
        </is>
      </c>
      <c r="BE316" t="inlineStr">
        <is>
          <t/>
        </is>
      </c>
      <c r="BF316" t="inlineStr">
        <is>
          <t/>
        </is>
      </c>
      <c r="BG316" t="inlineStr">
        <is>
          <t/>
        </is>
      </c>
      <c r="BH316" t="inlineStr">
        <is>
          <t/>
        </is>
      </c>
      <c r="BI316" t="inlineStr">
        <is>
          <t/>
        </is>
      </c>
      <c r="BJ316" t="inlineStr">
        <is>
          <t/>
        </is>
      </c>
      <c r="BK316" t="inlineStr">
        <is>
          <t/>
        </is>
      </c>
      <c r="BL316" t="inlineStr">
        <is>
          <t/>
        </is>
      </c>
      <c r="BM316" t="inlineStr">
        <is>
          <t/>
        </is>
      </c>
      <c r="BN316" t="inlineStr">
        <is>
          <t/>
        </is>
      </c>
      <c r="BO316" t="inlineStr">
        <is>
          <t/>
        </is>
      </c>
      <c r="BP316" t="inlineStr">
        <is>
          <t/>
        </is>
      </c>
      <c r="BQ316" t="inlineStr">
        <is>
          <t/>
        </is>
      </c>
      <c r="BR316" t="inlineStr">
        <is>
          <t/>
        </is>
      </c>
      <c r="BS316" t="inlineStr">
        <is>
          <t/>
        </is>
      </c>
      <c r="BT316" t="inlineStr">
        <is>
          <t/>
        </is>
      </c>
      <c r="BU316" t="inlineStr">
        <is>
          <t/>
        </is>
      </c>
      <c r="BV316" t="inlineStr">
        <is>
          <t/>
        </is>
      </c>
      <c r="BW316" t="inlineStr">
        <is>
          <t/>
        </is>
      </c>
      <c r="BX316" t="inlineStr">
        <is>
          <t/>
        </is>
      </c>
      <c r="BY316" t="inlineStr">
        <is>
          <t/>
        </is>
      </c>
      <c r="BZ316" t="inlineStr">
        <is>
          <t/>
        </is>
      </c>
      <c r="CA316" t="inlineStr">
        <is>
          <t/>
        </is>
      </c>
      <c r="CB316" t="inlineStr">
        <is>
          <t/>
        </is>
      </c>
      <c r="CC316" t="inlineStr">
        <is>
          <t/>
        </is>
      </c>
      <c r="CD316" t="inlineStr">
        <is>
          <t/>
        </is>
      </c>
      <c r="CE316" t="inlineStr">
        <is>
          <t/>
        </is>
      </c>
      <c r="CF316" t="inlineStr">
        <is>
          <t/>
        </is>
      </c>
      <c r="CG316" t="inlineStr">
        <is>
          <t/>
        </is>
      </c>
      <c r="CH316" t="inlineStr">
        <is>
          <t/>
        </is>
      </c>
      <c r="CI316" t="inlineStr">
        <is>
          <t/>
        </is>
      </c>
      <c r="CJ316" t="inlineStr">
        <is>
          <t/>
        </is>
      </c>
      <c r="CK316" t="inlineStr">
        <is>
          <t/>
        </is>
      </c>
      <c r="CL316" t="inlineStr">
        <is>
          <t/>
        </is>
      </c>
      <c r="CM316" t="inlineStr">
        <is>
          <t/>
        </is>
      </c>
      <c r="CN316" t="inlineStr">
        <is>
          <t/>
        </is>
      </c>
      <c r="CO316" t="inlineStr">
        <is>
          <t/>
        </is>
      </c>
      <c r="CP316" t="inlineStr">
        <is>
          <t/>
        </is>
      </c>
      <c r="CQ316" t="inlineStr">
        <is>
          <t/>
        </is>
      </c>
      <c r="CR316" t="inlineStr">
        <is>
          <t/>
        </is>
      </c>
      <c r="CS316" t="inlineStr">
        <is>
          <t/>
        </is>
      </c>
      <c r="CT316" t="inlineStr">
        <is>
          <t/>
        </is>
      </c>
      <c r="CU316" t="inlineStr">
        <is>
          <t/>
        </is>
      </c>
      <c r="CV316" t="inlineStr">
        <is>
          <t/>
        </is>
      </c>
      <c r="CW316" t="inlineStr">
        <is>
          <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2023-05-04T21:03:49Z</dcterms:created>
  <dc:creator>Apache POI</dc:creator>
</cp:coreProperties>
</file>